
<file path=[Content_Types].xml><?xml version="1.0" encoding="utf-8"?>
<Types xmlns="http://schemas.openxmlformats.org/package/2006/content-types">
  <Default Extension="data" ContentType="application/vnd.openxmlformats-officedocument.model+data"/>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D:\MS EXCEL Practic file\Dashboard Project\"/>
    </mc:Choice>
  </mc:AlternateContent>
  <xr:revisionPtr revIDLastSave="0" documentId="13_ncr:1_{960D24BA-5C44-4966-97DF-30D1F1BAD47F}" xr6:coauthVersionLast="47" xr6:coauthVersionMax="47" xr10:uidLastSave="{00000000-0000-0000-0000-000000000000}"/>
  <bookViews>
    <workbookView xWindow="-108" yWindow="-108" windowWidth="23256" windowHeight="12456" tabRatio="723" xr2:uid="{6B625BFE-1392-490E-B29E-7E5DD6DCBF15}"/>
  </bookViews>
  <sheets>
    <sheet name="Loan Report." sheetId="5" r:id="rId1"/>
    <sheet name="Customer Analysis." sheetId="4" r:id="rId2"/>
    <sheet name="Sheet1" sheetId="1" r:id="rId3"/>
    <sheet name="Data.Customer Analysis" sheetId="2" r:id="rId4"/>
    <sheet name="Data.Loan Report" sheetId="3" r:id="rId5"/>
  </sheets>
  <definedNames>
    <definedName name="_xlchart.v1.0" hidden="1">'Data.Loan Report'!$Q$4:$R$11</definedName>
    <definedName name="_xlchart.v1.1" hidden="1">'Data.Loan Report'!$S$4:$S$11</definedName>
    <definedName name="_xlchart.v1.10" hidden="1">'Data.Customer Analysis'!$U$12:$U$16</definedName>
    <definedName name="_xlchart.v1.11" hidden="1">'Data.Customer Analysis'!$V$12:$V$16</definedName>
    <definedName name="_xlchart.v1.2" hidden="1">'Data.Loan Report'!$M$45:$N$50</definedName>
    <definedName name="_xlchart.v1.3" hidden="1">'Data.Loan Report'!$O$45:$O$50</definedName>
    <definedName name="_xlchart.v2.8" hidden="1">'Data.Customer Analysis'!$P$11:$P$14</definedName>
    <definedName name="_xlchart.v2.9" hidden="1">'Data.Customer Analysis'!$Q$11:$Q$14</definedName>
    <definedName name="_xlchart.v5.4" hidden="1">'Data.Customer Analysis'!$A$10</definedName>
    <definedName name="_xlchart.v5.5" hidden="1">'Data.Customer Analysis'!$A$11:$A$14</definedName>
    <definedName name="_xlchart.v5.6" hidden="1">'Data.Customer Analysis'!$B$10</definedName>
    <definedName name="_xlchart.v5.7" hidden="1">'Data.Customer Analysis'!$B$11:$B$14</definedName>
    <definedName name="Age.Group">Sheet1!#REF!</definedName>
    <definedName name="BANK">Table1[#All]</definedName>
    <definedName name="Slicer_Day1">#N/A</definedName>
    <definedName name="Slicer_Month1">#N/A</definedName>
    <definedName name="Slicer_Stat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3496ffdf-d05e-499b-b4dc-dcebc950c496"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Q2" i="1"/>
  <c r="R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P2" i="1"/>
  <c r="P3" i="1"/>
  <c r="P4" i="1"/>
  <c r="P2844" i="1"/>
  <c r="P6" i="1"/>
  <c r="P1862" i="1"/>
  <c r="P8" i="1"/>
  <c r="P9" i="1"/>
  <c r="P3386" i="1"/>
  <c r="P11" i="1"/>
  <c r="P12" i="1"/>
  <c r="P13" i="1"/>
  <c r="P5" i="1"/>
  <c r="P15" i="1"/>
  <c r="P16" i="1"/>
  <c r="P17" i="1"/>
  <c r="P2275" i="1"/>
  <c r="P19" i="1"/>
  <c r="P20" i="1"/>
  <c r="P21" i="1"/>
  <c r="P22" i="1"/>
  <c r="P23" i="1"/>
  <c r="P24" i="1"/>
  <c r="P25" i="1"/>
  <c r="P26" i="1"/>
  <c r="P27" i="1"/>
  <c r="P28" i="1"/>
  <c r="P3388" i="1"/>
  <c r="P30" i="1"/>
  <c r="P31" i="1"/>
  <c r="P185" i="1"/>
  <c r="P1865" i="1"/>
  <c r="P34" i="1"/>
  <c r="P414" i="1"/>
  <c r="P36" i="1"/>
  <c r="P37" i="1"/>
  <c r="P3390" i="1"/>
  <c r="P2277" i="1"/>
  <c r="P40" i="1"/>
  <c r="P41" i="1"/>
  <c r="P690" i="1"/>
  <c r="P43" i="1"/>
  <c r="P44" i="1"/>
  <c r="P45" i="1"/>
  <c r="P46" i="1"/>
  <c r="P47" i="1"/>
  <c r="P2846" i="1"/>
  <c r="P49" i="1"/>
  <c r="P694" i="1"/>
  <c r="P51" i="1"/>
  <c r="P1416" i="1"/>
  <c r="P2279" i="1"/>
  <c r="P54" i="1"/>
  <c r="P2847" i="1"/>
  <c r="P7" i="1"/>
  <c r="P57" i="1"/>
  <c r="P3393" i="1"/>
  <c r="P59" i="1"/>
  <c r="P60" i="1"/>
  <c r="P61" i="1"/>
  <c r="P62" i="1"/>
  <c r="P63" i="1"/>
  <c r="P64" i="1"/>
  <c r="P65" i="1"/>
  <c r="P66" i="1"/>
  <c r="P67" i="1"/>
  <c r="P68" i="1"/>
  <c r="P69" i="1"/>
  <c r="P70" i="1"/>
  <c r="P71" i="1"/>
  <c r="P72" i="1"/>
  <c r="P73" i="1"/>
  <c r="P74" i="1"/>
  <c r="P75" i="1"/>
  <c r="P1874" i="1"/>
  <c r="P77" i="1"/>
  <c r="P78" i="1"/>
  <c r="P79" i="1"/>
  <c r="P80" i="1"/>
  <c r="P81" i="1"/>
  <c r="P82" i="1"/>
  <c r="P83" i="1"/>
  <c r="P2280" i="1"/>
  <c r="P85" i="1"/>
  <c r="P86" i="1"/>
  <c r="P87" i="1"/>
  <c r="P88" i="1"/>
  <c r="P10" i="1"/>
  <c r="P14" i="1"/>
  <c r="P91" i="1"/>
  <c r="P92" i="1"/>
  <c r="P420" i="1"/>
  <c r="P94" i="1"/>
  <c r="P95" i="1"/>
  <c r="P1879" i="1"/>
  <c r="P1048" i="1"/>
  <c r="P98" i="1"/>
  <c r="P99" i="1"/>
  <c r="P100" i="1"/>
  <c r="P101" i="1"/>
  <c r="P102" i="1"/>
  <c r="P103" i="1"/>
  <c r="P104" i="1"/>
  <c r="P105" i="1"/>
  <c r="P106" i="1"/>
  <c r="P107" i="1"/>
  <c r="P108" i="1"/>
  <c r="P109" i="1"/>
  <c r="P110" i="1"/>
  <c r="P111" i="1"/>
  <c r="P189" i="1"/>
  <c r="P421" i="1"/>
  <c r="P1423" i="1"/>
  <c r="P115" i="1"/>
  <c r="P116" i="1"/>
  <c r="P117" i="1"/>
  <c r="P118" i="1"/>
  <c r="P119" i="1"/>
  <c r="P120" i="1"/>
  <c r="P2281" i="1"/>
  <c r="P122" i="1"/>
  <c r="P191" i="1"/>
  <c r="P124" i="1"/>
  <c r="P125" i="1"/>
  <c r="P695" i="1"/>
  <c r="P127" i="1"/>
  <c r="P703" i="1"/>
  <c r="P129" i="1"/>
  <c r="P130" i="1"/>
  <c r="P707" i="1"/>
  <c r="P132" i="1"/>
  <c r="P133" i="1"/>
  <c r="P134" i="1"/>
  <c r="P135" i="1"/>
  <c r="P136" i="1"/>
  <c r="P422" i="1"/>
  <c r="P138" i="1"/>
  <c r="P139" i="1"/>
  <c r="P140" i="1"/>
  <c r="P141" i="1"/>
  <c r="P142" i="1"/>
  <c r="P143" i="1"/>
  <c r="P144" i="1"/>
  <c r="P424" i="1"/>
  <c r="P146" i="1"/>
  <c r="P147" i="1"/>
  <c r="P3395" i="1"/>
  <c r="P149" i="1"/>
  <c r="P3396" i="1"/>
  <c r="P1426" i="1"/>
  <c r="P3398" i="1"/>
  <c r="P2852" i="1"/>
  <c r="P154" i="1"/>
  <c r="P155" i="1"/>
  <c r="P3407" i="1"/>
  <c r="P18" i="1"/>
  <c r="P2856" i="1"/>
  <c r="P428" i="1"/>
  <c r="P1884" i="1"/>
  <c r="P161" i="1"/>
  <c r="P162" i="1"/>
  <c r="P163" i="1"/>
  <c r="P164" i="1"/>
  <c r="P165" i="1"/>
  <c r="P166" i="1"/>
  <c r="P167" i="1"/>
  <c r="P29" i="1"/>
  <c r="P1886" i="1"/>
  <c r="P170" i="1"/>
  <c r="P2865" i="1"/>
  <c r="P172" i="1"/>
  <c r="P173" i="1"/>
  <c r="P431" i="1"/>
  <c r="P2283" i="1"/>
  <c r="P2285" i="1"/>
  <c r="P197" i="1"/>
  <c r="P178" i="1"/>
  <c r="P3409" i="1"/>
  <c r="P32" i="1"/>
  <c r="P1430" i="1"/>
  <c r="P2868" i="1"/>
  <c r="P183" i="1"/>
  <c r="P2286" i="1"/>
  <c r="P3411" i="1"/>
  <c r="P186" i="1"/>
  <c r="P187" i="1"/>
  <c r="P188" i="1"/>
  <c r="P1432" i="1"/>
  <c r="P190" i="1"/>
  <c r="P199" i="1"/>
  <c r="P192" i="1"/>
  <c r="P193" i="1"/>
  <c r="P194" i="1"/>
  <c r="P195" i="1"/>
  <c r="P196" i="1"/>
  <c r="P2870" i="1"/>
  <c r="P198" i="1"/>
  <c r="P1433" i="1"/>
  <c r="P2287" i="1"/>
  <c r="P201" i="1"/>
  <c r="P202" i="1"/>
  <c r="P203" i="1"/>
  <c r="P204" i="1"/>
  <c r="P432" i="1"/>
  <c r="P200" i="1"/>
  <c r="P207" i="1"/>
  <c r="P208" i="1"/>
  <c r="P209" i="1"/>
  <c r="P210" i="1"/>
  <c r="P211" i="1"/>
  <c r="P212" i="1"/>
  <c r="P213" i="1"/>
  <c r="P1435" i="1"/>
  <c r="P215" i="1"/>
  <c r="P216" i="1"/>
  <c r="P217" i="1"/>
  <c r="P1050" i="1"/>
  <c r="P1445" i="1"/>
  <c r="P205" i="1"/>
  <c r="P221" i="1"/>
  <c r="P222" i="1"/>
  <c r="P3415" i="1"/>
  <c r="P2871" i="1"/>
  <c r="P225" i="1"/>
  <c r="P2298" i="1"/>
  <c r="P227" i="1"/>
  <c r="P1446" i="1"/>
  <c r="P229" i="1"/>
  <c r="P230" i="1"/>
  <c r="P231" i="1"/>
  <c r="P232" i="1"/>
  <c r="P233" i="1"/>
  <c r="P234" i="1"/>
  <c r="P235" i="1"/>
  <c r="P236" i="1"/>
  <c r="P237" i="1"/>
  <c r="P238" i="1"/>
  <c r="P708" i="1"/>
  <c r="P240" i="1"/>
  <c r="P2875" i="1"/>
  <c r="P242" i="1"/>
  <c r="P243" i="1"/>
  <c r="P244" i="1"/>
  <c r="P245" i="1"/>
  <c r="P2303" i="1"/>
  <c r="P1889" i="1"/>
  <c r="P3420" i="1"/>
  <c r="P249" i="1"/>
  <c r="P250" i="1"/>
  <c r="P1897" i="1"/>
  <c r="P3422" i="1"/>
  <c r="P1899" i="1"/>
  <c r="P1449" i="1"/>
  <c r="P255" i="1"/>
  <c r="P256" i="1"/>
  <c r="P257" i="1"/>
  <c r="P258" i="1"/>
  <c r="P259" i="1"/>
  <c r="P260" i="1"/>
  <c r="P261" i="1"/>
  <c r="P262" i="1"/>
  <c r="P263" i="1"/>
  <c r="P264" i="1"/>
  <c r="P265" i="1"/>
  <c r="P266" i="1"/>
  <c r="P1051" i="1"/>
  <c r="P268" i="1"/>
  <c r="P1058" i="1"/>
  <c r="P270" i="1"/>
  <c r="P271" i="1"/>
  <c r="P1900" i="1"/>
  <c r="P206" i="1"/>
  <c r="P274" i="1"/>
  <c r="P275" i="1"/>
  <c r="P276" i="1"/>
  <c r="P1907" i="1"/>
  <c r="P278" i="1"/>
  <c r="P1909" i="1"/>
  <c r="P280" i="1"/>
  <c r="P2307" i="1"/>
  <c r="P282" i="1"/>
  <c r="P1450" i="1"/>
  <c r="P284" i="1"/>
  <c r="P1914" i="1"/>
  <c r="P286" i="1"/>
  <c r="P2319" i="1"/>
  <c r="P288" i="1"/>
  <c r="P289" i="1"/>
  <c r="P2883" i="1"/>
  <c r="P291" i="1"/>
  <c r="P292" i="1"/>
  <c r="P293" i="1"/>
  <c r="P294" i="1"/>
  <c r="P709" i="1"/>
  <c r="P296" i="1"/>
  <c r="P2321" i="1"/>
  <c r="P3423" i="1"/>
  <c r="P433" i="1"/>
  <c r="P300" i="1"/>
  <c r="P301" i="1"/>
  <c r="P302" i="1"/>
  <c r="P1916" i="1"/>
  <c r="P304" i="1"/>
  <c r="P305" i="1"/>
  <c r="P1459" i="1"/>
  <c r="P2887" i="1"/>
  <c r="P3424" i="1"/>
  <c r="P309" i="1"/>
  <c r="P1919" i="1"/>
  <c r="P3426" i="1"/>
  <c r="P1920" i="1"/>
  <c r="P313" i="1"/>
  <c r="P314" i="1"/>
  <c r="P2328" i="1"/>
  <c r="P718" i="1"/>
  <c r="P317" i="1"/>
  <c r="P318" i="1"/>
  <c r="P319" i="1"/>
  <c r="P1922" i="1"/>
  <c r="P321" i="1"/>
  <c r="P322" i="1"/>
  <c r="P1923" i="1"/>
  <c r="P324" i="1"/>
  <c r="P325" i="1"/>
  <c r="P326" i="1"/>
  <c r="P327" i="1"/>
  <c r="P328" i="1"/>
  <c r="P329" i="1"/>
  <c r="P330" i="1"/>
  <c r="P2335" i="1"/>
  <c r="P332" i="1"/>
  <c r="P333" i="1"/>
  <c r="P334" i="1"/>
  <c r="P3430" i="1"/>
  <c r="P336" i="1"/>
  <c r="P337" i="1"/>
  <c r="P338" i="1"/>
  <c r="P339" i="1"/>
  <c r="P340" i="1"/>
  <c r="P341" i="1"/>
  <c r="P1462" i="1"/>
  <c r="P343" i="1"/>
  <c r="P3431" i="1"/>
  <c r="P345" i="1"/>
  <c r="P346" i="1"/>
  <c r="P2337" i="1"/>
  <c r="P348" i="1"/>
  <c r="P349" i="1"/>
  <c r="P350" i="1"/>
  <c r="P351" i="1"/>
  <c r="P352" i="1"/>
  <c r="P353" i="1"/>
  <c r="P354" i="1"/>
  <c r="P355" i="1"/>
  <c r="P356" i="1"/>
  <c r="P357" i="1"/>
  <c r="P719" i="1"/>
  <c r="P1066" i="1"/>
  <c r="P360" i="1"/>
  <c r="P361" i="1"/>
  <c r="P362" i="1"/>
  <c r="P363" i="1"/>
  <c r="P364" i="1"/>
  <c r="P365" i="1"/>
  <c r="P1068" i="1"/>
  <c r="P367" i="1"/>
  <c r="P2891" i="1"/>
  <c r="P2340" i="1"/>
  <c r="P370" i="1"/>
  <c r="P371" i="1"/>
  <c r="P372" i="1"/>
  <c r="P373" i="1"/>
  <c r="P374" i="1"/>
  <c r="P375" i="1"/>
  <c r="P376" i="1"/>
  <c r="P1076" i="1"/>
  <c r="P378" i="1"/>
  <c r="P379" i="1"/>
  <c r="P380" i="1"/>
  <c r="P381" i="1"/>
  <c r="P382" i="1"/>
  <c r="P383" i="1"/>
  <c r="P2905" i="1"/>
  <c r="P385" i="1"/>
  <c r="P386" i="1"/>
  <c r="P387" i="1"/>
  <c r="P388" i="1"/>
  <c r="P389" i="1"/>
  <c r="P390" i="1"/>
  <c r="P391" i="1"/>
  <c r="P392" i="1"/>
  <c r="P393" i="1"/>
  <c r="P394" i="1"/>
  <c r="P395" i="1"/>
  <c r="P2907" i="1"/>
  <c r="P2908" i="1"/>
  <c r="P398" i="1"/>
  <c r="P399" i="1"/>
  <c r="P400" i="1"/>
  <c r="P401" i="1"/>
  <c r="P402" i="1"/>
  <c r="P2909" i="1"/>
  <c r="P404" i="1"/>
  <c r="P405" i="1"/>
  <c r="P406" i="1"/>
  <c r="P407" i="1"/>
  <c r="P408" i="1"/>
  <c r="P409" i="1"/>
  <c r="P410" i="1"/>
  <c r="P2911" i="1"/>
  <c r="P412" i="1"/>
  <c r="P413" i="1"/>
  <c r="P33" i="1"/>
  <c r="P415" i="1"/>
  <c r="P416" i="1"/>
  <c r="P417" i="1"/>
  <c r="P418" i="1"/>
  <c r="P419" i="1"/>
  <c r="P214" i="1"/>
  <c r="P2913" i="1"/>
  <c r="P1926" i="1"/>
  <c r="P423" i="1"/>
  <c r="P720" i="1"/>
  <c r="P425" i="1"/>
  <c r="P426" i="1"/>
  <c r="P427" i="1"/>
  <c r="P35" i="1"/>
  <c r="P429" i="1"/>
  <c r="P430" i="1"/>
  <c r="P434" i="1"/>
  <c r="P1469" i="1"/>
  <c r="P1472" i="1"/>
  <c r="P721" i="1"/>
  <c r="P722" i="1"/>
  <c r="P436" i="1"/>
  <c r="P38" i="1"/>
  <c r="P2343" i="1"/>
  <c r="P439" i="1"/>
  <c r="P435" i="1"/>
  <c r="P441" i="1"/>
  <c r="P442" i="1"/>
  <c r="P3432" i="1"/>
  <c r="P731" i="1"/>
  <c r="P445" i="1"/>
  <c r="P446" i="1"/>
  <c r="P447" i="1"/>
  <c r="P3435" i="1"/>
  <c r="P449" i="1"/>
  <c r="P1928" i="1"/>
  <c r="P451" i="1"/>
  <c r="P452" i="1"/>
  <c r="P453" i="1"/>
  <c r="P454" i="1"/>
  <c r="P437" i="1"/>
  <c r="P456" i="1"/>
  <c r="P457" i="1"/>
  <c r="P458" i="1"/>
  <c r="P459" i="1"/>
  <c r="P460" i="1"/>
  <c r="P461" i="1"/>
  <c r="P462" i="1"/>
  <c r="P463" i="1"/>
  <c r="P464" i="1"/>
  <c r="P465" i="1"/>
  <c r="P466" i="1"/>
  <c r="P467" i="1"/>
  <c r="P468" i="1"/>
  <c r="P469" i="1"/>
  <c r="P470" i="1"/>
  <c r="P732" i="1"/>
  <c r="P472" i="1"/>
  <c r="P473" i="1"/>
  <c r="P2914" i="1"/>
  <c r="P3436" i="1"/>
  <c r="P476" i="1"/>
  <c r="P3438" i="1"/>
  <c r="P2344" i="1"/>
  <c r="P3439" i="1"/>
  <c r="P480" i="1"/>
  <c r="P481" i="1"/>
  <c r="P482" i="1"/>
  <c r="P483" i="1"/>
  <c r="P484" i="1"/>
  <c r="P485" i="1"/>
  <c r="P486" i="1"/>
  <c r="P487" i="1"/>
  <c r="P488" i="1"/>
  <c r="P489" i="1"/>
  <c r="P490" i="1"/>
  <c r="P491" i="1"/>
  <c r="P492" i="1"/>
  <c r="P493" i="1"/>
  <c r="P494" i="1"/>
  <c r="P495" i="1"/>
  <c r="P496" i="1"/>
  <c r="P497" i="1"/>
  <c r="P438" i="1"/>
  <c r="P499" i="1"/>
  <c r="P500" i="1"/>
  <c r="P2915" i="1"/>
  <c r="P502" i="1"/>
  <c r="P503" i="1"/>
  <c r="P504" i="1"/>
  <c r="P505" i="1"/>
  <c r="P506" i="1"/>
  <c r="P507" i="1"/>
  <c r="P508" i="1"/>
  <c r="P509" i="1"/>
  <c r="P2347" i="1"/>
  <c r="P736" i="1"/>
  <c r="P512" i="1"/>
  <c r="P513" i="1"/>
  <c r="P514" i="1"/>
  <c r="P515" i="1"/>
  <c r="P440" i="1"/>
  <c r="P1473" i="1"/>
  <c r="P518" i="1"/>
  <c r="P519" i="1"/>
  <c r="P520" i="1"/>
  <c r="P521" i="1"/>
  <c r="P522" i="1"/>
  <c r="P523" i="1"/>
  <c r="P524" i="1"/>
  <c r="P2360" i="1"/>
  <c r="P526" i="1"/>
  <c r="P527" i="1"/>
  <c r="P2917" i="1"/>
  <c r="P1934" i="1"/>
  <c r="P39" i="1"/>
  <c r="P531" i="1"/>
  <c r="P532" i="1"/>
  <c r="P533" i="1"/>
  <c r="P534" i="1"/>
  <c r="P535" i="1"/>
  <c r="P536" i="1"/>
  <c r="P537" i="1"/>
  <c r="P538" i="1"/>
  <c r="P539" i="1"/>
  <c r="P540" i="1"/>
  <c r="P2363" i="1"/>
  <c r="P1941" i="1"/>
  <c r="P2364" i="1"/>
  <c r="P544" i="1"/>
  <c r="P1482" i="1"/>
  <c r="P546" i="1"/>
  <c r="P42" i="1"/>
  <c r="P548" i="1"/>
  <c r="P549" i="1"/>
  <c r="P550" i="1"/>
  <c r="P551" i="1"/>
  <c r="P552" i="1"/>
  <c r="P553" i="1"/>
  <c r="P3445" i="1"/>
  <c r="P443" i="1"/>
  <c r="P556" i="1"/>
  <c r="P557" i="1"/>
  <c r="P558" i="1"/>
  <c r="P559" i="1"/>
  <c r="P560" i="1"/>
  <c r="P561" i="1"/>
  <c r="P1949" i="1"/>
  <c r="P737" i="1"/>
  <c r="P564" i="1"/>
  <c r="P740" i="1"/>
  <c r="P2367" i="1"/>
  <c r="P567" i="1"/>
  <c r="P444" i="1"/>
  <c r="P569" i="1"/>
  <c r="P570" i="1"/>
  <c r="P571" i="1"/>
  <c r="P2370" i="1"/>
  <c r="P573" i="1"/>
  <c r="P574" i="1"/>
  <c r="P218" i="1"/>
  <c r="P576" i="1"/>
  <c r="P448" i="1"/>
  <c r="P578" i="1"/>
  <c r="P3449" i="1"/>
  <c r="P580" i="1"/>
  <c r="P581" i="1"/>
  <c r="P582" i="1"/>
  <c r="P583" i="1"/>
  <c r="P584" i="1"/>
  <c r="P585" i="1"/>
  <c r="P586" i="1"/>
  <c r="P587" i="1"/>
  <c r="P588" i="1"/>
  <c r="P589" i="1"/>
  <c r="P590" i="1"/>
  <c r="P591" i="1"/>
  <c r="P592" i="1"/>
  <c r="P741" i="1"/>
  <c r="P3455" i="1"/>
  <c r="P595" i="1"/>
  <c r="P596" i="1"/>
  <c r="P597" i="1"/>
  <c r="P598" i="1"/>
  <c r="P599" i="1"/>
  <c r="P3458" i="1"/>
  <c r="P48" i="1"/>
  <c r="P2918" i="1"/>
  <c r="P50" i="1"/>
  <c r="P2371" i="1"/>
  <c r="P2372" i="1"/>
  <c r="P606" i="1"/>
  <c r="P607" i="1"/>
  <c r="P608" i="1"/>
  <c r="P609" i="1"/>
  <c r="P610" i="1"/>
  <c r="P611" i="1"/>
  <c r="P612" i="1"/>
  <c r="P52" i="1"/>
  <c r="P2373" i="1"/>
  <c r="P615" i="1"/>
  <c r="P616" i="1"/>
  <c r="P617" i="1"/>
  <c r="P2919" i="1"/>
  <c r="P619" i="1"/>
  <c r="P620" i="1"/>
  <c r="P621" i="1"/>
  <c r="P622" i="1"/>
  <c r="P623" i="1"/>
  <c r="P624" i="1"/>
  <c r="P625" i="1"/>
  <c r="P626" i="1"/>
  <c r="P627" i="1"/>
  <c r="P628" i="1"/>
  <c r="P3468" i="1"/>
  <c r="P630" i="1"/>
  <c r="P631" i="1"/>
  <c r="P632" i="1"/>
  <c r="P633" i="1"/>
  <c r="P634" i="1"/>
  <c r="P635" i="1"/>
  <c r="P636" i="1"/>
  <c r="P1950" i="1"/>
  <c r="P638" i="1"/>
  <c r="P639" i="1"/>
  <c r="P1077" i="1"/>
  <c r="P641" i="1"/>
  <c r="P642" i="1"/>
  <c r="P1483" i="1"/>
  <c r="P2920" i="1"/>
  <c r="P645" i="1"/>
  <c r="P646" i="1"/>
  <c r="P647" i="1"/>
  <c r="P648" i="1"/>
  <c r="P649" i="1"/>
  <c r="P650" i="1"/>
  <c r="P450" i="1"/>
  <c r="P652" i="1"/>
  <c r="P653" i="1"/>
  <c r="P654" i="1"/>
  <c r="P219" i="1"/>
  <c r="P1953" i="1"/>
  <c r="P2929" i="1"/>
  <c r="P658" i="1"/>
  <c r="P659" i="1"/>
  <c r="P660" i="1"/>
  <c r="P661" i="1"/>
  <c r="P662" i="1"/>
  <c r="P663" i="1"/>
  <c r="P664" i="1"/>
  <c r="P665" i="1"/>
  <c r="P666" i="1"/>
  <c r="P667" i="1"/>
  <c r="P668" i="1"/>
  <c r="P3476" i="1"/>
  <c r="P670" i="1"/>
  <c r="P671" i="1"/>
  <c r="P672" i="1"/>
  <c r="P673" i="1"/>
  <c r="P674" i="1"/>
  <c r="P675" i="1"/>
  <c r="P455" i="1"/>
  <c r="P677" i="1"/>
  <c r="P678" i="1"/>
  <c r="P220" i="1"/>
  <c r="P1484" i="1"/>
  <c r="P681" i="1"/>
  <c r="P682" i="1"/>
  <c r="P683" i="1"/>
  <c r="P684" i="1"/>
  <c r="P685" i="1"/>
  <c r="P686" i="1"/>
  <c r="P687" i="1"/>
  <c r="P688" i="1"/>
  <c r="P3480" i="1"/>
  <c r="P3482" i="1"/>
  <c r="P691" i="1"/>
  <c r="P692" i="1"/>
  <c r="P693" i="1"/>
  <c r="P2930" i="1"/>
  <c r="P1486" i="1"/>
  <c r="P696" i="1"/>
  <c r="P697" i="1"/>
  <c r="P698" i="1"/>
  <c r="P699" i="1"/>
  <c r="P700" i="1"/>
  <c r="P701" i="1"/>
  <c r="P702" i="1"/>
  <c r="P2383" i="1"/>
  <c r="P704" i="1"/>
  <c r="P705" i="1"/>
  <c r="P706" i="1"/>
  <c r="P1083" i="1"/>
  <c r="P1493" i="1"/>
  <c r="P2932" i="1"/>
  <c r="P710" i="1"/>
  <c r="P711" i="1"/>
  <c r="P712" i="1"/>
  <c r="P713" i="1"/>
  <c r="P714" i="1"/>
  <c r="P715" i="1"/>
  <c r="P716" i="1"/>
  <c r="P717" i="1"/>
  <c r="P1957" i="1"/>
  <c r="P2933" i="1"/>
  <c r="P2934" i="1"/>
  <c r="P471" i="1"/>
  <c r="P3485" i="1"/>
  <c r="P723" i="1"/>
  <c r="P724" i="1"/>
  <c r="P725" i="1"/>
  <c r="P726" i="1"/>
  <c r="P727" i="1"/>
  <c r="P728" i="1"/>
  <c r="P729" i="1"/>
  <c r="P730" i="1"/>
  <c r="P3490" i="1"/>
  <c r="P2384" i="1"/>
  <c r="P733" i="1"/>
  <c r="P734" i="1"/>
  <c r="P735" i="1"/>
  <c r="P1091" i="1"/>
  <c r="P3491" i="1"/>
  <c r="P738" i="1"/>
  <c r="P739" i="1"/>
  <c r="P2385" i="1"/>
  <c r="P1494" i="1"/>
  <c r="P742" i="1"/>
  <c r="P743" i="1"/>
  <c r="P744" i="1"/>
  <c r="P745" i="1"/>
  <c r="P746" i="1"/>
  <c r="P747" i="1"/>
  <c r="P748" i="1"/>
  <c r="P749" i="1"/>
  <c r="P750" i="1"/>
  <c r="P751" i="1"/>
  <c r="P752" i="1"/>
  <c r="P753" i="1"/>
  <c r="P754" i="1"/>
  <c r="P223" i="1"/>
  <c r="P756" i="1"/>
  <c r="P757" i="1"/>
  <c r="P758" i="1"/>
  <c r="P474" i="1"/>
  <c r="P760" i="1"/>
  <c r="P761" i="1"/>
  <c r="P762" i="1"/>
  <c r="P763" i="1"/>
  <c r="P764" i="1"/>
  <c r="P765" i="1"/>
  <c r="P766" i="1"/>
  <c r="P767" i="1"/>
  <c r="P768" i="1"/>
  <c r="P769" i="1"/>
  <c r="P53" i="1"/>
  <c r="P771" i="1"/>
  <c r="P772" i="1"/>
  <c r="P2938" i="1"/>
  <c r="P774" i="1"/>
  <c r="P775" i="1"/>
  <c r="P776" i="1"/>
  <c r="P2941" i="1"/>
  <c r="P778" i="1"/>
  <c r="P1094" i="1"/>
  <c r="P780" i="1"/>
  <c r="P2386" i="1"/>
  <c r="P2951" i="1"/>
  <c r="P2388" i="1"/>
  <c r="P784" i="1"/>
  <c r="P785" i="1"/>
  <c r="P786" i="1"/>
  <c r="P787" i="1"/>
  <c r="P788" i="1"/>
  <c r="P789" i="1"/>
  <c r="P790" i="1"/>
  <c r="P791" i="1"/>
  <c r="P792" i="1"/>
  <c r="P793" i="1"/>
  <c r="P794" i="1"/>
  <c r="P795" i="1"/>
  <c r="P2392" i="1"/>
  <c r="P1095" i="1"/>
  <c r="P1495" i="1"/>
  <c r="P755" i="1"/>
  <c r="P800" i="1"/>
  <c r="P801" i="1"/>
  <c r="P802" i="1"/>
  <c r="P803" i="1"/>
  <c r="P804" i="1"/>
  <c r="P805" i="1"/>
  <c r="P806" i="1"/>
  <c r="P807" i="1"/>
  <c r="P808" i="1"/>
  <c r="P809" i="1"/>
  <c r="P1497" i="1"/>
  <c r="P811" i="1"/>
  <c r="P812" i="1"/>
  <c r="P813" i="1"/>
  <c r="P3498" i="1"/>
  <c r="P3501" i="1"/>
  <c r="P1499" i="1"/>
  <c r="P817" i="1"/>
  <c r="P818" i="1"/>
  <c r="P819" i="1"/>
  <c r="P820" i="1"/>
  <c r="P821" i="1"/>
  <c r="P822" i="1"/>
  <c r="P823" i="1"/>
  <c r="P824" i="1"/>
  <c r="P825" i="1"/>
  <c r="P3505" i="1"/>
  <c r="P827" i="1"/>
  <c r="P2393" i="1"/>
  <c r="P829" i="1"/>
  <c r="P1504" i="1"/>
  <c r="P831" i="1"/>
  <c r="P832" i="1"/>
  <c r="P833" i="1"/>
  <c r="P834" i="1"/>
  <c r="P835" i="1"/>
  <c r="P836" i="1"/>
  <c r="P837" i="1"/>
  <c r="P1508" i="1"/>
  <c r="P224" i="1"/>
  <c r="P840" i="1"/>
  <c r="P2953" i="1"/>
  <c r="P842" i="1"/>
  <c r="P843" i="1"/>
  <c r="P844" i="1"/>
  <c r="P845" i="1"/>
  <c r="P846" i="1"/>
  <c r="P847" i="1"/>
  <c r="P1509" i="1"/>
  <c r="P759" i="1"/>
  <c r="P226" i="1"/>
  <c r="P851" i="1"/>
  <c r="P2959" i="1"/>
  <c r="P853" i="1"/>
  <c r="P854" i="1"/>
  <c r="P855" i="1"/>
  <c r="P856" i="1"/>
  <c r="P857" i="1"/>
  <c r="P228" i="1"/>
  <c r="P859" i="1"/>
  <c r="P3506" i="1"/>
  <c r="P861" i="1"/>
  <c r="P862" i="1"/>
  <c r="P2404" i="1"/>
  <c r="P864" i="1"/>
  <c r="P865" i="1"/>
  <c r="P866" i="1"/>
  <c r="P867" i="1"/>
  <c r="P868" i="1"/>
  <c r="P869" i="1"/>
  <c r="P870" i="1"/>
  <c r="P871" i="1"/>
  <c r="P872" i="1"/>
  <c r="P873" i="1"/>
  <c r="P1958" i="1"/>
  <c r="P875" i="1"/>
  <c r="P876" i="1"/>
  <c r="P877" i="1"/>
  <c r="P878" i="1"/>
  <c r="P879" i="1"/>
  <c r="P2407" i="1"/>
  <c r="P2409" i="1"/>
  <c r="P882" i="1"/>
  <c r="P883" i="1"/>
  <c r="P884" i="1"/>
  <c r="P55" i="1"/>
  <c r="P886" i="1"/>
  <c r="P887" i="1"/>
  <c r="P888" i="1"/>
  <c r="P475" i="1"/>
  <c r="P890" i="1"/>
  <c r="P477" i="1"/>
  <c r="P2960" i="1"/>
  <c r="P770" i="1"/>
  <c r="P894" i="1"/>
  <c r="P895" i="1"/>
  <c r="P3508" i="1"/>
  <c r="P897" i="1"/>
  <c r="P898" i="1"/>
  <c r="P899" i="1"/>
  <c r="P900" i="1"/>
  <c r="P901" i="1"/>
  <c r="P902" i="1"/>
  <c r="P903" i="1"/>
  <c r="P904" i="1"/>
  <c r="P905" i="1"/>
  <c r="P1510" i="1"/>
  <c r="P2417" i="1"/>
  <c r="P908" i="1"/>
  <c r="P2420" i="1"/>
  <c r="P910" i="1"/>
  <c r="P911" i="1"/>
  <c r="P912" i="1"/>
  <c r="P913" i="1"/>
  <c r="P914" i="1"/>
  <c r="P239" i="1"/>
  <c r="P478" i="1"/>
  <c r="P917" i="1"/>
  <c r="P918" i="1"/>
  <c r="P56" i="1"/>
  <c r="P1099" i="1"/>
  <c r="P921" i="1"/>
  <c r="P922" i="1"/>
  <c r="P1961" i="1"/>
  <c r="P924" i="1"/>
  <c r="P925" i="1"/>
  <c r="P926" i="1"/>
  <c r="P927" i="1"/>
  <c r="P928" i="1"/>
  <c r="P1968" i="1"/>
  <c r="P930" i="1"/>
  <c r="P931" i="1"/>
  <c r="P932" i="1"/>
  <c r="P1979" i="1"/>
  <c r="P2961" i="1"/>
  <c r="P935" i="1"/>
  <c r="P2962" i="1"/>
  <c r="P937" i="1"/>
  <c r="P1106" i="1"/>
  <c r="P939" i="1"/>
  <c r="P940" i="1"/>
  <c r="P941" i="1"/>
  <c r="P942" i="1"/>
  <c r="P943" i="1"/>
  <c r="P944" i="1"/>
  <c r="P945" i="1"/>
  <c r="P946" i="1"/>
  <c r="P947" i="1"/>
  <c r="P948" i="1"/>
  <c r="P949" i="1"/>
  <c r="P950" i="1"/>
  <c r="P951" i="1"/>
  <c r="P952" i="1"/>
  <c r="P953" i="1"/>
  <c r="P954" i="1"/>
  <c r="P3513" i="1"/>
  <c r="P956" i="1"/>
  <c r="P957" i="1"/>
  <c r="P958" i="1"/>
  <c r="P3514" i="1"/>
  <c r="P479" i="1"/>
  <c r="P961" i="1"/>
  <c r="P962" i="1"/>
  <c r="P963" i="1"/>
  <c r="P964" i="1"/>
  <c r="P965" i="1"/>
  <c r="P966" i="1"/>
  <c r="P967" i="1"/>
  <c r="P968" i="1"/>
  <c r="P969" i="1"/>
  <c r="P970" i="1"/>
  <c r="P2969" i="1"/>
  <c r="P972" i="1"/>
  <c r="P2971" i="1"/>
  <c r="P241" i="1"/>
  <c r="P975" i="1"/>
  <c r="P976" i="1"/>
  <c r="P977" i="1"/>
  <c r="P978" i="1"/>
  <c r="P979" i="1"/>
  <c r="P1107" i="1"/>
  <c r="P981" i="1"/>
  <c r="P2422" i="1"/>
  <c r="P983" i="1"/>
  <c r="P984" i="1"/>
  <c r="P985" i="1"/>
  <c r="P986" i="1"/>
  <c r="P987" i="1"/>
  <c r="P988" i="1"/>
  <c r="P989" i="1"/>
  <c r="P990" i="1"/>
  <c r="P991" i="1"/>
  <c r="P3515" i="1"/>
  <c r="P993" i="1"/>
  <c r="P3516" i="1"/>
  <c r="P995" i="1"/>
  <c r="P1515" i="1"/>
  <c r="P997" i="1"/>
  <c r="P998" i="1"/>
  <c r="P999" i="1"/>
  <c r="P1000" i="1"/>
  <c r="P1517" i="1"/>
  <c r="P2423" i="1"/>
  <c r="P1522" i="1"/>
  <c r="P2972" i="1"/>
  <c r="P1005" i="1"/>
  <c r="P1006" i="1"/>
  <c r="P773" i="1"/>
  <c r="P1008" i="1"/>
  <c r="P3518" i="1"/>
  <c r="P2424" i="1"/>
  <c r="P1011" i="1"/>
  <c r="P1012" i="1"/>
  <c r="P1013" i="1"/>
  <c r="P1014" i="1"/>
  <c r="P1015" i="1"/>
  <c r="P58" i="1"/>
  <c r="P1017" i="1"/>
  <c r="P3519" i="1"/>
  <c r="P2981" i="1"/>
  <c r="P1020" i="1"/>
  <c r="P1021" i="1"/>
  <c r="P1022" i="1"/>
  <c r="P1023" i="1"/>
  <c r="P1024" i="1"/>
  <c r="P1025" i="1"/>
  <c r="P1026" i="1"/>
  <c r="P246" i="1"/>
  <c r="P3520" i="1"/>
  <c r="P1029" i="1"/>
  <c r="P1030" i="1"/>
  <c r="P1031" i="1"/>
  <c r="P1032" i="1"/>
  <c r="P1033" i="1"/>
  <c r="P1034" i="1"/>
  <c r="P1035" i="1"/>
  <c r="P777" i="1"/>
  <c r="P1037" i="1"/>
  <c r="P1038" i="1"/>
  <c r="P1039" i="1"/>
  <c r="P2426" i="1"/>
  <c r="P1108" i="1"/>
  <c r="P1042" i="1"/>
  <c r="P1043" i="1"/>
  <c r="P1044" i="1"/>
  <c r="P1045" i="1"/>
  <c r="P1046" i="1"/>
  <c r="P1047" i="1"/>
  <c r="P3521" i="1"/>
  <c r="P1049" i="1"/>
  <c r="P1980" i="1"/>
  <c r="P1981" i="1"/>
  <c r="P1052" i="1"/>
  <c r="P1053" i="1"/>
  <c r="P1054" i="1"/>
  <c r="P1055" i="1"/>
  <c r="P1056" i="1"/>
  <c r="P1057" i="1"/>
  <c r="P498" i="1"/>
  <c r="P1059" i="1"/>
  <c r="P1060" i="1"/>
  <c r="P1061" i="1"/>
  <c r="P1062" i="1"/>
  <c r="P1063" i="1"/>
  <c r="P1064" i="1"/>
  <c r="P1065" i="1"/>
  <c r="P1983" i="1"/>
  <c r="P1067" i="1"/>
  <c r="P1109" i="1"/>
  <c r="P1069" i="1"/>
  <c r="P1070" i="1"/>
  <c r="P1071" i="1"/>
  <c r="P1072" i="1"/>
  <c r="P1073" i="1"/>
  <c r="P1074" i="1"/>
  <c r="P1075" i="1"/>
  <c r="P779" i="1"/>
  <c r="P2984" i="1"/>
  <c r="P1078" i="1"/>
  <c r="P1079" i="1"/>
  <c r="P1080" i="1"/>
  <c r="P1081" i="1"/>
  <c r="P1082" i="1"/>
  <c r="P2991" i="1"/>
  <c r="P1084" i="1"/>
  <c r="P1085" i="1"/>
  <c r="P1086" i="1"/>
  <c r="P1087" i="1"/>
  <c r="P1088" i="1"/>
  <c r="P1089" i="1"/>
  <c r="P1090" i="1"/>
  <c r="P247" i="1"/>
  <c r="P1092" i="1"/>
  <c r="P1093" i="1"/>
  <c r="P2435" i="1"/>
  <c r="P1984" i="1"/>
  <c r="P1096" i="1"/>
  <c r="P1097" i="1"/>
  <c r="P1098" i="1"/>
  <c r="P76" i="1"/>
  <c r="P1100" i="1"/>
  <c r="P1101" i="1"/>
  <c r="P1102" i="1"/>
  <c r="P1103" i="1"/>
  <c r="P1104" i="1"/>
  <c r="P1105" i="1"/>
  <c r="P3530" i="1"/>
  <c r="P1529" i="1"/>
  <c r="P3531" i="1"/>
  <c r="P781" i="1"/>
  <c r="P3537" i="1"/>
  <c r="P1111" i="1"/>
  <c r="P501" i="1"/>
  <c r="P3555" i="1"/>
  <c r="P1114" i="1"/>
  <c r="P3562" i="1"/>
  <c r="P1116" i="1"/>
  <c r="P1117" i="1"/>
  <c r="P1118" i="1"/>
  <c r="P1119" i="1"/>
  <c r="P1120" i="1"/>
  <c r="P1121" i="1"/>
  <c r="P1532" i="1"/>
  <c r="P1123" i="1"/>
  <c r="P1124" i="1"/>
  <c r="P1125" i="1"/>
  <c r="P2438" i="1"/>
  <c r="P1127" i="1"/>
  <c r="P3571" i="1"/>
  <c r="P1129" i="1"/>
  <c r="P1130" i="1"/>
  <c r="P1131" i="1"/>
  <c r="P2996" i="1"/>
  <c r="P3573" i="1"/>
  <c r="P1134" i="1"/>
  <c r="P1135" i="1"/>
  <c r="P1136" i="1"/>
  <c r="P1137" i="1"/>
  <c r="P1138" i="1"/>
  <c r="P1139" i="1"/>
  <c r="P1140" i="1"/>
  <c r="P2439" i="1"/>
  <c r="P782" i="1"/>
  <c r="P1143" i="1"/>
  <c r="P1144" i="1"/>
  <c r="P1145" i="1"/>
  <c r="P2998" i="1"/>
  <c r="P1147" i="1"/>
  <c r="P1148" i="1"/>
  <c r="P1149" i="1"/>
  <c r="P2441" i="1"/>
  <c r="P1151" i="1"/>
  <c r="P1152" i="1"/>
  <c r="P1153" i="1"/>
  <c r="P1154" i="1"/>
  <c r="P2999" i="1"/>
  <c r="P1156" i="1"/>
  <c r="P1157" i="1"/>
  <c r="P1158" i="1"/>
  <c r="P1159" i="1"/>
  <c r="P3000" i="1"/>
  <c r="P1161" i="1"/>
  <c r="P1162" i="1"/>
  <c r="P1163" i="1"/>
  <c r="P1164" i="1"/>
  <c r="P1165" i="1"/>
  <c r="P1166" i="1"/>
  <c r="P1167" i="1"/>
  <c r="P1168" i="1"/>
  <c r="P1169" i="1"/>
  <c r="P1170" i="1"/>
  <c r="P1171" i="1"/>
  <c r="P1172" i="1"/>
  <c r="P1988" i="1"/>
  <c r="P3001" i="1"/>
  <c r="P3576" i="1"/>
  <c r="P1176" i="1"/>
  <c r="P3010" i="1"/>
  <c r="P1110" i="1"/>
  <c r="P1179" i="1"/>
  <c r="P1180" i="1"/>
  <c r="P1181" i="1"/>
  <c r="P1182" i="1"/>
  <c r="P84" i="1"/>
  <c r="P1184" i="1"/>
  <c r="P1185" i="1"/>
  <c r="P1538" i="1"/>
  <c r="P510" i="1"/>
  <c r="P1188" i="1"/>
  <c r="P1189" i="1"/>
  <c r="P3013" i="1"/>
  <c r="P511" i="1"/>
  <c r="P1192" i="1"/>
  <c r="P1112" i="1"/>
  <c r="P1194" i="1"/>
  <c r="P1195" i="1"/>
  <c r="P3018" i="1"/>
  <c r="P1197" i="1"/>
  <c r="P1198" i="1"/>
  <c r="P1199" i="1"/>
  <c r="P1200" i="1"/>
  <c r="P1201" i="1"/>
  <c r="P1202" i="1"/>
  <c r="P1203" i="1"/>
  <c r="P1204" i="1"/>
  <c r="P1205" i="1"/>
  <c r="P1206" i="1"/>
  <c r="P1999" i="1"/>
  <c r="P1208" i="1"/>
  <c r="P1209" i="1"/>
  <c r="P1210" i="1"/>
  <c r="P2000" i="1"/>
  <c r="P1212" i="1"/>
  <c r="P1213" i="1"/>
  <c r="P3577" i="1"/>
  <c r="P1215" i="1"/>
  <c r="P1216" i="1"/>
  <c r="P1541" i="1"/>
  <c r="P1218" i="1"/>
  <c r="P1219" i="1"/>
  <c r="P1220" i="1"/>
  <c r="P1221" i="1"/>
  <c r="P1222" i="1"/>
  <c r="P1223" i="1"/>
  <c r="P2442" i="1"/>
  <c r="P1113" i="1"/>
  <c r="P1226" i="1"/>
  <c r="P3019" i="1"/>
  <c r="P1228" i="1"/>
  <c r="P1542" i="1"/>
  <c r="P1230" i="1"/>
  <c r="P1231" i="1"/>
  <c r="P1232" i="1"/>
  <c r="P1233" i="1"/>
  <c r="P3578" i="1"/>
  <c r="P1235" i="1"/>
  <c r="P3587" i="1"/>
  <c r="P1237" i="1"/>
  <c r="P1238" i="1"/>
  <c r="P1239" i="1"/>
  <c r="P89" i="1"/>
  <c r="P1241" i="1"/>
  <c r="P1242" i="1"/>
  <c r="P1243" i="1"/>
  <c r="P1244" i="1"/>
  <c r="P2450" i="1"/>
  <c r="P1246" i="1"/>
  <c r="P1247" i="1"/>
  <c r="P1248" i="1"/>
  <c r="P1249" i="1"/>
  <c r="P2453" i="1"/>
  <c r="P1251" i="1"/>
  <c r="P1252" i="1"/>
  <c r="P1253" i="1"/>
  <c r="P1254" i="1"/>
  <c r="P1255" i="1"/>
  <c r="P1256" i="1"/>
  <c r="P1257" i="1"/>
  <c r="P3589" i="1"/>
  <c r="P1543" i="1"/>
  <c r="P1260" i="1"/>
  <c r="P1261" i="1"/>
  <c r="P1262" i="1"/>
  <c r="P1544" i="1"/>
  <c r="P1264" i="1"/>
  <c r="P2003" i="1"/>
  <c r="P1266" i="1"/>
  <c r="P1267" i="1"/>
  <c r="P1268" i="1"/>
  <c r="P1269" i="1"/>
  <c r="P516" i="1"/>
  <c r="P1271" i="1"/>
  <c r="P1115" i="1"/>
  <c r="P1273" i="1"/>
  <c r="P1274" i="1"/>
  <c r="P1275" i="1"/>
  <c r="P1276" i="1"/>
  <c r="P1277" i="1"/>
  <c r="P1278" i="1"/>
  <c r="P1279" i="1"/>
  <c r="P1280" i="1"/>
  <c r="P1281" i="1"/>
  <c r="P1282" i="1"/>
  <c r="P1283" i="1"/>
  <c r="P1284" i="1"/>
  <c r="P1285" i="1"/>
  <c r="P3021" i="1"/>
  <c r="P1287" i="1"/>
  <c r="P3594" i="1"/>
  <c r="P3597" i="1"/>
  <c r="P1290" i="1"/>
  <c r="P1291" i="1"/>
  <c r="P783" i="1"/>
  <c r="P1293" i="1"/>
  <c r="P2456" i="1"/>
  <c r="P1295" i="1"/>
  <c r="P1296" i="1"/>
  <c r="P1297" i="1"/>
  <c r="P3023" i="1"/>
  <c r="P1299" i="1"/>
  <c r="P1300" i="1"/>
  <c r="P1301" i="1"/>
  <c r="P1302" i="1"/>
  <c r="P3027" i="1"/>
  <c r="P1304" i="1"/>
  <c r="P1305" i="1"/>
  <c r="P1306" i="1"/>
  <c r="P3599" i="1"/>
  <c r="P2467" i="1"/>
  <c r="P1309" i="1"/>
  <c r="P1310" i="1"/>
  <c r="P2005" i="1"/>
  <c r="P1312" i="1"/>
  <c r="P1313" i="1"/>
  <c r="P796" i="1"/>
  <c r="P3028" i="1"/>
  <c r="P1122" i="1"/>
  <c r="P248" i="1"/>
  <c r="P1545" i="1"/>
  <c r="P1319" i="1"/>
  <c r="P1320" i="1"/>
  <c r="P1321" i="1"/>
  <c r="P1322" i="1"/>
  <c r="P1323" i="1"/>
  <c r="P2007" i="1"/>
  <c r="P1325" i="1"/>
  <c r="P1326" i="1"/>
  <c r="P1327" i="1"/>
  <c r="P1328" i="1"/>
  <c r="P1329" i="1"/>
  <c r="P1330" i="1"/>
  <c r="P1331" i="1"/>
  <c r="P1332" i="1"/>
  <c r="P1333" i="1"/>
  <c r="P1334" i="1"/>
  <c r="P1335" i="1"/>
  <c r="P1336" i="1"/>
  <c r="P1337" i="1"/>
  <c r="P1338" i="1"/>
  <c r="P1339" i="1"/>
  <c r="P1340" i="1"/>
  <c r="P1341" i="1"/>
  <c r="P1126" i="1"/>
  <c r="P1343" i="1"/>
  <c r="P2474" i="1"/>
  <c r="P517" i="1"/>
  <c r="P1346" i="1"/>
  <c r="P3600" i="1"/>
  <c r="P1348" i="1"/>
  <c r="P1349" i="1"/>
  <c r="P1350" i="1"/>
  <c r="P1351" i="1"/>
  <c r="P1352" i="1"/>
  <c r="P1353" i="1"/>
  <c r="P1354" i="1"/>
  <c r="P1355" i="1"/>
  <c r="P251" i="1"/>
  <c r="P1357" i="1"/>
  <c r="P1358" i="1"/>
  <c r="P1359" i="1"/>
  <c r="P2476" i="1"/>
  <c r="P1361" i="1"/>
  <c r="P1362" i="1"/>
  <c r="P1546" i="1"/>
  <c r="P1364" i="1"/>
  <c r="P1365" i="1"/>
  <c r="P3030" i="1"/>
  <c r="P1367" i="1"/>
  <c r="P3602" i="1"/>
  <c r="P1369" i="1"/>
  <c r="P1370" i="1"/>
  <c r="P2015" i="1"/>
  <c r="P1372" i="1"/>
  <c r="P3035" i="1"/>
  <c r="P90" i="1"/>
  <c r="P1375" i="1"/>
  <c r="P1376" i="1"/>
  <c r="P1377" i="1"/>
  <c r="P1378" i="1"/>
  <c r="P797" i="1"/>
  <c r="P1380" i="1"/>
  <c r="P798" i="1"/>
  <c r="P2019" i="1"/>
  <c r="P1383" i="1"/>
  <c r="P2021" i="1"/>
  <c r="P1385" i="1"/>
  <c r="P525" i="1"/>
  <c r="P1387" i="1"/>
  <c r="P2478" i="1"/>
  <c r="P1389" i="1"/>
  <c r="P1390" i="1"/>
  <c r="P1391" i="1"/>
  <c r="P1392" i="1"/>
  <c r="P1393" i="1"/>
  <c r="P1394" i="1"/>
  <c r="P2481" i="1"/>
  <c r="P1396" i="1"/>
  <c r="P3040" i="1"/>
  <c r="P1398" i="1"/>
  <c r="P1399" i="1"/>
  <c r="P1400" i="1"/>
  <c r="P1401" i="1"/>
  <c r="P1557" i="1"/>
  <c r="P1403" i="1"/>
  <c r="P1404" i="1"/>
  <c r="P3041" i="1"/>
  <c r="P1406" i="1"/>
  <c r="P1407" i="1"/>
  <c r="P1408" i="1"/>
  <c r="P1409" i="1"/>
  <c r="P1410" i="1"/>
  <c r="P1411" i="1"/>
  <c r="P1412" i="1"/>
  <c r="P1413" i="1"/>
  <c r="P1414" i="1"/>
  <c r="P1558" i="1"/>
  <c r="P2033" i="1"/>
  <c r="P1417" i="1"/>
  <c r="P1418" i="1"/>
  <c r="P1419" i="1"/>
  <c r="P1420" i="1"/>
  <c r="P1421" i="1"/>
  <c r="P1422" i="1"/>
  <c r="P1565" i="1"/>
  <c r="P1424" i="1"/>
  <c r="P1425" i="1"/>
  <c r="P1128" i="1"/>
  <c r="P1427" i="1"/>
  <c r="P1428" i="1"/>
  <c r="P1429" i="1"/>
  <c r="P3046" i="1"/>
  <c r="P1431" i="1"/>
  <c r="P3047" i="1"/>
  <c r="P799" i="1"/>
  <c r="P1434" i="1"/>
  <c r="P2482" i="1"/>
  <c r="P1436" i="1"/>
  <c r="P1437" i="1"/>
  <c r="P1438" i="1"/>
  <c r="P1439" i="1"/>
  <c r="P1440" i="1"/>
  <c r="P1441" i="1"/>
  <c r="P1442" i="1"/>
  <c r="P1443" i="1"/>
  <c r="P1444" i="1"/>
  <c r="P1574" i="1"/>
  <c r="P1132" i="1"/>
  <c r="P1447" i="1"/>
  <c r="P1448" i="1"/>
  <c r="P810" i="1"/>
  <c r="P814" i="1"/>
  <c r="P1451" i="1"/>
  <c r="P1452" i="1"/>
  <c r="P1453" i="1"/>
  <c r="P1454" i="1"/>
  <c r="P1455" i="1"/>
  <c r="P1456" i="1"/>
  <c r="P1457" i="1"/>
  <c r="P1458" i="1"/>
  <c r="P2036" i="1"/>
  <c r="P1460" i="1"/>
  <c r="P1461" i="1"/>
  <c r="P2038" i="1"/>
  <c r="P1463" i="1"/>
  <c r="P1464" i="1"/>
  <c r="P1465" i="1"/>
  <c r="P1466" i="1"/>
  <c r="P1467" i="1"/>
  <c r="P1468" i="1"/>
  <c r="P2039" i="1"/>
  <c r="P1470" i="1"/>
  <c r="P1471" i="1"/>
  <c r="P1576" i="1"/>
  <c r="P1133" i="1"/>
  <c r="P1474" i="1"/>
  <c r="P1475" i="1"/>
  <c r="P1476" i="1"/>
  <c r="P1477" i="1"/>
  <c r="P1478" i="1"/>
  <c r="P1479" i="1"/>
  <c r="P1480" i="1"/>
  <c r="P1481" i="1"/>
  <c r="P1585" i="1"/>
  <c r="P2491" i="1"/>
  <c r="P252" i="1"/>
  <c r="P1485" i="1"/>
  <c r="P3603" i="1"/>
  <c r="P1487" i="1"/>
  <c r="P1488" i="1"/>
  <c r="P1489" i="1"/>
  <c r="P1490" i="1"/>
  <c r="P1491" i="1"/>
  <c r="P1492" i="1"/>
  <c r="P815" i="1"/>
  <c r="P816" i="1"/>
  <c r="P2492" i="1"/>
  <c r="P1496" i="1"/>
  <c r="P2496" i="1"/>
  <c r="P1498" i="1"/>
  <c r="P3048" i="1"/>
  <c r="P1500" i="1"/>
  <c r="P1501" i="1"/>
  <c r="P1502" i="1"/>
  <c r="P1503" i="1"/>
  <c r="P3611" i="1"/>
  <c r="P1505" i="1"/>
  <c r="P1506" i="1"/>
  <c r="P1507" i="1"/>
  <c r="P1141" i="1"/>
  <c r="P826" i="1"/>
  <c r="P528" i="1"/>
  <c r="P1511" i="1"/>
  <c r="P1512" i="1"/>
  <c r="P1513" i="1"/>
  <c r="P1514" i="1"/>
  <c r="P2043" i="1"/>
  <c r="P1516" i="1"/>
  <c r="P2499" i="1"/>
  <c r="P1518" i="1"/>
  <c r="P1519" i="1"/>
  <c r="P1520" i="1"/>
  <c r="P1521" i="1"/>
  <c r="P1142" i="1"/>
  <c r="P1523" i="1"/>
  <c r="P1524" i="1"/>
  <c r="P1525" i="1"/>
  <c r="P1526" i="1"/>
  <c r="P1527" i="1"/>
  <c r="P1528" i="1"/>
  <c r="P828" i="1"/>
  <c r="P1530" i="1"/>
  <c r="P1531" i="1"/>
  <c r="P2500" i="1"/>
  <c r="P1533" i="1"/>
  <c r="P1534" i="1"/>
  <c r="P1535" i="1"/>
  <c r="P1536" i="1"/>
  <c r="P1537" i="1"/>
  <c r="P529" i="1"/>
  <c r="P1539" i="1"/>
  <c r="P1540" i="1"/>
  <c r="P3622" i="1"/>
  <c r="P2050" i="1"/>
  <c r="P2051" i="1"/>
  <c r="P530" i="1"/>
  <c r="P253" i="1"/>
  <c r="P2056" i="1"/>
  <c r="P1547" i="1"/>
  <c r="P1548" i="1"/>
  <c r="P1549" i="1"/>
  <c r="P1550" i="1"/>
  <c r="P1551" i="1"/>
  <c r="P1552" i="1"/>
  <c r="P1553" i="1"/>
  <c r="P1554" i="1"/>
  <c r="P1555" i="1"/>
  <c r="P1556" i="1"/>
  <c r="P254" i="1"/>
  <c r="P1592" i="1"/>
  <c r="P1559" i="1"/>
  <c r="P1560" i="1"/>
  <c r="P1561" i="1"/>
  <c r="P1562" i="1"/>
  <c r="P1563" i="1"/>
  <c r="P1564" i="1"/>
  <c r="P93" i="1"/>
  <c r="P1566" i="1"/>
  <c r="P1567" i="1"/>
  <c r="P1568" i="1"/>
  <c r="P1569" i="1"/>
  <c r="P1570" i="1"/>
  <c r="P1571" i="1"/>
  <c r="P1572" i="1"/>
  <c r="P1573" i="1"/>
  <c r="P2503" i="1"/>
  <c r="P1575" i="1"/>
  <c r="P3623" i="1"/>
  <c r="P1577" i="1"/>
  <c r="P1578" i="1"/>
  <c r="P1579" i="1"/>
  <c r="P1580" i="1"/>
  <c r="P1581" i="1"/>
  <c r="P1582" i="1"/>
  <c r="P1583" i="1"/>
  <c r="P1584" i="1"/>
  <c r="P3628" i="1"/>
  <c r="P1586" i="1"/>
  <c r="P1587" i="1"/>
  <c r="P1588" i="1"/>
  <c r="P1589" i="1"/>
  <c r="P1590" i="1"/>
  <c r="P1591" i="1"/>
  <c r="P1146" i="1"/>
  <c r="P3057" i="1"/>
  <c r="P1594" i="1"/>
  <c r="P1595" i="1"/>
  <c r="P1596" i="1"/>
  <c r="P1593" i="1"/>
  <c r="P1598" i="1"/>
  <c r="P1599" i="1"/>
  <c r="P1597" i="1"/>
  <c r="P1601" i="1"/>
  <c r="P1602" i="1"/>
  <c r="P1603" i="1"/>
  <c r="P1604" i="1"/>
  <c r="P1605" i="1"/>
  <c r="P830" i="1"/>
  <c r="P1607" i="1"/>
  <c r="P3629" i="1"/>
  <c r="P1609" i="1"/>
  <c r="P1610" i="1"/>
  <c r="P1611" i="1"/>
  <c r="P541" i="1"/>
  <c r="P1613" i="1"/>
  <c r="P1614" i="1"/>
  <c r="P1600" i="1"/>
  <c r="P3060" i="1"/>
  <c r="P267" i="1"/>
  <c r="P1618" i="1"/>
  <c r="P542" i="1"/>
  <c r="P1150" i="1"/>
  <c r="P1621" i="1"/>
  <c r="P1606" i="1"/>
  <c r="P1623" i="1"/>
  <c r="P1624" i="1"/>
  <c r="P1625" i="1"/>
  <c r="P1626" i="1"/>
  <c r="P1627" i="1"/>
  <c r="P1628" i="1"/>
  <c r="P1629" i="1"/>
  <c r="P1630" i="1"/>
  <c r="P1155" i="1"/>
  <c r="P1160" i="1"/>
  <c r="P1173" i="1"/>
  <c r="P1634" i="1"/>
  <c r="P1174" i="1"/>
  <c r="P1636" i="1"/>
  <c r="P1637" i="1"/>
  <c r="P543" i="1"/>
  <c r="P1639" i="1"/>
  <c r="P1640" i="1"/>
  <c r="P1641" i="1"/>
  <c r="P1175" i="1"/>
  <c r="P1643" i="1"/>
  <c r="P1644" i="1"/>
  <c r="P1645" i="1"/>
  <c r="P1646" i="1"/>
  <c r="P2504" i="1"/>
  <c r="P96" i="1"/>
  <c r="P1649" i="1"/>
  <c r="P1650" i="1"/>
  <c r="P1651" i="1"/>
  <c r="P1652" i="1"/>
  <c r="P1653" i="1"/>
  <c r="P1654" i="1"/>
  <c r="P1655" i="1"/>
  <c r="P1656" i="1"/>
  <c r="P1657" i="1"/>
  <c r="P2062" i="1"/>
  <c r="P1659" i="1"/>
  <c r="P3631" i="1"/>
  <c r="P1661" i="1"/>
  <c r="P545" i="1"/>
  <c r="P1663" i="1"/>
  <c r="P1664" i="1"/>
  <c r="P3638" i="1"/>
  <c r="P1666" i="1"/>
  <c r="P1667" i="1"/>
  <c r="P1668" i="1"/>
  <c r="P1669" i="1"/>
  <c r="P1670" i="1"/>
  <c r="P1671" i="1"/>
  <c r="P1672" i="1"/>
  <c r="P1673" i="1"/>
  <c r="P1674" i="1"/>
  <c r="P1675" i="1"/>
  <c r="P1676" i="1"/>
  <c r="P838" i="1"/>
  <c r="P1678" i="1"/>
  <c r="P1679" i="1"/>
  <c r="P1680" i="1"/>
  <c r="P3640" i="1"/>
  <c r="P1608" i="1"/>
  <c r="P2510" i="1"/>
  <c r="P97" i="1"/>
  <c r="P2065" i="1"/>
  <c r="P1686" i="1"/>
  <c r="P1687" i="1"/>
  <c r="P1688" i="1"/>
  <c r="P2514" i="1"/>
  <c r="P3061" i="1"/>
  <c r="P1691" i="1"/>
  <c r="P3643" i="1"/>
  <c r="P1693" i="1"/>
  <c r="P1694" i="1"/>
  <c r="P1695" i="1"/>
  <c r="P1696" i="1"/>
  <c r="P1697" i="1"/>
  <c r="P3644" i="1"/>
  <c r="P1699" i="1"/>
  <c r="P3645" i="1"/>
  <c r="P1701" i="1"/>
  <c r="P1702" i="1"/>
  <c r="P1703" i="1"/>
  <c r="P1612" i="1"/>
  <c r="P1177" i="1"/>
  <c r="P1706" i="1"/>
  <c r="P1707" i="1"/>
  <c r="P1708" i="1"/>
  <c r="P1709" i="1"/>
  <c r="P1710" i="1"/>
  <c r="P1711" i="1"/>
  <c r="P1712" i="1"/>
  <c r="P1713" i="1"/>
  <c r="P1714" i="1"/>
  <c r="P1715" i="1"/>
  <c r="P3062" i="1"/>
  <c r="P1717" i="1"/>
  <c r="P547" i="1"/>
  <c r="P1719" i="1"/>
  <c r="P2066" i="1"/>
  <c r="P269" i="1"/>
  <c r="P1722" i="1"/>
  <c r="P1615" i="1"/>
  <c r="P1178" i="1"/>
  <c r="P1725" i="1"/>
  <c r="P1726" i="1"/>
  <c r="P1727" i="1"/>
  <c r="P1728" i="1"/>
  <c r="P1616" i="1"/>
  <c r="P2067" i="1"/>
  <c r="P2076" i="1"/>
  <c r="P1732" i="1"/>
  <c r="P1733" i="1"/>
  <c r="P1734" i="1"/>
  <c r="P1735" i="1"/>
  <c r="P1736" i="1"/>
  <c r="P1737" i="1"/>
  <c r="P1738" i="1"/>
  <c r="P1739" i="1"/>
  <c r="P1740" i="1"/>
  <c r="P1741" i="1"/>
  <c r="P3657" i="1"/>
  <c r="P1743" i="1"/>
  <c r="P1744" i="1"/>
  <c r="P1745" i="1"/>
  <c r="P1746" i="1"/>
  <c r="P1747" i="1"/>
  <c r="P1748" i="1"/>
  <c r="P1617" i="1"/>
  <c r="P1750" i="1"/>
  <c r="P1751" i="1"/>
  <c r="P1752" i="1"/>
  <c r="P554" i="1"/>
  <c r="P2077" i="1"/>
  <c r="P1755" i="1"/>
  <c r="P1619" i="1"/>
  <c r="P1183" i="1"/>
  <c r="P1758" i="1"/>
  <c r="P1759" i="1"/>
  <c r="P1760" i="1"/>
  <c r="P1761" i="1"/>
  <c r="P2525" i="1"/>
  <c r="P1763" i="1"/>
  <c r="P1764" i="1"/>
  <c r="P1765" i="1"/>
  <c r="P1766" i="1"/>
  <c r="P1767" i="1"/>
  <c r="P1768" i="1"/>
  <c r="P1620" i="1"/>
  <c r="P1186" i="1"/>
  <c r="P555" i="1"/>
  <c r="P839" i="1"/>
  <c r="P1773" i="1"/>
  <c r="P1774" i="1"/>
  <c r="P1775" i="1"/>
  <c r="P1776" i="1"/>
  <c r="P1777" i="1"/>
  <c r="P1778" i="1"/>
  <c r="P1779" i="1"/>
  <c r="P1780" i="1"/>
  <c r="P1781" i="1"/>
  <c r="P1782" i="1"/>
  <c r="P1783" i="1"/>
  <c r="P2526" i="1"/>
  <c r="P1187" i="1"/>
  <c r="P1622" i="1"/>
  <c r="P1190" i="1"/>
  <c r="P1191" i="1"/>
  <c r="P1193" i="1"/>
  <c r="P1790" i="1"/>
  <c r="P1791" i="1"/>
  <c r="P1792" i="1"/>
  <c r="P1793" i="1"/>
  <c r="P1794" i="1"/>
  <c r="P841" i="1"/>
  <c r="P1796" i="1"/>
  <c r="P1797" i="1"/>
  <c r="P1798" i="1"/>
  <c r="P272" i="1"/>
  <c r="P1800" i="1"/>
  <c r="P848" i="1"/>
  <c r="P1802" i="1"/>
  <c r="P1803" i="1"/>
  <c r="P1631" i="1"/>
  <c r="P1805" i="1"/>
  <c r="P3661" i="1"/>
  <c r="P1807" i="1"/>
  <c r="P1808" i="1"/>
  <c r="P1809" i="1"/>
  <c r="P1810" i="1"/>
  <c r="P3672" i="1"/>
  <c r="P1812" i="1"/>
  <c r="P1813" i="1"/>
  <c r="P1814" i="1"/>
  <c r="P3064" i="1"/>
  <c r="P1816" i="1"/>
  <c r="P273" i="1"/>
  <c r="P1818" i="1"/>
  <c r="P3673" i="1"/>
  <c r="P1820" i="1"/>
  <c r="P849" i="1"/>
  <c r="P1632" i="1"/>
  <c r="P1823" i="1"/>
  <c r="P1824" i="1"/>
  <c r="P1825" i="1"/>
  <c r="P1826" i="1"/>
  <c r="P1827" i="1"/>
  <c r="P1828" i="1"/>
  <c r="P1829" i="1"/>
  <c r="P1830" i="1"/>
  <c r="P1633" i="1"/>
  <c r="P1832" i="1"/>
  <c r="P1833" i="1"/>
  <c r="P850" i="1"/>
  <c r="P1835" i="1"/>
  <c r="P1836" i="1"/>
  <c r="P1837" i="1"/>
  <c r="P1838" i="1"/>
  <c r="P112" i="1"/>
  <c r="P1840" i="1"/>
  <c r="P1841" i="1"/>
  <c r="P3066" i="1"/>
  <c r="P1635" i="1"/>
  <c r="P3683" i="1"/>
  <c r="P1845" i="1"/>
  <c r="P1846" i="1"/>
  <c r="P2078" i="1"/>
  <c r="P2528" i="1"/>
  <c r="P1638" i="1"/>
  <c r="P3684" i="1"/>
  <c r="P3067" i="1"/>
  <c r="P2079" i="1"/>
  <c r="P2533" i="1"/>
  <c r="P3686" i="1"/>
  <c r="P2083" i="1"/>
  <c r="P852" i="1"/>
  <c r="P2087" i="1"/>
  <c r="P1858" i="1"/>
  <c r="P1859" i="1"/>
  <c r="P1860" i="1"/>
  <c r="P1861" i="1"/>
  <c r="P562" i="1"/>
  <c r="P1863" i="1"/>
  <c r="P1864" i="1"/>
  <c r="P1196" i="1"/>
  <c r="P1866" i="1"/>
  <c r="P1867" i="1"/>
  <c r="P1868" i="1"/>
  <c r="P1869" i="1"/>
  <c r="P1870" i="1"/>
  <c r="P1871" i="1"/>
  <c r="P1872" i="1"/>
  <c r="P1873" i="1"/>
  <c r="P563" i="1"/>
  <c r="P1875" i="1"/>
  <c r="P1876" i="1"/>
  <c r="P1877" i="1"/>
  <c r="P1878" i="1"/>
  <c r="P2541" i="1"/>
  <c r="P1880" i="1"/>
  <c r="P1881" i="1"/>
  <c r="P1882" i="1"/>
  <c r="P1883" i="1"/>
  <c r="P277" i="1"/>
  <c r="P1885" i="1"/>
  <c r="P3073" i="1"/>
  <c r="P1887" i="1"/>
  <c r="P1888" i="1"/>
  <c r="P3687" i="1"/>
  <c r="P1890" i="1"/>
  <c r="P1891" i="1"/>
  <c r="P1892" i="1"/>
  <c r="P1893" i="1"/>
  <c r="P1894" i="1"/>
  <c r="P1895" i="1"/>
  <c r="P1896" i="1"/>
  <c r="P3688" i="1"/>
  <c r="P1898" i="1"/>
  <c r="P3074" i="1"/>
  <c r="P113" i="1"/>
  <c r="P1901" i="1"/>
  <c r="P1902" i="1"/>
  <c r="P1903" i="1"/>
  <c r="P1904" i="1"/>
  <c r="P1905" i="1"/>
  <c r="P1906" i="1"/>
  <c r="P1207" i="1"/>
  <c r="P1908" i="1"/>
  <c r="P3689" i="1"/>
  <c r="P1910" i="1"/>
  <c r="P1911" i="1"/>
  <c r="P1912" i="1"/>
  <c r="P1913" i="1"/>
  <c r="P3691" i="1"/>
  <c r="P1915" i="1"/>
  <c r="P114" i="1"/>
  <c r="P1917" i="1"/>
  <c r="P1918" i="1"/>
  <c r="P3076" i="1"/>
  <c r="P1642" i="1"/>
  <c r="P1921" i="1"/>
  <c r="P2542" i="1"/>
  <c r="P3704" i="1"/>
  <c r="P1924" i="1"/>
  <c r="P1925" i="1"/>
  <c r="P2545" i="1"/>
  <c r="P1927" i="1"/>
  <c r="P3077" i="1"/>
  <c r="P1929" i="1"/>
  <c r="P1930" i="1"/>
  <c r="P1931" i="1"/>
  <c r="P1932" i="1"/>
  <c r="P1933" i="1"/>
  <c r="P3710" i="1"/>
  <c r="P1935" i="1"/>
  <c r="P1936" i="1"/>
  <c r="P1937" i="1"/>
  <c r="P1938" i="1"/>
  <c r="P1939" i="1"/>
  <c r="P1940" i="1"/>
  <c r="P2548" i="1"/>
  <c r="P1942" i="1"/>
  <c r="P1943" i="1"/>
  <c r="P1944" i="1"/>
  <c r="P1945" i="1"/>
  <c r="P1946" i="1"/>
  <c r="P1947" i="1"/>
  <c r="P1948" i="1"/>
  <c r="P2553" i="1"/>
  <c r="P1647" i="1"/>
  <c r="P1951" i="1"/>
  <c r="P1952" i="1"/>
  <c r="P3711" i="1"/>
  <c r="P1954" i="1"/>
  <c r="P1955" i="1"/>
  <c r="P1956" i="1"/>
  <c r="P121" i="1"/>
  <c r="P3715" i="1"/>
  <c r="P1959" i="1"/>
  <c r="P1960" i="1"/>
  <c r="P2554" i="1"/>
  <c r="P1962" i="1"/>
  <c r="P1963" i="1"/>
  <c r="P1964" i="1"/>
  <c r="P1965" i="1"/>
  <c r="P1966" i="1"/>
  <c r="P1967" i="1"/>
  <c r="P2555" i="1"/>
  <c r="P1969" i="1"/>
  <c r="P1970" i="1"/>
  <c r="P1971" i="1"/>
  <c r="P1972" i="1"/>
  <c r="P1973" i="1"/>
  <c r="P1974" i="1"/>
  <c r="P1975" i="1"/>
  <c r="P1976" i="1"/>
  <c r="P1977" i="1"/>
  <c r="P1978" i="1"/>
  <c r="P1211" i="1"/>
  <c r="P3728" i="1"/>
  <c r="P1648" i="1"/>
  <c r="P1982" i="1"/>
  <c r="P565" i="1"/>
  <c r="P566" i="1"/>
  <c r="P1985" i="1"/>
  <c r="P1986" i="1"/>
  <c r="P1987" i="1"/>
  <c r="P858" i="1"/>
  <c r="P1989" i="1"/>
  <c r="P1990" i="1"/>
  <c r="P1991" i="1"/>
  <c r="P1992" i="1"/>
  <c r="P1993" i="1"/>
  <c r="P1994" i="1"/>
  <c r="P1995" i="1"/>
  <c r="P1996" i="1"/>
  <c r="P1997" i="1"/>
  <c r="P1998" i="1"/>
  <c r="P2088" i="1"/>
  <c r="P568" i="1"/>
  <c r="P2001" i="1"/>
  <c r="P2002" i="1"/>
  <c r="P2090" i="1"/>
  <c r="P2004" i="1"/>
  <c r="P1214" i="1"/>
  <c r="P2006" i="1"/>
  <c r="P860" i="1"/>
  <c r="P2008" i="1"/>
  <c r="P2009" i="1"/>
  <c r="P2010" i="1"/>
  <c r="P2011" i="1"/>
  <c r="P2012" i="1"/>
  <c r="P2013" i="1"/>
  <c r="P2014" i="1"/>
  <c r="P2556" i="1"/>
  <c r="P2016" i="1"/>
  <c r="P2017" i="1"/>
  <c r="P2018" i="1"/>
  <c r="P2557" i="1"/>
  <c r="P2020" i="1"/>
  <c r="P279" i="1"/>
  <c r="P2022" i="1"/>
  <c r="P2023" i="1"/>
  <c r="P2024" i="1"/>
  <c r="P2025" i="1"/>
  <c r="P2026" i="1"/>
  <c r="P2027" i="1"/>
  <c r="P2028" i="1"/>
  <c r="P2029" i="1"/>
  <c r="P2030" i="1"/>
  <c r="P2031" i="1"/>
  <c r="P2032" i="1"/>
  <c r="P2558" i="1"/>
  <c r="P2034" i="1"/>
  <c r="P2035" i="1"/>
  <c r="P1658" i="1"/>
  <c r="P2037" i="1"/>
  <c r="P2559" i="1"/>
  <c r="P1660" i="1"/>
  <c r="P2040" i="1"/>
  <c r="P2041" i="1"/>
  <c r="P2042" i="1"/>
  <c r="P3730" i="1"/>
  <c r="P2044" i="1"/>
  <c r="P2045" i="1"/>
  <c r="P2046" i="1"/>
  <c r="P2047" i="1"/>
  <c r="P2048" i="1"/>
  <c r="P2049" i="1"/>
  <c r="P2560" i="1"/>
  <c r="P1217" i="1"/>
  <c r="P2052" i="1"/>
  <c r="P2053" i="1"/>
  <c r="P2054" i="1"/>
  <c r="P2055" i="1"/>
  <c r="P572" i="1"/>
  <c r="P2057" i="1"/>
  <c r="P2058" i="1"/>
  <c r="P2059" i="1"/>
  <c r="P2060" i="1"/>
  <c r="P2061" i="1"/>
  <c r="P3734" i="1"/>
  <c r="P2063" i="1"/>
  <c r="P2064" i="1"/>
  <c r="P3080" i="1"/>
  <c r="P1662" i="1"/>
  <c r="P281" i="1"/>
  <c r="P2068" i="1"/>
  <c r="P2069" i="1"/>
  <c r="P2070" i="1"/>
  <c r="P2071" i="1"/>
  <c r="P2072" i="1"/>
  <c r="P2073" i="1"/>
  <c r="P2074" i="1"/>
  <c r="P2075" i="1"/>
  <c r="P863" i="1"/>
  <c r="P1665" i="1"/>
  <c r="P283" i="1"/>
  <c r="P1677" i="1"/>
  <c r="P2080" i="1"/>
  <c r="P2081" i="1"/>
  <c r="P2082" i="1"/>
  <c r="P3084" i="1"/>
  <c r="P2084" i="1"/>
  <c r="P2085" i="1"/>
  <c r="P2086" i="1"/>
  <c r="P3088" i="1"/>
  <c r="P1224" i="1"/>
  <c r="P2089" i="1"/>
  <c r="P2561" i="1"/>
  <c r="P3093" i="1"/>
  <c r="P2092" i="1"/>
  <c r="P2093" i="1"/>
  <c r="P2094" i="1"/>
  <c r="P2095" i="1"/>
  <c r="P2096" i="1"/>
  <c r="P2097" i="1"/>
  <c r="P2098" i="1"/>
  <c r="P1225" i="1"/>
  <c r="P2100" i="1"/>
  <c r="P2101" i="1"/>
  <c r="P2102" i="1"/>
  <c r="P2103" i="1"/>
  <c r="P2104" i="1"/>
  <c r="P2105" i="1"/>
  <c r="P2106" i="1"/>
  <c r="P285" i="1"/>
  <c r="P874" i="1"/>
  <c r="P1681" i="1"/>
  <c r="P880" i="1"/>
  <c r="P3736" i="1"/>
  <c r="P2112" i="1"/>
  <c r="P3737" i="1"/>
  <c r="P2114" i="1"/>
  <c r="P2115" i="1"/>
  <c r="P2116" i="1"/>
  <c r="P2117" i="1"/>
  <c r="P2118" i="1"/>
  <c r="P2119" i="1"/>
  <c r="P2120" i="1"/>
  <c r="P2121" i="1"/>
  <c r="P2122" i="1"/>
  <c r="P2123" i="1"/>
  <c r="P3097" i="1"/>
  <c r="P2125" i="1"/>
  <c r="P2126" i="1"/>
  <c r="P2127" i="1"/>
  <c r="P2128" i="1"/>
  <c r="P2129" i="1"/>
  <c r="P2130" i="1"/>
  <c r="P3098" i="1"/>
  <c r="P2132" i="1"/>
  <c r="P2091" i="1"/>
  <c r="P2099" i="1"/>
  <c r="P2107" i="1"/>
  <c r="P881" i="1"/>
  <c r="P1682" i="1"/>
  <c r="P2138" i="1"/>
  <c r="P3739" i="1"/>
  <c r="P2140" i="1"/>
  <c r="P2141" i="1"/>
  <c r="P2142" i="1"/>
  <c r="P2143" i="1"/>
  <c r="P2144" i="1"/>
  <c r="P2145" i="1"/>
  <c r="P2146" i="1"/>
  <c r="P2147" i="1"/>
  <c r="P2148" i="1"/>
  <c r="P2149" i="1"/>
  <c r="P2150" i="1"/>
  <c r="P2151" i="1"/>
  <c r="P2152" i="1"/>
  <c r="P885" i="1"/>
  <c r="P2108" i="1"/>
  <c r="P1683" i="1"/>
  <c r="P2156" i="1"/>
  <c r="P2157" i="1"/>
  <c r="P1227" i="1"/>
  <c r="P2159" i="1"/>
  <c r="P2567" i="1"/>
  <c r="P2161" i="1"/>
  <c r="P2162" i="1"/>
  <c r="P2163" i="1"/>
  <c r="P2164" i="1"/>
  <c r="P2569" i="1"/>
  <c r="P575" i="1"/>
  <c r="P889" i="1"/>
  <c r="P1684" i="1"/>
  <c r="P2169" i="1"/>
  <c r="P891" i="1"/>
  <c r="P3106" i="1"/>
  <c r="P3746" i="1"/>
  <c r="P2173" i="1"/>
  <c r="P1229" i="1"/>
  <c r="P2175" i="1"/>
  <c r="P2176" i="1"/>
  <c r="P1234" i="1"/>
  <c r="P2178" i="1"/>
  <c r="P2179" i="1"/>
  <c r="P2180" i="1"/>
  <c r="P2570" i="1"/>
  <c r="P3107" i="1"/>
  <c r="P2183" i="1"/>
  <c r="P3751" i="1"/>
  <c r="P2185" i="1"/>
  <c r="P3109" i="1"/>
  <c r="P2187" i="1"/>
  <c r="P2188" i="1"/>
  <c r="P1236" i="1"/>
  <c r="P1685" i="1"/>
  <c r="P1240" i="1"/>
  <c r="P3112" i="1"/>
  <c r="P1245" i="1"/>
  <c r="P2194" i="1"/>
  <c r="P2195" i="1"/>
  <c r="P577" i="1"/>
  <c r="P3113" i="1"/>
  <c r="P2198" i="1"/>
  <c r="P2199" i="1"/>
  <c r="P2573" i="1"/>
  <c r="P892" i="1"/>
  <c r="P2202" i="1"/>
  <c r="P2203" i="1"/>
  <c r="P2204" i="1"/>
  <c r="P2205" i="1"/>
  <c r="P2206" i="1"/>
  <c r="P2207" i="1"/>
  <c r="P2208" i="1"/>
  <c r="P2209" i="1"/>
  <c r="P1689" i="1"/>
  <c r="P3753" i="1"/>
  <c r="P893" i="1"/>
  <c r="P123" i="1"/>
  <c r="P896" i="1"/>
  <c r="P2215" i="1"/>
  <c r="P3754" i="1"/>
  <c r="P2217" i="1"/>
  <c r="P2218" i="1"/>
  <c r="P1690" i="1"/>
  <c r="P2220" i="1"/>
  <c r="P579" i="1"/>
  <c r="P2222" i="1"/>
  <c r="P2223" i="1"/>
  <c r="P2224" i="1"/>
  <c r="P2225" i="1"/>
  <c r="P2226" i="1"/>
  <c r="P2574" i="1"/>
  <c r="P2228" i="1"/>
  <c r="P2229" i="1"/>
  <c r="P2230" i="1"/>
  <c r="P2231" i="1"/>
  <c r="P3114" i="1"/>
  <c r="P3759" i="1"/>
  <c r="P2576" i="1"/>
  <c r="P2235" i="1"/>
  <c r="P2236" i="1"/>
  <c r="P2237" i="1"/>
  <c r="P2238" i="1"/>
  <c r="P2239" i="1"/>
  <c r="P2240" i="1"/>
  <c r="P2241" i="1"/>
  <c r="P2242" i="1"/>
  <c r="P2585" i="1"/>
  <c r="P2244" i="1"/>
  <c r="P2245" i="1"/>
  <c r="P126" i="1"/>
  <c r="P2247" i="1"/>
  <c r="P2248" i="1"/>
  <c r="P2249" i="1"/>
  <c r="P2250" i="1"/>
  <c r="P2251" i="1"/>
  <c r="P2252" i="1"/>
  <c r="P2253" i="1"/>
  <c r="P2254" i="1"/>
  <c r="P2255" i="1"/>
  <c r="P2256" i="1"/>
  <c r="P2257" i="1"/>
  <c r="P2258" i="1"/>
  <c r="P2259" i="1"/>
  <c r="P2260" i="1"/>
  <c r="P2261" i="1"/>
  <c r="P2262" i="1"/>
  <c r="P2263" i="1"/>
  <c r="P2264" i="1"/>
  <c r="P2265" i="1"/>
  <c r="P287" i="1"/>
  <c r="P3761" i="1"/>
  <c r="P290" i="1"/>
  <c r="P2269" i="1"/>
  <c r="P593" i="1"/>
  <c r="P2271" i="1"/>
  <c r="P2272" i="1"/>
  <c r="P2273" i="1"/>
  <c r="P2274" i="1"/>
  <c r="P295" i="1"/>
  <c r="P2276" i="1"/>
  <c r="P906" i="1"/>
  <c r="P2278" i="1"/>
  <c r="P3762" i="1"/>
  <c r="P1692" i="1"/>
  <c r="P1698" i="1"/>
  <c r="P2282" i="1"/>
  <c r="P3118" i="1"/>
  <c r="P2284" i="1"/>
  <c r="P1700" i="1"/>
  <c r="P2586" i="1"/>
  <c r="P1250" i="1"/>
  <c r="P2288" i="1"/>
  <c r="P2289" i="1"/>
  <c r="P2290" i="1"/>
  <c r="P2291" i="1"/>
  <c r="P2292" i="1"/>
  <c r="P2293" i="1"/>
  <c r="P2294" i="1"/>
  <c r="P2295" i="1"/>
  <c r="P2296" i="1"/>
  <c r="P2297" i="1"/>
  <c r="P2109" i="1"/>
  <c r="P2299" i="1"/>
  <c r="P2300" i="1"/>
  <c r="P2301" i="1"/>
  <c r="P2302" i="1"/>
  <c r="P1258" i="1"/>
  <c r="P2304" i="1"/>
  <c r="P2305" i="1"/>
  <c r="P2306" i="1"/>
  <c r="P2588" i="1"/>
  <c r="P2308" i="1"/>
  <c r="P2309" i="1"/>
  <c r="P2310" i="1"/>
  <c r="P2311" i="1"/>
  <c r="P2312" i="1"/>
  <c r="P2313" i="1"/>
  <c r="P2314" i="1"/>
  <c r="P2315" i="1"/>
  <c r="P2316" i="1"/>
  <c r="P2317" i="1"/>
  <c r="P2318" i="1"/>
  <c r="P2592" i="1"/>
  <c r="P2320" i="1"/>
  <c r="P907" i="1"/>
  <c r="P2322" i="1"/>
  <c r="P2323" i="1"/>
  <c r="P2324" i="1"/>
  <c r="P2325" i="1"/>
  <c r="P2326" i="1"/>
  <c r="P2327" i="1"/>
  <c r="P2596" i="1"/>
  <c r="P2329" i="1"/>
  <c r="P2330" i="1"/>
  <c r="P2331" i="1"/>
  <c r="P2332" i="1"/>
  <c r="P2333" i="1"/>
  <c r="P2334" i="1"/>
  <c r="P3766" i="1"/>
  <c r="P2336" i="1"/>
  <c r="P909" i="1"/>
  <c r="P2338" i="1"/>
  <c r="P2339" i="1"/>
  <c r="P2597" i="1"/>
  <c r="P2341" i="1"/>
  <c r="P2342" i="1"/>
  <c r="P2110" i="1"/>
  <c r="P2604" i="1"/>
  <c r="P2345" i="1"/>
  <c r="P2346" i="1"/>
  <c r="P1704" i="1"/>
  <c r="P2348" i="1"/>
  <c r="P2349" i="1"/>
  <c r="P2350" i="1"/>
  <c r="P2351" i="1"/>
  <c r="P2352" i="1"/>
  <c r="P2353" i="1"/>
  <c r="P2354" i="1"/>
  <c r="P2355" i="1"/>
  <c r="P2356" i="1"/>
  <c r="P2357" i="1"/>
  <c r="P2358" i="1"/>
  <c r="P2359" i="1"/>
  <c r="P3122" i="1"/>
  <c r="P2361" i="1"/>
  <c r="P2362" i="1"/>
  <c r="P3772" i="1"/>
  <c r="P2111" i="1"/>
  <c r="P2365" i="1"/>
  <c r="P2366" i="1"/>
  <c r="P2605" i="1"/>
  <c r="P2368" i="1"/>
  <c r="P2369" i="1"/>
  <c r="P594" i="1"/>
  <c r="P3130" i="1"/>
  <c r="P3776" i="1"/>
  <c r="P600" i="1"/>
  <c r="P2374" i="1"/>
  <c r="P2375" i="1"/>
  <c r="P2376" i="1"/>
  <c r="P2377" i="1"/>
  <c r="P2378" i="1"/>
  <c r="P2379" i="1"/>
  <c r="P2380" i="1"/>
  <c r="P2381" i="1"/>
  <c r="P2382" i="1"/>
  <c r="P128" i="1"/>
  <c r="P131" i="1"/>
  <c r="P3780" i="1"/>
  <c r="P1259" i="1"/>
  <c r="P2387" i="1"/>
  <c r="P1705" i="1"/>
  <c r="P2389" i="1"/>
  <c r="P2390" i="1"/>
  <c r="P2391" i="1"/>
  <c r="P1716" i="1"/>
  <c r="P2113" i="1"/>
  <c r="P2394" i="1"/>
  <c r="P2395" i="1"/>
  <c r="P2396" i="1"/>
  <c r="P2397" i="1"/>
  <c r="P2398" i="1"/>
  <c r="P2399" i="1"/>
  <c r="P2400" i="1"/>
  <c r="P2401" i="1"/>
  <c r="P2402" i="1"/>
  <c r="P2403" i="1"/>
  <c r="P3782" i="1"/>
  <c r="P2405" i="1"/>
  <c r="P2406" i="1"/>
  <c r="P3136" i="1"/>
  <c r="P2408" i="1"/>
  <c r="P1718" i="1"/>
  <c r="P2410" i="1"/>
  <c r="P2411" i="1"/>
  <c r="P2412" i="1"/>
  <c r="P2413" i="1"/>
  <c r="P2414" i="1"/>
  <c r="P2415" i="1"/>
  <c r="P2416" i="1"/>
  <c r="P3137" i="1"/>
  <c r="P2418" i="1"/>
  <c r="P2419" i="1"/>
  <c r="P3783" i="1"/>
  <c r="P2421" i="1"/>
  <c r="P1263" i="1"/>
  <c r="P1265" i="1"/>
  <c r="P3784" i="1"/>
  <c r="P2425" i="1"/>
  <c r="P2607" i="1"/>
  <c r="P2427" i="1"/>
  <c r="P2428" i="1"/>
  <c r="P2429" i="1"/>
  <c r="P2430" i="1"/>
  <c r="P2431" i="1"/>
  <c r="P2432" i="1"/>
  <c r="P2433" i="1"/>
  <c r="P2434" i="1"/>
  <c r="P3141" i="1"/>
  <c r="P2436" i="1"/>
  <c r="P2437" i="1"/>
  <c r="P3786" i="1"/>
  <c r="P2124" i="1"/>
  <c r="P2440" i="1"/>
  <c r="P1270" i="1"/>
  <c r="P601" i="1"/>
  <c r="P2443" i="1"/>
  <c r="P2444" i="1"/>
  <c r="P2445" i="1"/>
  <c r="P2446" i="1"/>
  <c r="P2447" i="1"/>
  <c r="P2448" i="1"/>
  <c r="P2449" i="1"/>
  <c r="P915" i="1"/>
  <c r="P2451" i="1"/>
  <c r="P2452" i="1"/>
  <c r="P297" i="1"/>
  <c r="P2454" i="1"/>
  <c r="P2455" i="1"/>
  <c r="P1272" i="1"/>
  <c r="P2457" i="1"/>
  <c r="P2458" i="1"/>
  <c r="P2459" i="1"/>
  <c r="P2460" i="1"/>
  <c r="P2461" i="1"/>
  <c r="P2462" i="1"/>
  <c r="P2463" i="1"/>
  <c r="P2464" i="1"/>
  <c r="P2465" i="1"/>
  <c r="P2466" i="1"/>
  <c r="P916" i="1"/>
  <c r="P2468" i="1"/>
  <c r="P2469" i="1"/>
  <c r="P2470" i="1"/>
  <c r="P2471" i="1"/>
  <c r="P2472" i="1"/>
  <c r="P2473" i="1"/>
  <c r="P2608" i="1"/>
  <c r="P2475" i="1"/>
  <c r="P298" i="1"/>
  <c r="P2477" i="1"/>
  <c r="P602" i="1"/>
  <c r="P2479" i="1"/>
  <c r="P2480" i="1"/>
  <c r="P919" i="1"/>
  <c r="P299" i="1"/>
  <c r="P2483" i="1"/>
  <c r="P2484" i="1"/>
  <c r="P2485" i="1"/>
  <c r="P2486" i="1"/>
  <c r="P2487" i="1"/>
  <c r="P2488" i="1"/>
  <c r="P2489" i="1"/>
  <c r="P2490" i="1"/>
  <c r="P2613" i="1"/>
  <c r="P137" i="1"/>
  <c r="P2493" i="1"/>
  <c r="P2494" i="1"/>
  <c r="P2495" i="1"/>
  <c r="P2131" i="1"/>
  <c r="P2497" i="1"/>
  <c r="P2498" i="1"/>
  <c r="P2133" i="1"/>
  <c r="P3146" i="1"/>
  <c r="P2501" i="1"/>
  <c r="P2502" i="1"/>
  <c r="P603" i="1"/>
  <c r="P1286" i="1"/>
  <c r="P2505" i="1"/>
  <c r="P2506" i="1"/>
  <c r="P2507" i="1"/>
  <c r="P2508" i="1"/>
  <c r="P2509" i="1"/>
  <c r="P2134" i="1"/>
  <c r="P2511" i="1"/>
  <c r="P2512" i="1"/>
  <c r="P2513" i="1"/>
  <c r="P2616" i="1"/>
  <c r="P2515" i="1"/>
  <c r="P2516" i="1"/>
  <c r="P2517" i="1"/>
  <c r="P2518" i="1"/>
  <c r="P2519" i="1"/>
  <c r="P2520" i="1"/>
  <c r="P2521" i="1"/>
  <c r="P2522" i="1"/>
  <c r="P2523" i="1"/>
  <c r="P2524" i="1"/>
  <c r="P2619" i="1"/>
  <c r="P3788" i="1"/>
  <c r="P2527" i="1"/>
  <c r="P920" i="1"/>
  <c r="P2529" i="1"/>
  <c r="P2530" i="1"/>
  <c r="P2531" i="1"/>
  <c r="P2532" i="1"/>
  <c r="P2135" i="1"/>
  <c r="P2534" i="1"/>
  <c r="P2535" i="1"/>
  <c r="P2536" i="1"/>
  <c r="P2537" i="1"/>
  <c r="P2538" i="1"/>
  <c r="P2539" i="1"/>
  <c r="P2540" i="1"/>
  <c r="P2136" i="1"/>
  <c r="P2621" i="1"/>
  <c r="P2543" i="1"/>
  <c r="P2544" i="1"/>
  <c r="P3789" i="1"/>
  <c r="P2546" i="1"/>
  <c r="P2547" i="1"/>
  <c r="P303" i="1"/>
  <c r="P2549" i="1"/>
  <c r="P2550" i="1"/>
  <c r="P2551" i="1"/>
  <c r="P2552" i="1"/>
  <c r="P145" i="1"/>
  <c r="P2623" i="1"/>
  <c r="P148" i="1"/>
  <c r="P2626" i="1"/>
  <c r="P1720" i="1"/>
  <c r="P306" i="1"/>
  <c r="P2137" i="1"/>
  <c r="P3149" i="1"/>
  <c r="P1721" i="1"/>
  <c r="P2562" i="1"/>
  <c r="P2563" i="1"/>
  <c r="P2564" i="1"/>
  <c r="P2565" i="1"/>
  <c r="P2566" i="1"/>
  <c r="P2139" i="1"/>
  <c r="P2568" i="1"/>
  <c r="P923" i="1"/>
  <c r="P1288" i="1"/>
  <c r="P2571" i="1"/>
  <c r="P2572" i="1"/>
  <c r="P3151" i="1"/>
  <c r="P3160" i="1"/>
  <c r="P2575" i="1"/>
  <c r="P2630" i="1"/>
  <c r="P2577" i="1"/>
  <c r="P2578" i="1"/>
  <c r="P2579" i="1"/>
  <c r="P2580" i="1"/>
  <c r="P2581" i="1"/>
  <c r="P2582" i="1"/>
  <c r="P2583" i="1"/>
  <c r="P2584" i="1"/>
  <c r="P3161" i="1"/>
  <c r="P1723" i="1"/>
  <c r="P2587" i="1"/>
  <c r="P3790" i="1"/>
  <c r="P2589" i="1"/>
  <c r="P2590" i="1"/>
  <c r="P2591" i="1"/>
  <c r="P2153" i="1"/>
  <c r="P2593" i="1"/>
  <c r="P2594" i="1"/>
  <c r="P2595" i="1"/>
  <c r="P150" i="1"/>
  <c r="P3163" i="1"/>
  <c r="P2598" i="1"/>
  <c r="P2599" i="1"/>
  <c r="P2600" i="1"/>
  <c r="P2601" i="1"/>
  <c r="P2602" i="1"/>
  <c r="P2603" i="1"/>
  <c r="P3799" i="1"/>
  <c r="P2644" i="1"/>
  <c r="P2606" i="1"/>
  <c r="P1724" i="1"/>
  <c r="P307" i="1"/>
  <c r="P2609" i="1"/>
  <c r="P2610" i="1"/>
  <c r="P2611" i="1"/>
  <c r="P2612" i="1"/>
  <c r="P1289" i="1"/>
  <c r="P2614" i="1"/>
  <c r="P2615" i="1"/>
  <c r="P2658" i="1"/>
  <c r="P2617" i="1"/>
  <c r="P2618" i="1"/>
  <c r="P1292" i="1"/>
  <c r="P2620" i="1"/>
  <c r="P2662" i="1"/>
  <c r="P2622" i="1"/>
  <c r="P1729" i="1"/>
  <c r="P2624" i="1"/>
  <c r="P2625" i="1"/>
  <c r="P3801" i="1"/>
  <c r="P2627" i="1"/>
  <c r="P2628" i="1"/>
  <c r="P2629" i="1"/>
  <c r="P151" i="1"/>
  <c r="P2631" i="1"/>
  <c r="P2632" i="1"/>
  <c r="P2633" i="1"/>
  <c r="P2634" i="1"/>
  <c r="P2635" i="1"/>
  <c r="P2636" i="1"/>
  <c r="P2637" i="1"/>
  <c r="P2638" i="1"/>
  <c r="P2639" i="1"/>
  <c r="P2640" i="1"/>
  <c r="P2641" i="1"/>
  <c r="P2642" i="1"/>
  <c r="P2643" i="1"/>
  <c r="P1294" i="1"/>
  <c r="P2645" i="1"/>
  <c r="P2646" i="1"/>
  <c r="P2647" i="1"/>
  <c r="P2648" i="1"/>
  <c r="P2649" i="1"/>
  <c r="P2650" i="1"/>
  <c r="P2651" i="1"/>
  <c r="P2652" i="1"/>
  <c r="P2653" i="1"/>
  <c r="P2654" i="1"/>
  <c r="P2655" i="1"/>
  <c r="P2656" i="1"/>
  <c r="P2657" i="1"/>
  <c r="P2663" i="1"/>
  <c r="P2659" i="1"/>
  <c r="P2660" i="1"/>
  <c r="P2661" i="1"/>
  <c r="P2154" i="1"/>
  <c r="P308" i="1"/>
  <c r="P2664" i="1"/>
  <c r="P2665" i="1"/>
  <c r="P2666" i="1"/>
  <c r="P2667" i="1"/>
  <c r="P2668" i="1"/>
  <c r="P2669" i="1"/>
  <c r="P2670" i="1"/>
  <c r="P2671" i="1"/>
  <c r="P2672" i="1"/>
  <c r="P2673" i="1"/>
  <c r="P2674" i="1"/>
  <c r="P2675" i="1"/>
  <c r="P2676" i="1"/>
  <c r="P1730" i="1"/>
  <c r="P2678" i="1"/>
  <c r="P2679" i="1"/>
  <c r="P2680" i="1"/>
  <c r="P929" i="1"/>
  <c r="P2682" i="1"/>
  <c r="P310" i="1"/>
  <c r="P2684" i="1"/>
  <c r="P2685" i="1"/>
  <c r="P2686" i="1"/>
  <c r="P2687" i="1"/>
  <c r="P2688" i="1"/>
  <c r="P2689" i="1"/>
  <c r="P2677" i="1"/>
  <c r="P2691" i="1"/>
  <c r="P2692" i="1"/>
  <c r="P2693" i="1"/>
  <c r="P2694" i="1"/>
  <c r="P2695" i="1"/>
  <c r="P2696" i="1"/>
  <c r="P2697" i="1"/>
  <c r="P2698" i="1"/>
  <c r="P311" i="1"/>
  <c r="P2700" i="1"/>
  <c r="P2701" i="1"/>
  <c r="P2702" i="1"/>
  <c r="P2703" i="1"/>
  <c r="P2704" i="1"/>
  <c r="P2705" i="1"/>
  <c r="P2706" i="1"/>
  <c r="P152" i="1"/>
  <c r="P2708" i="1"/>
  <c r="P3166" i="1"/>
  <c r="P2710" i="1"/>
  <c r="P2711" i="1"/>
  <c r="P2712" i="1"/>
  <c r="P2713" i="1"/>
  <c r="P2714" i="1"/>
  <c r="P2715" i="1"/>
  <c r="P3812" i="1"/>
  <c r="P2681" i="1"/>
  <c r="P2683" i="1"/>
  <c r="P1298" i="1"/>
  <c r="P2720" i="1"/>
  <c r="P2721" i="1"/>
  <c r="P3813" i="1"/>
  <c r="P2723" i="1"/>
  <c r="P3815" i="1"/>
  <c r="P3818" i="1"/>
  <c r="P2726" i="1"/>
  <c r="P2727" i="1"/>
  <c r="P2728" i="1"/>
  <c r="P2729" i="1"/>
  <c r="P3827" i="1"/>
  <c r="P2731" i="1"/>
  <c r="P2732" i="1"/>
  <c r="P3167" i="1"/>
  <c r="P2734" i="1"/>
  <c r="P2735" i="1"/>
  <c r="P933" i="1"/>
  <c r="P2737" i="1"/>
  <c r="P2738" i="1"/>
  <c r="P3172" i="1"/>
  <c r="P2740" i="1"/>
  <c r="P2155" i="1"/>
  <c r="P2742" i="1"/>
  <c r="P2158" i="1"/>
  <c r="P2744" i="1"/>
  <c r="P2745" i="1"/>
  <c r="P2746" i="1"/>
  <c r="P2747" i="1"/>
  <c r="P2160" i="1"/>
  <c r="P1731" i="1"/>
  <c r="P1303" i="1"/>
  <c r="P2751" i="1"/>
  <c r="P2752" i="1"/>
  <c r="P2753" i="1"/>
  <c r="P2754" i="1"/>
  <c r="P2755" i="1"/>
  <c r="P2756" i="1"/>
  <c r="P2757" i="1"/>
  <c r="P2758" i="1"/>
  <c r="P2759" i="1"/>
  <c r="P2760" i="1"/>
  <c r="P2761" i="1"/>
  <c r="P1742" i="1"/>
  <c r="P2763" i="1"/>
  <c r="P3828" i="1"/>
  <c r="P2765" i="1"/>
  <c r="P3176" i="1"/>
  <c r="P1307" i="1"/>
  <c r="P1749" i="1"/>
  <c r="P2769" i="1"/>
  <c r="P2770" i="1"/>
  <c r="P2771" i="1"/>
  <c r="P934" i="1"/>
  <c r="P2773" i="1"/>
  <c r="P2774" i="1"/>
  <c r="P2775" i="1"/>
  <c r="P2776" i="1"/>
  <c r="P2777" i="1"/>
  <c r="P2778" i="1"/>
  <c r="P2779" i="1"/>
  <c r="P2780" i="1"/>
  <c r="P2781" i="1"/>
  <c r="P2782" i="1"/>
  <c r="P2783" i="1"/>
  <c r="P3831" i="1"/>
  <c r="P2165" i="1"/>
  <c r="P604" i="1"/>
  <c r="P3184" i="1"/>
  <c r="P2788" i="1"/>
  <c r="P2789" i="1"/>
  <c r="P2790" i="1"/>
  <c r="P2791" i="1"/>
  <c r="P2792" i="1"/>
  <c r="P2793" i="1"/>
  <c r="P605" i="1"/>
  <c r="P2795" i="1"/>
  <c r="P2690" i="1"/>
  <c r="P936" i="1"/>
  <c r="P1753" i="1"/>
  <c r="P1754" i="1"/>
  <c r="P2800" i="1"/>
  <c r="P2801" i="1"/>
  <c r="P2166" i="1"/>
  <c r="P2803" i="1"/>
  <c r="P2167" i="1"/>
  <c r="P2805" i="1"/>
  <c r="P2699" i="1"/>
  <c r="P2807" i="1"/>
  <c r="P3187" i="1"/>
  <c r="P2809" i="1"/>
  <c r="P2810" i="1"/>
  <c r="P2811" i="1"/>
  <c r="P2812" i="1"/>
  <c r="P2813" i="1"/>
  <c r="P2814" i="1"/>
  <c r="P1756" i="1"/>
  <c r="P2168" i="1"/>
  <c r="P613" i="1"/>
  <c r="P3188" i="1"/>
  <c r="P2819" i="1"/>
  <c r="P2820" i="1"/>
  <c r="P1308" i="1"/>
  <c r="P2822" i="1"/>
  <c r="P2823" i="1"/>
  <c r="P2824" i="1"/>
  <c r="P2825" i="1"/>
  <c r="P1757" i="1"/>
  <c r="P1762" i="1"/>
  <c r="P2828" i="1"/>
  <c r="P938" i="1"/>
  <c r="P2830" i="1"/>
  <c r="P2831" i="1"/>
  <c r="P2832" i="1"/>
  <c r="P2833" i="1"/>
  <c r="P2834" i="1"/>
  <c r="P2835" i="1"/>
  <c r="P2836" i="1"/>
  <c r="P2837" i="1"/>
  <c r="P2838" i="1"/>
  <c r="P2839" i="1"/>
  <c r="P2840" i="1"/>
  <c r="P2841" i="1"/>
  <c r="P2842" i="1"/>
  <c r="P1311" i="1"/>
  <c r="P955" i="1"/>
  <c r="P2845" i="1"/>
  <c r="P3192" i="1"/>
  <c r="P3193" i="1"/>
  <c r="P2848" i="1"/>
  <c r="P2849" i="1"/>
  <c r="P2850" i="1"/>
  <c r="P2851" i="1"/>
  <c r="P3835" i="1"/>
  <c r="P2853" i="1"/>
  <c r="P2854" i="1"/>
  <c r="P2855" i="1"/>
  <c r="P3195" i="1"/>
  <c r="P2857" i="1"/>
  <c r="P2858" i="1"/>
  <c r="P2859" i="1"/>
  <c r="P2860" i="1"/>
  <c r="P2861" i="1"/>
  <c r="P2862" i="1"/>
  <c r="P2863" i="1"/>
  <c r="P2864" i="1"/>
  <c r="P2170" i="1"/>
  <c r="P2866" i="1"/>
  <c r="P2867" i="1"/>
  <c r="P2171" i="1"/>
  <c r="P2869" i="1"/>
  <c r="P2707" i="1"/>
  <c r="P3197" i="1"/>
  <c r="P2872" i="1"/>
  <c r="P2873" i="1"/>
  <c r="P2874" i="1"/>
  <c r="P312" i="1"/>
  <c r="P2876" i="1"/>
  <c r="P2877" i="1"/>
  <c r="P2878" i="1"/>
  <c r="P2879" i="1"/>
  <c r="P2880" i="1"/>
  <c r="P2881" i="1"/>
  <c r="P2882" i="1"/>
  <c r="P2172" i="1"/>
  <c r="P2884" i="1"/>
  <c r="P2885" i="1"/>
  <c r="P2886" i="1"/>
  <c r="P2174" i="1"/>
  <c r="P2888" i="1"/>
  <c r="P2889" i="1"/>
  <c r="P2890" i="1"/>
  <c r="P2709" i="1"/>
  <c r="P2892" i="1"/>
  <c r="P2893" i="1"/>
  <c r="P2894" i="1"/>
  <c r="P2895" i="1"/>
  <c r="P2896" i="1"/>
  <c r="P2897" i="1"/>
  <c r="P2898" i="1"/>
  <c r="P2899" i="1"/>
  <c r="P2900" i="1"/>
  <c r="P2901" i="1"/>
  <c r="P2902" i="1"/>
  <c r="P2903" i="1"/>
  <c r="P2904" i="1"/>
  <c r="P959" i="1"/>
  <c r="P2906" i="1"/>
  <c r="P2716" i="1"/>
  <c r="P2177" i="1"/>
  <c r="P3198" i="1"/>
  <c r="P2910" i="1"/>
  <c r="P3199" i="1"/>
  <c r="P2912" i="1"/>
  <c r="P2717" i="1"/>
  <c r="P3200" i="1"/>
  <c r="P3836" i="1"/>
  <c r="P2916" i="1"/>
  <c r="P315" i="1"/>
  <c r="P3838" i="1"/>
  <c r="P2718" i="1"/>
  <c r="P3850" i="1"/>
  <c r="P2921" i="1"/>
  <c r="P2922" i="1"/>
  <c r="P2923" i="1"/>
  <c r="P2924" i="1"/>
  <c r="P2925" i="1"/>
  <c r="P2926" i="1"/>
  <c r="P2927" i="1"/>
  <c r="P2928" i="1"/>
  <c r="P1769" i="1"/>
  <c r="P3202" i="1"/>
  <c r="P2931" i="1"/>
  <c r="P2719" i="1"/>
  <c r="P3205" i="1"/>
  <c r="P3208" i="1"/>
  <c r="P2935" i="1"/>
  <c r="P2936" i="1"/>
  <c r="P2937" i="1"/>
  <c r="P1314" i="1"/>
  <c r="P2939" i="1"/>
  <c r="P2940" i="1"/>
  <c r="P3852" i="1"/>
  <c r="P2942" i="1"/>
  <c r="P2943" i="1"/>
  <c r="P2944" i="1"/>
  <c r="P2945" i="1"/>
  <c r="P2946" i="1"/>
  <c r="P2947" i="1"/>
  <c r="P2948" i="1"/>
  <c r="P2949" i="1"/>
  <c r="P2950" i="1"/>
  <c r="P3854" i="1"/>
  <c r="P2952" i="1"/>
  <c r="P2181" i="1"/>
  <c r="P2954" i="1"/>
  <c r="P2955" i="1"/>
  <c r="P2956" i="1"/>
  <c r="P2957" i="1"/>
  <c r="P2958" i="1"/>
  <c r="P2722" i="1"/>
  <c r="P1315" i="1"/>
  <c r="P1770" i="1"/>
  <c r="P1316" i="1"/>
  <c r="P2963" i="1"/>
  <c r="P2964" i="1"/>
  <c r="P2965" i="1"/>
  <c r="P2966" i="1"/>
  <c r="P2967" i="1"/>
  <c r="P2968" i="1"/>
  <c r="P3856" i="1"/>
  <c r="P2970" i="1"/>
  <c r="P153" i="1"/>
  <c r="P316" i="1"/>
  <c r="P2973" i="1"/>
  <c r="P2974" i="1"/>
  <c r="P2975" i="1"/>
  <c r="P2976" i="1"/>
  <c r="P2977" i="1"/>
  <c r="P2978" i="1"/>
  <c r="P2979" i="1"/>
  <c r="P2980" i="1"/>
  <c r="P2724" i="1"/>
  <c r="P2982" i="1"/>
  <c r="P2983" i="1"/>
  <c r="P156" i="1"/>
  <c r="P2985" i="1"/>
  <c r="P2986" i="1"/>
  <c r="P2987" i="1"/>
  <c r="P2988" i="1"/>
  <c r="P2989" i="1"/>
  <c r="P2990" i="1"/>
  <c r="P2725" i="1"/>
  <c r="P2992" i="1"/>
  <c r="P2993" i="1"/>
  <c r="P2994" i="1"/>
  <c r="P2995" i="1"/>
  <c r="P1771" i="1"/>
  <c r="P2997" i="1"/>
  <c r="P2730" i="1"/>
  <c r="P2182" i="1"/>
  <c r="P3210" i="1"/>
  <c r="P2184" i="1"/>
  <c r="P3002" i="1"/>
  <c r="P3003" i="1"/>
  <c r="P3004" i="1"/>
  <c r="P3005" i="1"/>
  <c r="P3006" i="1"/>
  <c r="P3007" i="1"/>
  <c r="P3008" i="1"/>
  <c r="P3009" i="1"/>
  <c r="P2733" i="1"/>
  <c r="P3011" i="1"/>
  <c r="P3012" i="1"/>
  <c r="P3217" i="1"/>
  <c r="P3014" i="1"/>
  <c r="P3015" i="1"/>
  <c r="P3016" i="1"/>
  <c r="P3017" i="1"/>
  <c r="P2186" i="1"/>
  <c r="P614" i="1"/>
  <c r="P3020" i="1"/>
  <c r="P2189" i="1"/>
  <c r="P3022" i="1"/>
  <c r="P960" i="1"/>
  <c r="P3024" i="1"/>
  <c r="P3025" i="1"/>
  <c r="P3026" i="1"/>
  <c r="P320" i="1"/>
  <c r="P3219" i="1"/>
  <c r="P3029" i="1"/>
  <c r="P3860" i="1"/>
  <c r="P3031" i="1"/>
  <c r="P3032" i="1"/>
  <c r="P3033" i="1"/>
  <c r="P3034" i="1"/>
  <c r="P1317" i="1"/>
  <c r="P3036" i="1"/>
  <c r="P3037" i="1"/>
  <c r="P3038" i="1"/>
  <c r="P3039" i="1"/>
  <c r="P1318" i="1"/>
  <c r="P1772" i="1"/>
  <c r="P3042" i="1"/>
  <c r="P3043" i="1"/>
  <c r="P3044" i="1"/>
  <c r="P3045" i="1"/>
  <c r="P3220" i="1"/>
  <c r="P618" i="1"/>
  <c r="P3868" i="1"/>
  <c r="P3049" i="1"/>
  <c r="P3050" i="1"/>
  <c r="P3051" i="1"/>
  <c r="P3052" i="1"/>
  <c r="P3053" i="1"/>
  <c r="P3054" i="1"/>
  <c r="P3055" i="1"/>
  <c r="P3056" i="1"/>
  <c r="P3870" i="1"/>
  <c r="P3058" i="1"/>
  <c r="P3059" i="1"/>
  <c r="P157" i="1"/>
  <c r="P2736" i="1"/>
  <c r="P323" i="1"/>
  <c r="P3063" i="1"/>
  <c r="P158" i="1"/>
  <c r="P3065" i="1"/>
  <c r="P3221" i="1"/>
  <c r="P971" i="1"/>
  <c r="P3068" i="1"/>
  <c r="P3069" i="1"/>
  <c r="P3070" i="1"/>
  <c r="P3071" i="1"/>
  <c r="P3072" i="1"/>
  <c r="P2739" i="1"/>
  <c r="P2741" i="1"/>
  <c r="P3075" i="1"/>
  <c r="P973" i="1"/>
  <c r="P1784" i="1"/>
  <c r="P3078" i="1"/>
  <c r="P3079" i="1"/>
  <c r="P1785" i="1"/>
  <c r="P3081" i="1"/>
  <c r="P3082" i="1"/>
  <c r="P3083" i="1"/>
  <c r="P2190" i="1"/>
  <c r="P3085" i="1"/>
  <c r="P3086" i="1"/>
  <c r="P3087" i="1"/>
  <c r="P1324" i="1"/>
  <c r="P3089" i="1"/>
  <c r="P3090" i="1"/>
  <c r="P3091" i="1"/>
  <c r="P3092" i="1"/>
  <c r="P2191" i="1"/>
  <c r="P3094" i="1"/>
  <c r="P3095" i="1"/>
  <c r="P3096" i="1"/>
  <c r="P629" i="1"/>
  <c r="P159" i="1"/>
  <c r="P3099" i="1"/>
  <c r="P3100" i="1"/>
  <c r="P3101" i="1"/>
  <c r="P3102" i="1"/>
  <c r="P3103" i="1"/>
  <c r="P3104" i="1"/>
  <c r="P3105" i="1"/>
  <c r="P2743" i="1"/>
  <c r="P3226" i="1"/>
  <c r="P3108" i="1"/>
  <c r="P974" i="1"/>
  <c r="P3110" i="1"/>
  <c r="P3111" i="1"/>
  <c r="P3877" i="1"/>
  <c r="P2192" i="1"/>
  <c r="P331" i="1"/>
  <c r="P3115" i="1"/>
  <c r="P3116" i="1"/>
  <c r="P3117" i="1"/>
  <c r="P3229" i="1"/>
  <c r="P3119" i="1"/>
  <c r="P3120" i="1"/>
  <c r="P3121" i="1"/>
  <c r="P980" i="1"/>
  <c r="P3123" i="1"/>
  <c r="P3124" i="1"/>
  <c r="P3125" i="1"/>
  <c r="P3126" i="1"/>
  <c r="P3127" i="1"/>
  <c r="P3128" i="1"/>
  <c r="P3129" i="1"/>
  <c r="P335" i="1"/>
  <c r="P3131" i="1"/>
  <c r="P3132" i="1"/>
  <c r="P3133" i="1"/>
  <c r="P3134" i="1"/>
  <c r="P3135" i="1"/>
  <c r="P1786" i="1"/>
  <c r="P3233" i="1"/>
  <c r="P3138" i="1"/>
  <c r="P3139" i="1"/>
  <c r="P3140" i="1"/>
  <c r="P3236" i="1"/>
  <c r="P3142" i="1"/>
  <c r="P3143" i="1"/>
  <c r="P3144" i="1"/>
  <c r="P3145" i="1"/>
  <c r="P1787" i="1"/>
  <c r="P3147" i="1"/>
  <c r="P3148" i="1"/>
  <c r="P3238" i="1"/>
  <c r="P3150" i="1"/>
  <c r="P3248" i="1"/>
  <c r="P3152" i="1"/>
  <c r="P3153" i="1"/>
  <c r="P3154" i="1"/>
  <c r="P3155" i="1"/>
  <c r="P3156" i="1"/>
  <c r="P3157" i="1"/>
  <c r="P3158" i="1"/>
  <c r="P3159" i="1"/>
  <c r="P982" i="1"/>
  <c r="P3878" i="1"/>
  <c r="P3162" i="1"/>
  <c r="P1788" i="1"/>
  <c r="P3164" i="1"/>
  <c r="P3165" i="1"/>
  <c r="P2748" i="1"/>
  <c r="P342" i="1"/>
  <c r="P3168" i="1"/>
  <c r="P3169" i="1"/>
  <c r="P3170" i="1"/>
  <c r="P3171" i="1"/>
  <c r="P344" i="1"/>
  <c r="P3173" i="1"/>
  <c r="P3174" i="1"/>
  <c r="P3175" i="1"/>
  <c r="P3249" i="1"/>
  <c r="P3177" i="1"/>
  <c r="P3178" i="1"/>
  <c r="P3179" i="1"/>
  <c r="P3180" i="1"/>
  <c r="P3181" i="1"/>
  <c r="P3182" i="1"/>
  <c r="P3183" i="1"/>
  <c r="P2193" i="1"/>
  <c r="P3185" i="1"/>
  <c r="P3186" i="1"/>
  <c r="P992" i="1"/>
  <c r="P2749" i="1"/>
  <c r="P3189" i="1"/>
  <c r="P3190" i="1"/>
  <c r="P3191" i="1"/>
  <c r="P2750" i="1"/>
  <c r="P994" i="1"/>
  <c r="P3194" i="1"/>
  <c r="P1789" i="1"/>
  <c r="P3196" i="1"/>
  <c r="P1342" i="1"/>
  <c r="P2762" i="1"/>
  <c r="P1795" i="1"/>
  <c r="P3254" i="1"/>
  <c r="P3201" i="1"/>
  <c r="P637" i="1"/>
  <c r="P3203" i="1"/>
  <c r="P3204" i="1"/>
  <c r="P1799" i="1"/>
  <c r="P3206" i="1"/>
  <c r="P3207" i="1"/>
  <c r="P2764" i="1"/>
  <c r="P3209" i="1"/>
  <c r="P160" i="1"/>
  <c r="P3211" i="1"/>
  <c r="P3212" i="1"/>
  <c r="P3213" i="1"/>
  <c r="P3214" i="1"/>
  <c r="P3215" i="1"/>
  <c r="P3216" i="1"/>
  <c r="P3258" i="1"/>
  <c r="P3218" i="1"/>
  <c r="P168" i="1"/>
  <c r="P2766" i="1"/>
  <c r="P2196" i="1"/>
  <c r="P3222" i="1"/>
  <c r="P3223" i="1"/>
  <c r="P3224" i="1"/>
  <c r="P3225" i="1"/>
  <c r="P2767" i="1"/>
  <c r="P3227" i="1"/>
  <c r="P3228" i="1"/>
  <c r="P996" i="1"/>
  <c r="P3230" i="1"/>
  <c r="P3231" i="1"/>
  <c r="P3232" i="1"/>
  <c r="P1801" i="1"/>
  <c r="P3234" i="1"/>
  <c r="P3235" i="1"/>
  <c r="P640" i="1"/>
  <c r="P3237" i="1"/>
  <c r="P643" i="1"/>
  <c r="P3239" i="1"/>
  <c r="P3240" i="1"/>
  <c r="P3241" i="1"/>
  <c r="P3242" i="1"/>
  <c r="P3243" i="1"/>
  <c r="P3244" i="1"/>
  <c r="P3245" i="1"/>
  <c r="P3246" i="1"/>
  <c r="P3247" i="1"/>
  <c r="P1344" i="1"/>
  <c r="P2197" i="1"/>
  <c r="P3250" i="1"/>
  <c r="P3251" i="1"/>
  <c r="P3252" i="1"/>
  <c r="P3253" i="1"/>
  <c r="P3263" i="1"/>
  <c r="P3255" i="1"/>
  <c r="P3256" i="1"/>
  <c r="P3257" i="1"/>
  <c r="P1001" i="1"/>
  <c r="P3259" i="1"/>
  <c r="P3260" i="1"/>
  <c r="P3261" i="1"/>
  <c r="P3262" i="1"/>
  <c r="P1345" i="1"/>
  <c r="P2200" i="1"/>
  <c r="P3265" i="1"/>
  <c r="P1804" i="1"/>
  <c r="P3267" i="1"/>
  <c r="P3268" i="1"/>
  <c r="P3269" i="1"/>
  <c r="P3264" i="1"/>
  <c r="P3271" i="1"/>
  <c r="P3266" i="1"/>
  <c r="P3273" i="1"/>
  <c r="P3274" i="1"/>
  <c r="P1002" i="1"/>
  <c r="P3276" i="1"/>
  <c r="P3277" i="1"/>
  <c r="P3278" i="1"/>
  <c r="P3279" i="1"/>
  <c r="P3280" i="1"/>
  <c r="P3281" i="1"/>
  <c r="P1003" i="1"/>
  <c r="P3283" i="1"/>
  <c r="P3284" i="1"/>
  <c r="P3285" i="1"/>
  <c r="P3286" i="1"/>
  <c r="P3287" i="1"/>
  <c r="P3270" i="1"/>
  <c r="P3289" i="1"/>
  <c r="P3290" i="1"/>
  <c r="P3291" i="1"/>
  <c r="P3292" i="1"/>
  <c r="P3293" i="1"/>
  <c r="P3294" i="1"/>
  <c r="P3295" i="1"/>
  <c r="P3296" i="1"/>
  <c r="P644" i="1"/>
  <c r="P3298" i="1"/>
  <c r="P3299" i="1"/>
  <c r="P3300" i="1"/>
  <c r="P3301" i="1"/>
  <c r="P3302" i="1"/>
  <c r="P3303" i="1"/>
  <c r="P3304" i="1"/>
  <c r="P1347" i="1"/>
  <c r="P3306" i="1"/>
  <c r="P3307" i="1"/>
  <c r="P3308" i="1"/>
  <c r="P2768" i="1"/>
  <c r="P3310" i="1"/>
  <c r="P1356" i="1"/>
  <c r="P3312" i="1"/>
  <c r="P3272" i="1"/>
  <c r="P2201" i="1"/>
  <c r="P3275" i="1"/>
  <c r="P1806" i="1"/>
  <c r="P2210" i="1"/>
  <c r="P3318" i="1"/>
  <c r="P3319" i="1"/>
  <c r="P3320" i="1"/>
  <c r="P1004" i="1"/>
  <c r="P1007" i="1"/>
  <c r="P3323" i="1"/>
  <c r="P3282" i="1"/>
  <c r="P3325" i="1"/>
  <c r="P3326" i="1"/>
  <c r="P3327" i="1"/>
  <c r="P3328" i="1"/>
  <c r="P3329" i="1"/>
  <c r="P3288" i="1"/>
  <c r="P3331" i="1"/>
  <c r="P3332" i="1"/>
  <c r="P3333" i="1"/>
  <c r="P3334" i="1"/>
  <c r="P3335" i="1"/>
  <c r="P2211" i="1"/>
  <c r="P3337" i="1"/>
  <c r="P3338" i="1"/>
  <c r="P3339" i="1"/>
  <c r="P3340" i="1"/>
  <c r="P3341" i="1"/>
  <c r="P3342" i="1"/>
  <c r="P1360" i="1"/>
  <c r="P3344" i="1"/>
  <c r="P3345" i="1"/>
  <c r="P3346" i="1"/>
  <c r="P3347" i="1"/>
  <c r="P169" i="1"/>
  <c r="P3349" i="1"/>
  <c r="P3350" i="1"/>
  <c r="P3351" i="1"/>
  <c r="P3352" i="1"/>
  <c r="P3353" i="1"/>
  <c r="P3354" i="1"/>
  <c r="P3355" i="1"/>
  <c r="P3356" i="1"/>
  <c r="P3357" i="1"/>
  <c r="P3358" i="1"/>
  <c r="P3359" i="1"/>
  <c r="P3360" i="1"/>
  <c r="P3297" i="1"/>
  <c r="P3362" i="1"/>
  <c r="P3363" i="1"/>
  <c r="P3364" i="1"/>
  <c r="P3365" i="1"/>
  <c r="P1811" i="1"/>
  <c r="P3367" i="1"/>
  <c r="P3368" i="1"/>
  <c r="P1363" i="1"/>
  <c r="P3370" i="1"/>
  <c r="P3371" i="1"/>
  <c r="P3372" i="1"/>
  <c r="P3373" i="1"/>
  <c r="P3374" i="1"/>
  <c r="P3375" i="1"/>
  <c r="P1366" i="1"/>
  <c r="P347" i="1"/>
  <c r="P1815" i="1"/>
  <c r="P2772" i="1"/>
  <c r="P3380" i="1"/>
  <c r="P3381" i="1"/>
  <c r="P3382" i="1"/>
  <c r="P3383" i="1"/>
  <c r="P3384" i="1"/>
  <c r="P3385" i="1"/>
  <c r="P3305" i="1"/>
  <c r="P3387" i="1"/>
  <c r="P1817" i="1"/>
  <c r="P3389" i="1"/>
  <c r="P3879" i="1"/>
  <c r="P3391" i="1"/>
  <c r="P3392" i="1"/>
  <c r="P3885" i="1"/>
  <c r="P3394" i="1"/>
  <c r="P358" i="1"/>
  <c r="P3886" i="1"/>
  <c r="P3397" i="1"/>
  <c r="P2212" i="1"/>
  <c r="P3399" i="1"/>
  <c r="P3400" i="1"/>
  <c r="P3401" i="1"/>
  <c r="P3402" i="1"/>
  <c r="P3403" i="1"/>
  <c r="P3404" i="1"/>
  <c r="P3405" i="1"/>
  <c r="P3406" i="1"/>
  <c r="P3309" i="1"/>
  <c r="P3408" i="1"/>
  <c r="P2213" i="1"/>
  <c r="P3410" i="1"/>
  <c r="P2784" i="1"/>
  <c r="P3412" i="1"/>
  <c r="P3413" i="1"/>
  <c r="P3414" i="1"/>
  <c r="P3887" i="1"/>
  <c r="P3416" i="1"/>
  <c r="P3417" i="1"/>
  <c r="P3418" i="1"/>
  <c r="P3419" i="1"/>
  <c r="P3311" i="1"/>
  <c r="P3421" i="1"/>
  <c r="P359" i="1"/>
  <c r="P366" i="1"/>
  <c r="P3313" i="1"/>
  <c r="P3425" i="1"/>
  <c r="P3889" i="1"/>
  <c r="P3427" i="1"/>
  <c r="P3428" i="1"/>
  <c r="P3429" i="1"/>
  <c r="P1368" i="1"/>
  <c r="P1819" i="1"/>
  <c r="P171" i="1"/>
  <c r="P3433" i="1"/>
  <c r="P3434" i="1"/>
  <c r="P3897" i="1"/>
  <c r="P2785" i="1"/>
  <c r="P3437" i="1"/>
  <c r="P174" i="1"/>
  <c r="P3314" i="1"/>
  <c r="P3440" i="1"/>
  <c r="P3441" i="1"/>
  <c r="P3442" i="1"/>
  <c r="P3443" i="1"/>
  <c r="P3444" i="1"/>
  <c r="P368" i="1"/>
  <c r="P3446" i="1"/>
  <c r="P3447" i="1"/>
  <c r="P3448" i="1"/>
  <c r="P2786" i="1"/>
  <c r="P3450" i="1"/>
  <c r="P3451" i="1"/>
  <c r="P3452" i="1"/>
  <c r="P3453" i="1"/>
  <c r="P3454" i="1"/>
  <c r="P3315" i="1"/>
  <c r="P3456" i="1"/>
  <c r="P3457" i="1"/>
  <c r="P175" i="1"/>
  <c r="P3459" i="1"/>
  <c r="P3460" i="1"/>
  <c r="P3461" i="1"/>
  <c r="P3462" i="1"/>
  <c r="P3463" i="1"/>
  <c r="P3464" i="1"/>
  <c r="P3465" i="1"/>
  <c r="P3466" i="1"/>
  <c r="P3467" i="1"/>
  <c r="P2787" i="1"/>
  <c r="P3469" i="1"/>
  <c r="P3470" i="1"/>
  <c r="P3471" i="1"/>
  <c r="P3472" i="1"/>
  <c r="P3473" i="1"/>
  <c r="P3474" i="1"/>
  <c r="P3475" i="1"/>
  <c r="P3901" i="1"/>
  <c r="P3477" i="1"/>
  <c r="P3478" i="1"/>
  <c r="P3479" i="1"/>
  <c r="P176" i="1"/>
  <c r="P3481" i="1"/>
  <c r="P1371" i="1"/>
  <c r="P3483" i="1"/>
  <c r="P3484" i="1"/>
  <c r="P3909" i="1"/>
  <c r="P3486" i="1"/>
  <c r="P3487" i="1"/>
  <c r="P3488" i="1"/>
  <c r="P3489" i="1"/>
  <c r="P3911" i="1"/>
  <c r="P1821" i="1"/>
  <c r="P3492" i="1"/>
  <c r="P3493" i="1"/>
  <c r="P3494" i="1"/>
  <c r="P3495" i="1"/>
  <c r="P3496" i="1"/>
  <c r="P3497" i="1"/>
  <c r="P2214" i="1"/>
  <c r="P3499" i="1"/>
  <c r="P3500" i="1"/>
  <c r="P1822" i="1"/>
  <c r="P3502" i="1"/>
  <c r="P3503" i="1"/>
  <c r="P3504" i="1"/>
  <c r="P1831" i="1"/>
  <c r="P2794" i="1"/>
  <c r="P3507" i="1"/>
  <c r="P1834" i="1"/>
  <c r="P3509" i="1"/>
  <c r="P3510" i="1"/>
  <c r="P3511" i="1"/>
  <c r="P3512" i="1"/>
  <c r="P3914" i="1"/>
  <c r="P3316" i="1"/>
  <c r="P2796" i="1"/>
  <c r="P369" i="1"/>
  <c r="P3517" i="1"/>
  <c r="P3916" i="1"/>
  <c r="P1373" i="1"/>
  <c r="P377" i="1"/>
  <c r="P1374" i="1"/>
  <c r="P3522" i="1"/>
  <c r="P3523" i="1"/>
  <c r="P3524" i="1"/>
  <c r="P3525" i="1"/>
  <c r="P3526" i="1"/>
  <c r="P3527" i="1"/>
  <c r="P3528" i="1"/>
  <c r="P3529" i="1"/>
  <c r="P3317" i="1"/>
  <c r="P1009" i="1"/>
  <c r="P3532" i="1"/>
  <c r="P3533" i="1"/>
  <c r="P3534" i="1"/>
  <c r="P3535" i="1"/>
  <c r="P3536" i="1"/>
  <c r="P2216" i="1"/>
  <c r="P3538" i="1"/>
  <c r="P3539" i="1"/>
  <c r="P3540" i="1"/>
  <c r="P3541" i="1"/>
  <c r="P3542" i="1"/>
  <c r="P3543" i="1"/>
  <c r="P3544" i="1"/>
  <c r="P3545" i="1"/>
  <c r="P3546" i="1"/>
  <c r="P3547" i="1"/>
  <c r="P3548" i="1"/>
  <c r="P3549" i="1"/>
  <c r="P3550" i="1"/>
  <c r="P3551" i="1"/>
  <c r="P3552" i="1"/>
  <c r="P3553" i="1"/>
  <c r="P3554" i="1"/>
  <c r="P3321" i="1"/>
  <c r="P3556" i="1"/>
  <c r="P3557" i="1"/>
  <c r="P3558" i="1"/>
  <c r="P3559" i="1"/>
  <c r="P3560" i="1"/>
  <c r="P3561" i="1"/>
  <c r="P2219" i="1"/>
  <c r="P3563" i="1"/>
  <c r="P3564" i="1"/>
  <c r="P3565" i="1"/>
  <c r="P3566" i="1"/>
  <c r="P3567" i="1"/>
  <c r="P3568" i="1"/>
  <c r="P3569" i="1"/>
  <c r="P3570" i="1"/>
  <c r="P2797" i="1"/>
  <c r="P3572" i="1"/>
  <c r="P3322" i="1"/>
  <c r="P3574" i="1"/>
  <c r="P3575" i="1"/>
  <c r="P651" i="1"/>
  <c r="P1010" i="1"/>
  <c r="P3918" i="1"/>
  <c r="P3579" i="1"/>
  <c r="P3580" i="1"/>
  <c r="P3581" i="1"/>
  <c r="P3582" i="1"/>
  <c r="P3583" i="1"/>
  <c r="P3584" i="1"/>
  <c r="P3585" i="1"/>
  <c r="P3586" i="1"/>
  <c r="P2798" i="1"/>
  <c r="P3588" i="1"/>
  <c r="P1379" i="1"/>
  <c r="P3590" i="1"/>
  <c r="P3591" i="1"/>
  <c r="P3592" i="1"/>
  <c r="P3593" i="1"/>
  <c r="P2799" i="1"/>
  <c r="P3595" i="1"/>
  <c r="P3596" i="1"/>
  <c r="P2802" i="1"/>
  <c r="P3598" i="1"/>
  <c r="P3919" i="1"/>
  <c r="P655" i="1"/>
  <c r="P3601" i="1"/>
  <c r="P3920" i="1"/>
  <c r="P1016" i="1"/>
  <c r="P3604" i="1"/>
  <c r="P3605" i="1"/>
  <c r="P3606" i="1"/>
  <c r="P3607" i="1"/>
  <c r="P3608" i="1"/>
  <c r="P3609" i="1"/>
  <c r="P3610" i="1"/>
  <c r="P3930" i="1"/>
  <c r="P3612" i="1"/>
  <c r="P3613" i="1"/>
  <c r="P3614" i="1"/>
  <c r="P3615" i="1"/>
  <c r="P3616" i="1"/>
  <c r="P3617" i="1"/>
  <c r="P3618" i="1"/>
  <c r="P3619" i="1"/>
  <c r="P3620" i="1"/>
  <c r="P3621" i="1"/>
  <c r="P1381" i="1"/>
  <c r="P656" i="1"/>
  <c r="P3624" i="1"/>
  <c r="P3625" i="1"/>
  <c r="P3626" i="1"/>
  <c r="P3627" i="1"/>
  <c r="P2221" i="1"/>
  <c r="P3933" i="1"/>
  <c r="P3630" i="1"/>
  <c r="P2804" i="1"/>
  <c r="P3632" i="1"/>
  <c r="P3633" i="1"/>
  <c r="P3634" i="1"/>
  <c r="P3635" i="1"/>
  <c r="P3636" i="1"/>
  <c r="P3637" i="1"/>
  <c r="P2806" i="1"/>
  <c r="P3639" i="1"/>
  <c r="P2808" i="1"/>
  <c r="P3641" i="1"/>
  <c r="P3642" i="1"/>
  <c r="P657" i="1"/>
  <c r="P1018" i="1"/>
  <c r="P2815" i="1"/>
  <c r="P3646" i="1"/>
  <c r="P3647" i="1"/>
  <c r="P3648" i="1"/>
  <c r="P3649" i="1"/>
  <c r="P3650" i="1"/>
  <c r="P3651" i="1"/>
  <c r="P3652" i="1"/>
  <c r="P3653" i="1"/>
  <c r="P3654" i="1"/>
  <c r="P3655" i="1"/>
  <c r="P3656" i="1"/>
  <c r="P1839" i="1"/>
  <c r="P3658" i="1"/>
  <c r="P3659" i="1"/>
  <c r="P3660" i="1"/>
  <c r="P177" i="1"/>
  <c r="P3662" i="1"/>
  <c r="P3663" i="1"/>
  <c r="P3664" i="1"/>
  <c r="P3665" i="1"/>
  <c r="P3666" i="1"/>
  <c r="P3667" i="1"/>
  <c r="P3668" i="1"/>
  <c r="P3669" i="1"/>
  <c r="P3670" i="1"/>
  <c r="P3671" i="1"/>
  <c r="P3324" i="1"/>
  <c r="P179" i="1"/>
  <c r="P3674" i="1"/>
  <c r="P3675" i="1"/>
  <c r="P3676" i="1"/>
  <c r="P3677" i="1"/>
  <c r="P3678" i="1"/>
  <c r="P3679" i="1"/>
  <c r="P3680" i="1"/>
  <c r="P3681" i="1"/>
  <c r="P3682" i="1"/>
  <c r="P1382" i="1"/>
  <c r="P3935" i="1"/>
  <c r="P3685" i="1"/>
  <c r="P1019" i="1"/>
  <c r="P1384" i="1"/>
  <c r="P3945" i="1"/>
  <c r="P2816" i="1"/>
  <c r="P3690" i="1"/>
  <c r="P1842" i="1"/>
  <c r="P3692" i="1"/>
  <c r="P3693" i="1"/>
  <c r="P3694" i="1"/>
  <c r="P3695" i="1"/>
  <c r="P3696" i="1"/>
  <c r="P3697" i="1"/>
  <c r="P3698" i="1"/>
  <c r="P3699" i="1"/>
  <c r="P3700" i="1"/>
  <c r="P3701" i="1"/>
  <c r="P3702" i="1"/>
  <c r="P3703" i="1"/>
  <c r="P1386" i="1"/>
  <c r="P3705" i="1"/>
  <c r="P3706" i="1"/>
  <c r="P3707" i="1"/>
  <c r="P3708" i="1"/>
  <c r="P3709" i="1"/>
  <c r="P180" i="1"/>
  <c r="P384" i="1"/>
  <c r="P3712" i="1"/>
  <c r="P3713" i="1"/>
  <c r="P3714" i="1"/>
  <c r="P1388" i="1"/>
  <c r="P3716" i="1"/>
  <c r="P3717" i="1"/>
  <c r="P3718" i="1"/>
  <c r="P3719" i="1"/>
  <c r="P3720" i="1"/>
  <c r="P3721" i="1"/>
  <c r="P3722" i="1"/>
  <c r="P3723" i="1"/>
  <c r="P3724" i="1"/>
  <c r="P3725" i="1"/>
  <c r="P3726" i="1"/>
  <c r="P3727" i="1"/>
  <c r="P2817" i="1"/>
  <c r="P3729" i="1"/>
  <c r="P3952" i="1"/>
  <c r="P3731" i="1"/>
  <c r="P3732" i="1"/>
  <c r="P3733" i="1"/>
  <c r="P1395" i="1"/>
  <c r="P3735" i="1"/>
  <c r="P3330" i="1"/>
  <c r="P3958" i="1"/>
  <c r="P3738" i="1"/>
  <c r="P181" i="1"/>
  <c r="P3740" i="1"/>
  <c r="P3741" i="1"/>
  <c r="P3742" i="1"/>
  <c r="P3743" i="1"/>
  <c r="P3744" i="1"/>
  <c r="P3745" i="1"/>
  <c r="P669" i="1"/>
  <c r="P3747" i="1"/>
  <c r="P3748" i="1"/>
  <c r="P3749" i="1"/>
  <c r="P3750" i="1"/>
  <c r="P1843" i="1"/>
  <c r="P3752" i="1"/>
  <c r="P3961" i="1"/>
  <c r="P2227" i="1"/>
  <c r="P3755" i="1"/>
  <c r="P3756" i="1"/>
  <c r="P3757" i="1"/>
  <c r="P3758" i="1"/>
  <c r="P2232" i="1"/>
  <c r="P3760" i="1"/>
  <c r="P1027" i="1"/>
  <c r="P3963" i="1"/>
  <c r="P3763" i="1"/>
  <c r="P3764" i="1"/>
  <c r="P3765" i="1"/>
  <c r="P3974" i="1"/>
  <c r="P3767" i="1"/>
  <c r="P3768" i="1"/>
  <c r="P3769" i="1"/>
  <c r="P3770" i="1"/>
  <c r="P3771" i="1"/>
  <c r="P396" i="1"/>
  <c r="P3773" i="1"/>
  <c r="P3774" i="1"/>
  <c r="P3775" i="1"/>
  <c r="P1844" i="1"/>
  <c r="P3777" i="1"/>
  <c r="P3778" i="1"/>
  <c r="P3779" i="1"/>
  <c r="P3336" i="1"/>
  <c r="P3781" i="1"/>
  <c r="P3343" i="1"/>
  <c r="P3348" i="1"/>
  <c r="P3361" i="1"/>
  <c r="P3785" i="1"/>
  <c r="P676" i="1"/>
  <c r="P3787" i="1"/>
  <c r="P3366" i="1"/>
  <c r="P1847" i="1"/>
  <c r="P397" i="1"/>
  <c r="P3791" i="1"/>
  <c r="P3792" i="1"/>
  <c r="P3793" i="1"/>
  <c r="P3794" i="1"/>
  <c r="P3795" i="1"/>
  <c r="P3796" i="1"/>
  <c r="P3797" i="1"/>
  <c r="P3798" i="1"/>
  <c r="P2818" i="1"/>
  <c r="P3800" i="1"/>
  <c r="P3369" i="1"/>
  <c r="P3802" i="1"/>
  <c r="P3803" i="1"/>
  <c r="P3804" i="1"/>
  <c r="P3805" i="1"/>
  <c r="P3806" i="1"/>
  <c r="P3807" i="1"/>
  <c r="P3808" i="1"/>
  <c r="P3809" i="1"/>
  <c r="P3810" i="1"/>
  <c r="P3811" i="1"/>
  <c r="P2233" i="1"/>
  <c r="P3376" i="1"/>
  <c r="P3814" i="1"/>
  <c r="P1848" i="1"/>
  <c r="P3816" i="1"/>
  <c r="P3817" i="1"/>
  <c r="P1849" i="1"/>
  <c r="P3819" i="1"/>
  <c r="P3820" i="1"/>
  <c r="P3821" i="1"/>
  <c r="P3822" i="1"/>
  <c r="P3823" i="1"/>
  <c r="P3824" i="1"/>
  <c r="P3825" i="1"/>
  <c r="P3826" i="1"/>
  <c r="P3975" i="1"/>
  <c r="P1397" i="1"/>
  <c r="P3829" i="1"/>
  <c r="P3830" i="1"/>
  <c r="P182" i="1"/>
  <c r="P3832" i="1"/>
  <c r="P3833" i="1"/>
  <c r="P3834" i="1"/>
  <c r="P1402" i="1"/>
  <c r="P1028" i="1"/>
  <c r="P3837" i="1"/>
  <c r="P2821" i="1"/>
  <c r="P3839" i="1"/>
  <c r="P3840" i="1"/>
  <c r="P3841" i="1"/>
  <c r="P3842" i="1"/>
  <c r="P3843" i="1"/>
  <c r="P3844" i="1"/>
  <c r="P3845" i="1"/>
  <c r="P3846" i="1"/>
  <c r="P3847" i="1"/>
  <c r="P3848" i="1"/>
  <c r="P3849" i="1"/>
  <c r="P3377" i="1"/>
  <c r="P3851" i="1"/>
  <c r="P679" i="1"/>
  <c r="P3853" i="1"/>
  <c r="P1405" i="1"/>
  <c r="P3855" i="1"/>
  <c r="P1036" i="1"/>
  <c r="P3857" i="1"/>
  <c r="P3858" i="1"/>
  <c r="P3859" i="1"/>
  <c r="P3984" i="1"/>
  <c r="P3861" i="1"/>
  <c r="P3862" i="1"/>
  <c r="P3863" i="1"/>
  <c r="P3864" i="1"/>
  <c r="P3865" i="1"/>
  <c r="P3866" i="1"/>
  <c r="P3867" i="1"/>
  <c r="P2234" i="1"/>
  <c r="P3869" i="1"/>
  <c r="P1040" i="1"/>
  <c r="P3871" i="1"/>
  <c r="P3872" i="1"/>
  <c r="P3873" i="1"/>
  <c r="P3874" i="1"/>
  <c r="P3875" i="1"/>
  <c r="P3876" i="1"/>
  <c r="P680" i="1"/>
  <c r="P1850" i="1"/>
  <c r="P403" i="1"/>
  <c r="P3880" i="1"/>
  <c r="P3881" i="1"/>
  <c r="P3882" i="1"/>
  <c r="P3883" i="1"/>
  <c r="P3884" i="1"/>
  <c r="P2243" i="1"/>
  <c r="P1851" i="1"/>
  <c r="P3985" i="1"/>
  <c r="P3888" i="1"/>
  <c r="P2826" i="1"/>
  <c r="P3890" i="1"/>
  <c r="P3891" i="1"/>
  <c r="P3892" i="1"/>
  <c r="P3893" i="1"/>
  <c r="P3894" i="1"/>
  <c r="P3895" i="1"/>
  <c r="P3896" i="1"/>
  <c r="P2827" i="1"/>
  <c r="P3898" i="1"/>
  <c r="P3899" i="1"/>
  <c r="P3900" i="1"/>
  <c r="P2246" i="1"/>
  <c r="P3902" i="1"/>
  <c r="P3903" i="1"/>
  <c r="P3904" i="1"/>
  <c r="P3905" i="1"/>
  <c r="P3906" i="1"/>
  <c r="P3907" i="1"/>
  <c r="P3908" i="1"/>
  <c r="P1415" i="1"/>
  <c r="P3910" i="1"/>
  <c r="P184" i="1"/>
  <c r="P3912" i="1"/>
  <c r="P3913" i="1"/>
  <c r="P1852" i="1"/>
  <c r="P3915" i="1"/>
  <c r="P1853" i="1"/>
  <c r="P3917" i="1"/>
  <c r="P1854" i="1"/>
  <c r="P3989" i="1"/>
  <c r="P3990" i="1"/>
  <c r="P3921" i="1"/>
  <c r="P3922" i="1"/>
  <c r="P3923" i="1"/>
  <c r="P3924" i="1"/>
  <c r="P3925" i="1"/>
  <c r="P3926" i="1"/>
  <c r="P3927" i="1"/>
  <c r="P3928" i="1"/>
  <c r="P3929" i="1"/>
  <c r="P3378" i="1"/>
  <c r="P3931" i="1"/>
  <c r="P3932" i="1"/>
  <c r="P2829" i="1"/>
  <c r="P3934" i="1"/>
  <c r="P3992" i="1"/>
  <c r="P3936" i="1"/>
  <c r="P3937" i="1"/>
  <c r="P3938" i="1"/>
  <c r="P3939" i="1"/>
  <c r="P3940" i="1"/>
  <c r="P3941" i="1"/>
  <c r="P3942" i="1"/>
  <c r="P3943" i="1"/>
  <c r="P3944" i="1"/>
  <c r="P1041" i="1"/>
  <c r="P3946" i="1"/>
  <c r="P3947" i="1"/>
  <c r="P3948" i="1"/>
  <c r="P3949" i="1"/>
  <c r="P3950" i="1"/>
  <c r="P3951" i="1"/>
  <c r="P2266" i="1"/>
  <c r="P3953" i="1"/>
  <c r="P3954" i="1"/>
  <c r="P3955" i="1"/>
  <c r="P3956" i="1"/>
  <c r="P3957" i="1"/>
  <c r="P2267" i="1"/>
  <c r="P3959" i="1"/>
  <c r="P3960" i="1"/>
  <c r="P3994" i="1"/>
  <c r="P3962" i="1"/>
  <c r="P3379" i="1"/>
  <c r="P3964" i="1"/>
  <c r="P3965" i="1"/>
  <c r="P3966" i="1"/>
  <c r="P3967" i="1"/>
  <c r="P3968" i="1"/>
  <c r="P3969" i="1"/>
  <c r="P3970" i="1"/>
  <c r="P3971" i="1"/>
  <c r="P3972" i="1"/>
  <c r="P3973" i="1"/>
  <c r="P1855" i="1"/>
  <c r="P2843" i="1"/>
  <c r="P3976" i="1"/>
  <c r="P3977" i="1"/>
  <c r="P3978" i="1"/>
  <c r="P3979" i="1"/>
  <c r="P3980" i="1"/>
  <c r="P3981" i="1"/>
  <c r="P3982" i="1"/>
  <c r="P3983" i="1"/>
  <c r="P1856" i="1"/>
  <c r="P411" i="1"/>
  <c r="P3986" i="1"/>
  <c r="P3987" i="1"/>
  <c r="P3988" i="1"/>
  <c r="P2268" i="1"/>
  <c r="P689" i="1"/>
  <c r="P3991" i="1"/>
  <c r="P2270" i="1"/>
  <c r="P3993" i="1"/>
  <c r="P1857" i="1"/>
  <c r="P3995" i="1"/>
  <c r="K32" i="2"/>
  <c r="Q13" i="2"/>
  <c r="B23" i="2"/>
  <c r="S5" i="3"/>
  <c r="O49" i="3"/>
  <c r="B13" i="2"/>
  <c r="G50" i="3"/>
  <c r="B24" i="2"/>
  <c r="Q14" i="2"/>
  <c r="B11" i="2"/>
  <c r="O36" i="2"/>
  <c r="V13" i="2"/>
  <c r="O47" i="3"/>
  <c r="S9" i="3"/>
  <c r="B12" i="2"/>
  <c r="O48" i="3"/>
  <c r="S7" i="3"/>
  <c r="S4" i="3"/>
  <c r="B14" i="2"/>
  <c r="O35" i="2"/>
  <c r="V15" i="2"/>
  <c r="O37" i="2"/>
  <c r="Q12" i="2"/>
  <c r="O46" i="3"/>
  <c r="S11" i="3"/>
  <c r="S10" i="3"/>
  <c r="V12" i="2"/>
  <c r="Q11" i="2"/>
  <c r="S6" i="3"/>
  <c r="O50" i="3"/>
  <c r="G51" i="3"/>
  <c r="V14" i="2"/>
  <c r="V16" i="2"/>
  <c r="O45" i="3"/>
  <c r="S8" i="3"/>
  <c r="G54" i="3" l="1"/>
  <c r="G55" i="3" s="1"/>
  <c r="B2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4FB32C-0D8D-40C4-ABD4-6F324A628035}" name="Query - Table1" description="Connection to the 'Table1' query in the workbook." type="100" refreshedVersion="8" minRefreshableVersion="5">
    <extLst>
      <ext xmlns:x15="http://schemas.microsoft.com/office/spreadsheetml/2010/11/main" uri="{DE250136-89BD-433C-8126-D09CA5730AF9}">
        <x15:connection id="23e88da6-a245-47c1-b991-d71b1ad3f34f"/>
      </ext>
    </extLst>
  </connection>
  <connection id="2" xr16:uid="{03077432-F863-4035-AA38-C97E7944CAA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<sst xmlns="http://schemas.openxmlformats.org/spreadsheetml/2006/main" count="48197" uniqueCount="4143">
  <si>
    <t>Customer ID</t>
  </si>
  <si>
    <t>Full Name</t>
  </si>
  <si>
    <t>Gender</t>
  </si>
  <si>
    <t>Age</t>
  </si>
  <si>
    <t>State</t>
  </si>
  <si>
    <t>Job Classification</t>
  </si>
  <si>
    <t>Date Joined</t>
  </si>
  <si>
    <t>Balance</t>
  </si>
  <si>
    <t>marital</t>
  </si>
  <si>
    <t>education</t>
  </si>
  <si>
    <t>houseloan</t>
  </si>
  <si>
    <t>otherloan</t>
  </si>
  <si>
    <t>contact</t>
  </si>
  <si>
    <t>Loan Default</t>
  </si>
  <si>
    <t>Christy  Olson</t>
  </si>
  <si>
    <t>Male</t>
  </si>
  <si>
    <t>California</t>
  </si>
  <si>
    <t>White Collar</t>
  </si>
  <si>
    <t>married</t>
  </si>
  <si>
    <t>primary</t>
  </si>
  <si>
    <t>no</t>
  </si>
  <si>
    <t>cellular</t>
  </si>
  <si>
    <t>unknown</t>
  </si>
  <si>
    <t>Dan  Peterson</t>
  </si>
  <si>
    <t>Female</t>
  </si>
  <si>
    <t>Oregon</t>
  </si>
  <si>
    <t>Blue Collar</t>
  </si>
  <si>
    <t>secondary</t>
  </si>
  <si>
    <t>yes</t>
  </si>
  <si>
    <t>failure</t>
  </si>
  <si>
    <t>Mable  Lindsey</t>
  </si>
  <si>
    <t>single</t>
  </si>
  <si>
    <t>tertiary</t>
  </si>
  <si>
    <t>Kyle  Carr</t>
  </si>
  <si>
    <t>Wyoming</t>
  </si>
  <si>
    <t>Rachel  Gomez</t>
  </si>
  <si>
    <t>Isabel  Cross</t>
  </si>
  <si>
    <t>Billie  Chandler</t>
  </si>
  <si>
    <t>other</t>
  </si>
  <si>
    <t>Sylvester  Morales</t>
  </si>
  <si>
    <t>Nevada</t>
  </si>
  <si>
    <t>Other</t>
  </si>
  <si>
    <t>Beth  Tucker</t>
  </si>
  <si>
    <t>Shari  Silva</t>
  </si>
  <si>
    <t>Drew  Rogers</t>
  </si>
  <si>
    <t>Arturo  Francis</t>
  </si>
  <si>
    <t>Jenny  Garcia</t>
  </si>
  <si>
    <t>Colleen  Warren</t>
  </si>
  <si>
    <t>Pauline  Beck</t>
  </si>
  <si>
    <t>divorced</t>
  </si>
  <si>
    <t>Ben  Perez</t>
  </si>
  <si>
    <t>Cassandra  Franklin</t>
  </si>
  <si>
    <t>Elaine  Ellis</t>
  </si>
  <si>
    <t>telephone</t>
  </si>
  <si>
    <t>Nellie  Joseph</t>
  </si>
  <si>
    <t>Guillermo  Potter</t>
  </si>
  <si>
    <t>Lynette  Brewer</t>
  </si>
  <si>
    <t>Lance  Yates</t>
  </si>
  <si>
    <t>Lula  Daniels</t>
  </si>
  <si>
    <t>Bethany  Pena</t>
  </si>
  <si>
    <t>Robert  Munoz</t>
  </si>
  <si>
    <t>Cindy  Becker</t>
  </si>
  <si>
    <t>Sandra  Floyd</t>
  </si>
  <si>
    <t>Bernadette  Page</t>
  </si>
  <si>
    <t>Andrew  Meyer</t>
  </si>
  <si>
    <t>Lee  Mack</t>
  </si>
  <si>
    <t>Bobbie  Ryan</t>
  </si>
  <si>
    <t>Trevor  Jones</t>
  </si>
  <si>
    <t>Eric  Rose</t>
  </si>
  <si>
    <t>success</t>
  </si>
  <si>
    <t>Donna  Reid</t>
  </si>
  <si>
    <t>Ivan  Adkins</t>
  </si>
  <si>
    <t>Brooke  Horton</t>
  </si>
  <si>
    <t>Max  Rodgers</t>
  </si>
  <si>
    <t>Don  Gonzales</t>
  </si>
  <si>
    <t>Cecilia  Manning</t>
  </si>
  <si>
    <t>Christina  Fuller</t>
  </si>
  <si>
    <t>Peter  Hodges</t>
  </si>
  <si>
    <t>Salvador  Bass</t>
  </si>
  <si>
    <t>Della  Jensen</t>
  </si>
  <si>
    <t>Lorraine  Gibson</t>
  </si>
  <si>
    <t>Iris  Underwood</t>
  </si>
  <si>
    <t>Woodrow  Colon</t>
  </si>
  <si>
    <t>Edwin  Malone</t>
  </si>
  <si>
    <t>Paulette  Spencer</t>
  </si>
  <si>
    <t>Allan  Ramos</t>
  </si>
  <si>
    <t>Austin  Reynolds</t>
  </si>
  <si>
    <t>Elbert  Klein</t>
  </si>
  <si>
    <t>Herman  Williams</t>
  </si>
  <si>
    <t>Willie  Vega</t>
  </si>
  <si>
    <t>Tracy  Reed</t>
  </si>
  <si>
    <t>Carla  Mccormick</t>
  </si>
  <si>
    <t>Fernando  Rowe</t>
  </si>
  <si>
    <t>Jaime  Pearson</t>
  </si>
  <si>
    <t>Ellen  Weaver</t>
  </si>
  <si>
    <t>Marian  Hill</t>
  </si>
  <si>
    <t>Blake  Bridges</t>
  </si>
  <si>
    <t>Elvira  Bowman</t>
  </si>
  <si>
    <t>Patty  Thompson</t>
  </si>
  <si>
    <t>Sonya  Mullins</t>
  </si>
  <si>
    <t>Tiffany  May</t>
  </si>
  <si>
    <t>Ernest  Davis</t>
  </si>
  <si>
    <t>Eddie  Green</t>
  </si>
  <si>
    <t>Joey  Wong</t>
  </si>
  <si>
    <t>Ruben  Nunez</t>
  </si>
  <si>
    <t>Marion  Glover</t>
  </si>
  <si>
    <t>Johanna  Boone</t>
  </si>
  <si>
    <t>Felicia  Jennings</t>
  </si>
  <si>
    <t>Charlie  Wood</t>
  </si>
  <si>
    <t>AU0001</t>
  </si>
  <si>
    <t>AU0002</t>
  </si>
  <si>
    <t>AU0003</t>
  </si>
  <si>
    <t>AU0004</t>
  </si>
  <si>
    <t>AU0005</t>
  </si>
  <si>
    <t>AU0006</t>
  </si>
  <si>
    <t>AU0007</t>
  </si>
  <si>
    <t>AU0008</t>
  </si>
  <si>
    <t>AU0009</t>
  </si>
  <si>
    <t>AU0010</t>
  </si>
  <si>
    <t>AU0011</t>
  </si>
  <si>
    <t>AU0012</t>
  </si>
  <si>
    <t>AU0013</t>
  </si>
  <si>
    <t>AU0014</t>
  </si>
  <si>
    <t>AU0015</t>
  </si>
  <si>
    <t>AU0016</t>
  </si>
  <si>
    <t>AU0017</t>
  </si>
  <si>
    <t>AU0018</t>
  </si>
  <si>
    <t>AU0019</t>
  </si>
  <si>
    <t>AU0020</t>
  </si>
  <si>
    <t>AU0021</t>
  </si>
  <si>
    <t>AU0022</t>
  </si>
  <si>
    <t>AU0023</t>
  </si>
  <si>
    <t>AU0024</t>
  </si>
  <si>
    <t>AU0025</t>
  </si>
  <si>
    <t>AU0026</t>
  </si>
  <si>
    <t>AU0027</t>
  </si>
  <si>
    <t>AU0028</t>
  </si>
  <si>
    <t>AU0029</t>
  </si>
  <si>
    <t>AU0030</t>
  </si>
  <si>
    <t>AU0031</t>
  </si>
  <si>
    <t>AU0032</t>
  </si>
  <si>
    <t>AU0033</t>
  </si>
  <si>
    <t>AU0034</t>
  </si>
  <si>
    <t>AU0035</t>
  </si>
  <si>
    <t>AU0036</t>
  </si>
  <si>
    <t>AU0037</t>
  </si>
  <si>
    <t>AU0038</t>
  </si>
  <si>
    <t>AU0039</t>
  </si>
  <si>
    <t>AU0040</t>
  </si>
  <si>
    <t>AU0041</t>
  </si>
  <si>
    <t>AU0042</t>
  </si>
  <si>
    <t>AU0043</t>
  </si>
  <si>
    <t>AU0044</t>
  </si>
  <si>
    <t>AU0045</t>
  </si>
  <si>
    <t>AU0046</t>
  </si>
  <si>
    <t>AU0047</t>
  </si>
  <si>
    <t>AU0048</t>
  </si>
  <si>
    <t>AU0049</t>
  </si>
  <si>
    <t>AU0050</t>
  </si>
  <si>
    <t>AU0051</t>
  </si>
  <si>
    <t>AU0052</t>
  </si>
  <si>
    <t>AU0053</t>
  </si>
  <si>
    <t>AU0054</t>
  </si>
  <si>
    <t>AU0055</t>
  </si>
  <si>
    <t>AU0056</t>
  </si>
  <si>
    <t>AU0057</t>
  </si>
  <si>
    <t>AU0058</t>
  </si>
  <si>
    <t>AU0059</t>
  </si>
  <si>
    <t>AU0060</t>
  </si>
  <si>
    <t>AU0061</t>
  </si>
  <si>
    <t>AU0062</t>
  </si>
  <si>
    <t>AU0063</t>
  </si>
  <si>
    <t>AU0064</t>
  </si>
  <si>
    <t>AU0065</t>
  </si>
  <si>
    <t>AU0066</t>
  </si>
  <si>
    <t>AU0067</t>
  </si>
  <si>
    <t>AU0068</t>
  </si>
  <si>
    <t>AU0069</t>
  </si>
  <si>
    <t>AU0070</t>
  </si>
  <si>
    <t>AU0071</t>
  </si>
  <si>
    <t>AU0072</t>
  </si>
  <si>
    <t>AU0073</t>
  </si>
  <si>
    <t>AU0074</t>
  </si>
  <si>
    <t>AU0075</t>
  </si>
  <si>
    <t>AU0076</t>
  </si>
  <si>
    <t>AU0077</t>
  </si>
  <si>
    <t>AU0078</t>
  </si>
  <si>
    <t>AU0079</t>
  </si>
  <si>
    <t>AU0080</t>
  </si>
  <si>
    <t>AU0081</t>
  </si>
  <si>
    <t>AU0082</t>
  </si>
  <si>
    <t>AU0083</t>
  </si>
  <si>
    <t>AU0084</t>
  </si>
  <si>
    <t>AU0085</t>
  </si>
  <si>
    <t>AU0086</t>
  </si>
  <si>
    <t>AU0087</t>
  </si>
  <si>
    <t>AU0088</t>
  </si>
  <si>
    <t>AU0089</t>
  </si>
  <si>
    <t>AU0090</t>
  </si>
  <si>
    <t>AU0091</t>
  </si>
  <si>
    <t>AU0092</t>
  </si>
  <si>
    <t>AU0093</t>
  </si>
  <si>
    <t>AU0094</t>
  </si>
  <si>
    <t>AU0095</t>
  </si>
  <si>
    <t>AU0096</t>
  </si>
  <si>
    <t>AU0097</t>
  </si>
  <si>
    <t>AU0098</t>
  </si>
  <si>
    <t>AU0099</t>
  </si>
  <si>
    <t>AU0100</t>
  </si>
  <si>
    <t>AU0101</t>
  </si>
  <si>
    <t>AU0102</t>
  </si>
  <si>
    <t>AU0103</t>
  </si>
  <si>
    <t>AU0104</t>
  </si>
  <si>
    <t>AU0105</t>
  </si>
  <si>
    <t>AU0106</t>
  </si>
  <si>
    <t>AU0107</t>
  </si>
  <si>
    <t>AU0108</t>
  </si>
  <si>
    <t>AU0109</t>
  </si>
  <si>
    <t>AU0110</t>
  </si>
  <si>
    <t>AU0111</t>
  </si>
  <si>
    <t>AU0112</t>
  </si>
  <si>
    <t>AU0113</t>
  </si>
  <si>
    <t>AU0114</t>
  </si>
  <si>
    <t>AU0115</t>
  </si>
  <si>
    <t>AU0116</t>
  </si>
  <si>
    <t>AU0117</t>
  </si>
  <si>
    <t>AU0118</t>
  </si>
  <si>
    <t>AU0119</t>
  </si>
  <si>
    <t>AU0120</t>
  </si>
  <si>
    <t>AU0121</t>
  </si>
  <si>
    <t>AU0122</t>
  </si>
  <si>
    <t>AU0123</t>
  </si>
  <si>
    <t>AU0124</t>
  </si>
  <si>
    <t>AU0125</t>
  </si>
  <si>
    <t>AU0126</t>
  </si>
  <si>
    <t>AU0127</t>
  </si>
  <si>
    <t>AU0128</t>
  </si>
  <si>
    <t>AU0129</t>
  </si>
  <si>
    <t>AU0130</t>
  </si>
  <si>
    <t>AU0131</t>
  </si>
  <si>
    <t>AU0132</t>
  </si>
  <si>
    <t>AU0133</t>
  </si>
  <si>
    <t>AU0134</t>
  </si>
  <si>
    <t>AU0135</t>
  </si>
  <si>
    <t>AU0136</t>
  </si>
  <si>
    <t>AU0137</t>
  </si>
  <si>
    <t>AU0138</t>
  </si>
  <si>
    <t>AU0139</t>
  </si>
  <si>
    <t>AU0140</t>
  </si>
  <si>
    <t>AU0141</t>
  </si>
  <si>
    <t>AU0142</t>
  </si>
  <si>
    <t>AU0143</t>
  </si>
  <si>
    <t>AU0144</t>
  </si>
  <si>
    <t>AU0145</t>
  </si>
  <si>
    <t>AU0146</t>
  </si>
  <si>
    <t>AU0147</t>
  </si>
  <si>
    <t>AU0148</t>
  </si>
  <si>
    <t>AU0149</t>
  </si>
  <si>
    <t>AU0150</t>
  </si>
  <si>
    <t>AU0151</t>
  </si>
  <si>
    <t>AU0152</t>
  </si>
  <si>
    <t>AU0153</t>
  </si>
  <si>
    <t>AU0154</t>
  </si>
  <si>
    <t>AU0155</t>
  </si>
  <si>
    <t>AU0156</t>
  </si>
  <si>
    <t>AU0157</t>
  </si>
  <si>
    <t>AU0158</t>
  </si>
  <si>
    <t>AU0159</t>
  </si>
  <si>
    <t>AU0160</t>
  </si>
  <si>
    <t>AU0161</t>
  </si>
  <si>
    <t>AU0162</t>
  </si>
  <si>
    <t>AU0163</t>
  </si>
  <si>
    <t>AU0164</t>
  </si>
  <si>
    <t>AU0165</t>
  </si>
  <si>
    <t>AU0166</t>
  </si>
  <si>
    <t>AU0167</t>
  </si>
  <si>
    <t>AU0168</t>
  </si>
  <si>
    <t>AU0169</t>
  </si>
  <si>
    <t>AU0170</t>
  </si>
  <si>
    <t>AU0171</t>
  </si>
  <si>
    <t>AU0172</t>
  </si>
  <si>
    <t>AU0173</t>
  </si>
  <si>
    <t>AU0174</t>
  </si>
  <si>
    <t>AU0175</t>
  </si>
  <si>
    <t>AU0176</t>
  </si>
  <si>
    <t>AU0177</t>
  </si>
  <si>
    <t>AU0178</t>
  </si>
  <si>
    <t>AU0179</t>
  </si>
  <si>
    <t>AU0180</t>
  </si>
  <si>
    <t>AU0181</t>
  </si>
  <si>
    <t>AU0182</t>
  </si>
  <si>
    <t>AU0183</t>
  </si>
  <si>
    <t>AU0184</t>
  </si>
  <si>
    <t>AU0185</t>
  </si>
  <si>
    <t>AU0186</t>
  </si>
  <si>
    <t>AU0187</t>
  </si>
  <si>
    <t>AU0188</t>
  </si>
  <si>
    <t>AU0189</t>
  </si>
  <si>
    <t>AU0190</t>
  </si>
  <si>
    <t>AU0191</t>
  </si>
  <si>
    <t>AU0192</t>
  </si>
  <si>
    <t>AU0193</t>
  </si>
  <si>
    <t>AU0194</t>
  </si>
  <si>
    <t>AU0195</t>
  </si>
  <si>
    <t>AU0196</t>
  </si>
  <si>
    <t>AU0197</t>
  </si>
  <si>
    <t>AU0198</t>
  </si>
  <si>
    <t>AU0199</t>
  </si>
  <si>
    <t>AU0200</t>
  </si>
  <si>
    <t>AU0201</t>
  </si>
  <si>
    <t>AU0202</t>
  </si>
  <si>
    <t>AU0203</t>
  </si>
  <si>
    <t>AU0204</t>
  </si>
  <si>
    <t>AU0205</t>
  </si>
  <si>
    <t>AU0206</t>
  </si>
  <si>
    <t>AU0207</t>
  </si>
  <si>
    <t>AU0208</t>
  </si>
  <si>
    <t>AU0209</t>
  </si>
  <si>
    <t>AU0210</t>
  </si>
  <si>
    <t>AU0211</t>
  </si>
  <si>
    <t>AU0212</t>
  </si>
  <si>
    <t>AU0213</t>
  </si>
  <si>
    <t>AU0214</t>
  </si>
  <si>
    <t>AU0215</t>
  </si>
  <si>
    <t>AU0216</t>
  </si>
  <si>
    <t>AU0217</t>
  </si>
  <si>
    <t>AU0218</t>
  </si>
  <si>
    <t>AU0219</t>
  </si>
  <si>
    <t>AU0220</t>
  </si>
  <si>
    <t>AU0221</t>
  </si>
  <si>
    <t>AU0222</t>
  </si>
  <si>
    <t>AU0223</t>
  </si>
  <si>
    <t>AU0224</t>
  </si>
  <si>
    <t>AU0225</t>
  </si>
  <si>
    <t>AU0226</t>
  </si>
  <si>
    <t>AU0227</t>
  </si>
  <si>
    <t>AU0228</t>
  </si>
  <si>
    <t>AU0229</t>
  </si>
  <si>
    <t>AU0230</t>
  </si>
  <si>
    <t>AU0231</t>
  </si>
  <si>
    <t>AU0232</t>
  </si>
  <si>
    <t>AU0233</t>
  </si>
  <si>
    <t>AU0234</t>
  </si>
  <si>
    <t>AU0235</t>
  </si>
  <si>
    <t>AU0236</t>
  </si>
  <si>
    <t>AU0237</t>
  </si>
  <si>
    <t>AU0238</t>
  </si>
  <si>
    <t>AU0239</t>
  </si>
  <si>
    <t>AU0240</t>
  </si>
  <si>
    <t>AU0241</t>
  </si>
  <si>
    <t>AU0242</t>
  </si>
  <si>
    <t>AU0243</t>
  </si>
  <si>
    <t>AU0244</t>
  </si>
  <si>
    <t>AU0245</t>
  </si>
  <si>
    <t>AU0246</t>
  </si>
  <si>
    <t>AU0247</t>
  </si>
  <si>
    <t>AU0248</t>
  </si>
  <si>
    <t>AU0249</t>
  </si>
  <si>
    <t>AU0250</t>
  </si>
  <si>
    <t>AU0251</t>
  </si>
  <si>
    <t>AU0252</t>
  </si>
  <si>
    <t>AU0253</t>
  </si>
  <si>
    <t>AU0254</t>
  </si>
  <si>
    <t>AU0255</t>
  </si>
  <si>
    <t>AU0256</t>
  </si>
  <si>
    <t>AU0257</t>
  </si>
  <si>
    <t>AU0258</t>
  </si>
  <si>
    <t>AU0259</t>
  </si>
  <si>
    <t>AU0260</t>
  </si>
  <si>
    <t>AU0261</t>
  </si>
  <si>
    <t>AU0262</t>
  </si>
  <si>
    <t>AU0263</t>
  </si>
  <si>
    <t>AU0264</t>
  </si>
  <si>
    <t>AU0265</t>
  </si>
  <si>
    <t>AU0266</t>
  </si>
  <si>
    <t>AU0267</t>
  </si>
  <si>
    <t>AU0268</t>
  </si>
  <si>
    <t>AU0269</t>
  </si>
  <si>
    <t>AU0270</t>
  </si>
  <si>
    <t>AU0271</t>
  </si>
  <si>
    <t>AU0272</t>
  </si>
  <si>
    <t>AU0273</t>
  </si>
  <si>
    <t>AU0274</t>
  </si>
  <si>
    <t>AU0275</t>
  </si>
  <si>
    <t>AU0276</t>
  </si>
  <si>
    <t>AU0277</t>
  </si>
  <si>
    <t>AU0278</t>
  </si>
  <si>
    <t>AU0279</t>
  </si>
  <si>
    <t>AU0280</t>
  </si>
  <si>
    <t>AU0281</t>
  </si>
  <si>
    <t>AU0282</t>
  </si>
  <si>
    <t>AU0283</t>
  </si>
  <si>
    <t>AU0284</t>
  </si>
  <si>
    <t>AU0285</t>
  </si>
  <si>
    <t>AU0286</t>
  </si>
  <si>
    <t>AU0287</t>
  </si>
  <si>
    <t>AU0288</t>
  </si>
  <si>
    <t>AU0289</t>
  </si>
  <si>
    <t>AU0290</t>
  </si>
  <si>
    <t>AU0291</t>
  </si>
  <si>
    <t>AU0292</t>
  </si>
  <si>
    <t>AU0293</t>
  </si>
  <si>
    <t>AU0294</t>
  </si>
  <si>
    <t>AU0295</t>
  </si>
  <si>
    <t>AU0296</t>
  </si>
  <si>
    <t>AU0297</t>
  </si>
  <si>
    <t>AU0298</t>
  </si>
  <si>
    <t>AU0299</t>
  </si>
  <si>
    <t>AU0300</t>
  </si>
  <si>
    <t>AU0301</t>
  </si>
  <si>
    <t>AU0302</t>
  </si>
  <si>
    <t>AU0303</t>
  </si>
  <si>
    <t>AU0304</t>
  </si>
  <si>
    <t>AU0305</t>
  </si>
  <si>
    <t>AU0306</t>
  </si>
  <si>
    <t>AU0307</t>
  </si>
  <si>
    <t>AU0308</t>
  </si>
  <si>
    <t>AU0309</t>
  </si>
  <si>
    <t>AU0310</t>
  </si>
  <si>
    <t>AU0311</t>
  </si>
  <si>
    <t>AU0312</t>
  </si>
  <si>
    <t>AU0313</t>
  </si>
  <si>
    <t>AU0314</t>
  </si>
  <si>
    <t>AU0315</t>
  </si>
  <si>
    <t>AU0316</t>
  </si>
  <si>
    <t>AU0317</t>
  </si>
  <si>
    <t>AU0318</t>
  </si>
  <si>
    <t>AU0319</t>
  </si>
  <si>
    <t>AU0320</t>
  </si>
  <si>
    <t>AU0321</t>
  </si>
  <si>
    <t>AU0322</t>
  </si>
  <si>
    <t>AU0323</t>
  </si>
  <si>
    <t>AU0324</t>
  </si>
  <si>
    <t>AU0325</t>
  </si>
  <si>
    <t>AU0326</t>
  </si>
  <si>
    <t>AU0327</t>
  </si>
  <si>
    <t>AU0328</t>
  </si>
  <si>
    <t>AU0329</t>
  </si>
  <si>
    <t>AU0330</t>
  </si>
  <si>
    <t>AU0331</t>
  </si>
  <si>
    <t>AU0332</t>
  </si>
  <si>
    <t>AU0333</t>
  </si>
  <si>
    <t>AU0334</t>
  </si>
  <si>
    <t>AU0335</t>
  </si>
  <si>
    <t>AU0336</t>
  </si>
  <si>
    <t>AU0337</t>
  </si>
  <si>
    <t>AU0338</t>
  </si>
  <si>
    <t>AU0339</t>
  </si>
  <si>
    <t>AU0340</t>
  </si>
  <si>
    <t>AU0341</t>
  </si>
  <si>
    <t>AU0342</t>
  </si>
  <si>
    <t>AU0343</t>
  </si>
  <si>
    <t>AU0344</t>
  </si>
  <si>
    <t>AU0345</t>
  </si>
  <si>
    <t>AU0346</t>
  </si>
  <si>
    <t>AU0347</t>
  </si>
  <si>
    <t>AU0348</t>
  </si>
  <si>
    <t>AU0349</t>
  </si>
  <si>
    <t>AU0350</t>
  </si>
  <si>
    <t>AU0351</t>
  </si>
  <si>
    <t>AU0352</t>
  </si>
  <si>
    <t>AU0353</t>
  </si>
  <si>
    <t>AU0354</t>
  </si>
  <si>
    <t>AU0355</t>
  </si>
  <si>
    <t>AU0356</t>
  </si>
  <si>
    <t>AU0357</t>
  </si>
  <si>
    <t>AU0358</t>
  </si>
  <si>
    <t>AU0359</t>
  </si>
  <si>
    <t>AU0360</t>
  </si>
  <si>
    <t>AU0361</t>
  </si>
  <si>
    <t>AU0362</t>
  </si>
  <si>
    <t>AU0363</t>
  </si>
  <si>
    <t>AU0364</t>
  </si>
  <si>
    <t>AU0365</t>
  </si>
  <si>
    <t>AU0366</t>
  </si>
  <si>
    <t>AU0367</t>
  </si>
  <si>
    <t>AU0368</t>
  </si>
  <si>
    <t>AU0369</t>
  </si>
  <si>
    <t>AU0370</t>
  </si>
  <si>
    <t>AU0371</t>
  </si>
  <si>
    <t>AU0372</t>
  </si>
  <si>
    <t>AU0373</t>
  </si>
  <si>
    <t>AU0374</t>
  </si>
  <si>
    <t>AU0375</t>
  </si>
  <si>
    <t>AU0376</t>
  </si>
  <si>
    <t>AU0377</t>
  </si>
  <si>
    <t>AU0378</t>
  </si>
  <si>
    <t>AU0379</t>
  </si>
  <si>
    <t>AU0380</t>
  </si>
  <si>
    <t>AU0381</t>
  </si>
  <si>
    <t>AU0382</t>
  </si>
  <si>
    <t>AU0383</t>
  </si>
  <si>
    <t>AU0384</t>
  </si>
  <si>
    <t>AU0385</t>
  </si>
  <si>
    <t>AU0386</t>
  </si>
  <si>
    <t>AU0387</t>
  </si>
  <si>
    <t>AU0388</t>
  </si>
  <si>
    <t>AU0389</t>
  </si>
  <si>
    <t>AU0390</t>
  </si>
  <si>
    <t>AU0391</t>
  </si>
  <si>
    <t>AU0392</t>
  </si>
  <si>
    <t>AU0393</t>
  </si>
  <si>
    <t>AU0394</t>
  </si>
  <si>
    <t>AU0395</t>
  </si>
  <si>
    <t>AU0396</t>
  </si>
  <si>
    <t>AU0397</t>
  </si>
  <si>
    <t>AU0398</t>
  </si>
  <si>
    <t>AU0399</t>
  </si>
  <si>
    <t>AU0400</t>
  </si>
  <si>
    <t>AU0401</t>
  </si>
  <si>
    <t>AU0402</t>
  </si>
  <si>
    <t>AU0403</t>
  </si>
  <si>
    <t>AU0404</t>
  </si>
  <si>
    <t>AU0405</t>
  </si>
  <si>
    <t>AU0406</t>
  </si>
  <si>
    <t>AU0407</t>
  </si>
  <si>
    <t>AU0408</t>
  </si>
  <si>
    <t>AU0409</t>
  </si>
  <si>
    <t>AU0410</t>
  </si>
  <si>
    <t>AU0411</t>
  </si>
  <si>
    <t>AU0412</t>
  </si>
  <si>
    <t>AU0413</t>
  </si>
  <si>
    <t>AU0414</t>
  </si>
  <si>
    <t>AU0415</t>
  </si>
  <si>
    <t>AU0416</t>
  </si>
  <si>
    <t>AU0417</t>
  </si>
  <si>
    <t>AU0418</t>
  </si>
  <si>
    <t>AU0419</t>
  </si>
  <si>
    <t>AU0420</t>
  </si>
  <si>
    <t>AU0421</t>
  </si>
  <si>
    <t>AU0422</t>
  </si>
  <si>
    <t>AU0423</t>
  </si>
  <si>
    <t>AU0424</t>
  </si>
  <si>
    <t>AU0425</t>
  </si>
  <si>
    <t>AU0426</t>
  </si>
  <si>
    <t>AU0427</t>
  </si>
  <si>
    <t>AU0428</t>
  </si>
  <si>
    <t>AU0429</t>
  </si>
  <si>
    <t>AU0430</t>
  </si>
  <si>
    <t>AU0431</t>
  </si>
  <si>
    <t>AU0432</t>
  </si>
  <si>
    <t>AU0433</t>
  </si>
  <si>
    <t>AU0434</t>
  </si>
  <si>
    <t>AU0435</t>
  </si>
  <si>
    <t>AU0436</t>
  </si>
  <si>
    <t>AU0437</t>
  </si>
  <si>
    <t>AU0438</t>
  </si>
  <si>
    <t>AU0439</t>
  </si>
  <si>
    <t>AU0440</t>
  </si>
  <si>
    <t>AU0441</t>
  </si>
  <si>
    <t>AU0442</t>
  </si>
  <si>
    <t>AU0443</t>
  </si>
  <si>
    <t>AU0444</t>
  </si>
  <si>
    <t>AU0445</t>
  </si>
  <si>
    <t>AU0446</t>
  </si>
  <si>
    <t>AU0447</t>
  </si>
  <si>
    <t>AU0448</t>
  </si>
  <si>
    <t>AU0449</t>
  </si>
  <si>
    <t>AU0450</t>
  </si>
  <si>
    <t>AU0451</t>
  </si>
  <si>
    <t>AU0452</t>
  </si>
  <si>
    <t>AU0453</t>
  </si>
  <si>
    <t>AU0454</t>
  </si>
  <si>
    <t>AU0455</t>
  </si>
  <si>
    <t>AU0456</t>
  </si>
  <si>
    <t>AU0457</t>
  </si>
  <si>
    <t>AU0458</t>
  </si>
  <si>
    <t>AU0459</t>
  </si>
  <si>
    <t>AU0460</t>
  </si>
  <si>
    <t>AU0461</t>
  </si>
  <si>
    <t>AU0462</t>
  </si>
  <si>
    <t>AU0463</t>
  </si>
  <si>
    <t>AU0464</t>
  </si>
  <si>
    <t>AU0465</t>
  </si>
  <si>
    <t>AU0466</t>
  </si>
  <si>
    <t>AU0467</t>
  </si>
  <si>
    <t>AU0468</t>
  </si>
  <si>
    <t>AU0469</t>
  </si>
  <si>
    <t>AU0470</t>
  </si>
  <si>
    <t>AU0471</t>
  </si>
  <si>
    <t>AU0472</t>
  </si>
  <si>
    <t>AU0473</t>
  </si>
  <si>
    <t>AU0474</t>
  </si>
  <si>
    <t>AU0475</t>
  </si>
  <si>
    <t>AU0476</t>
  </si>
  <si>
    <t>AU0477</t>
  </si>
  <si>
    <t>AU0478</t>
  </si>
  <si>
    <t>AU0479</t>
  </si>
  <si>
    <t>AU0480</t>
  </si>
  <si>
    <t>AU0481</t>
  </si>
  <si>
    <t>AU0482</t>
  </si>
  <si>
    <t>AU0483</t>
  </si>
  <si>
    <t>AU0484</t>
  </si>
  <si>
    <t>AU0485</t>
  </si>
  <si>
    <t>AU0486</t>
  </si>
  <si>
    <t>AU0487</t>
  </si>
  <si>
    <t>AU0488</t>
  </si>
  <si>
    <t>AU0489</t>
  </si>
  <si>
    <t>AU0490</t>
  </si>
  <si>
    <t>AU0491</t>
  </si>
  <si>
    <t>AU0492</t>
  </si>
  <si>
    <t>AU0493</t>
  </si>
  <si>
    <t>AU0494</t>
  </si>
  <si>
    <t>AU0495</t>
  </si>
  <si>
    <t>AU0496</t>
  </si>
  <si>
    <t>AU0497</t>
  </si>
  <si>
    <t>AU0498</t>
  </si>
  <si>
    <t>AU0499</t>
  </si>
  <si>
    <t>AU0500</t>
  </si>
  <si>
    <t>AU0501</t>
  </si>
  <si>
    <t>AU0502</t>
  </si>
  <si>
    <t>AU0503</t>
  </si>
  <si>
    <t>AU0504</t>
  </si>
  <si>
    <t>AU0505</t>
  </si>
  <si>
    <t>AU0506</t>
  </si>
  <si>
    <t>AU0507</t>
  </si>
  <si>
    <t>AU0508</t>
  </si>
  <si>
    <t>AU0509</t>
  </si>
  <si>
    <t>AU0510</t>
  </si>
  <si>
    <t>AU0511</t>
  </si>
  <si>
    <t>AU0512</t>
  </si>
  <si>
    <t>AU0513</t>
  </si>
  <si>
    <t>AU0514</t>
  </si>
  <si>
    <t>AU0515</t>
  </si>
  <si>
    <t>AU0516</t>
  </si>
  <si>
    <t>AU0517</t>
  </si>
  <si>
    <t>AU0518</t>
  </si>
  <si>
    <t>AU0519</t>
  </si>
  <si>
    <t>AU0520</t>
  </si>
  <si>
    <t>AU0521</t>
  </si>
  <si>
    <t>AU0522</t>
  </si>
  <si>
    <t>AU0523</t>
  </si>
  <si>
    <t>AU0524</t>
  </si>
  <si>
    <t>AU0525</t>
  </si>
  <si>
    <t>AU0526</t>
  </si>
  <si>
    <t>AU0527</t>
  </si>
  <si>
    <t>AU0528</t>
  </si>
  <si>
    <t>AU0529</t>
  </si>
  <si>
    <t>AU0530</t>
  </si>
  <si>
    <t>AU0531</t>
  </si>
  <si>
    <t>AU0532</t>
  </si>
  <si>
    <t>AU0533</t>
  </si>
  <si>
    <t>AU0534</t>
  </si>
  <si>
    <t>AU0535</t>
  </si>
  <si>
    <t>AU0536</t>
  </si>
  <si>
    <t>AU0537</t>
  </si>
  <si>
    <t>AU0538</t>
  </si>
  <si>
    <t>AU0539</t>
  </si>
  <si>
    <t>AU0540</t>
  </si>
  <si>
    <t>AU0541</t>
  </si>
  <si>
    <t>AU0542</t>
  </si>
  <si>
    <t>AU0543</t>
  </si>
  <si>
    <t>AU0544</t>
  </si>
  <si>
    <t>AU0545</t>
  </si>
  <si>
    <t>AU0546</t>
  </si>
  <si>
    <t>AU0547</t>
  </si>
  <si>
    <t>AU0548</t>
  </si>
  <si>
    <t>AU0549</t>
  </si>
  <si>
    <t>AU0550</t>
  </si>
  <si>
    <t>AU0551</t>
  </si>
  <si>
    <t>AU0552</t>
  </si>
  <si>
    <t>AU0553</t>
  </si>
  <si>
    <t>AU0554</t>
  </si>
  <si>
    <t>AU0555</t>
  </si>
  <si>
    <t>AU0556</t>
  </si>
  <si>
    <t>AU0557</t>
  </si>
  <si>
    <t>AU0558</t>
  </si>
  <si>
    <t>AU0559</t>
  </si>
  <si>
    <t>AU0560</t>
  </si>
  <si>
    <t>AU0561</t>
  </si>
  <si>
    <t>AU0562</t>
  </si>
  <si>
    <t>AU0563</t>
  </si>
  <si>
    <t>AU0564</t>
  </si>
  <si>
    <t>AU0565</t>
  </si>
  <si>
    <t>AU0566</t>
  </si>
  <si>
    <t>AU0567</t>
  </si>
  <si>
    <t>AU0568</t>
  </si>
  <si>
    <t>AU0569</t>
  </si>
  <si>
    <t>AU0570</t>
  </si>
  <si>
    <t>AU0571</t>
  </si>
  <si>
    <t>AU0572</t>
  </si>
  <si>
    <t>AU0573</t>
  </si>
  <si>
    <t>AU0574</t>
  </si>
  <si>
    <t>AU0575</t>
  </si>
  <si>
    <t>AU0576</t>
  </si>
  <si>
    <t>AU0577</t>
  </si>
  <si>
    <t>AU0578</t>
  </si>
  <si>
    <t>AU0579</t>
  </si>
  <si>
    <t>AU0580</t>
  </si>
  <si>
    <t>AU0581</t>
  </si>
  <si>
    <t>AU0582</t>
  </si>
  <si>
    <t>AU0583</t>
  </si>
  <si>
    <t>AU0584</t>
  </si>
  <si>
    <t>AU0585</t>
  </si>
  <si>
    <t>AU0586</t>
  </si>
  <si>
    <t>AU0587</t>
  </si>
  <si>
    <t>AU0588</t>
  </si>
  <si>
    <t>AU0589</t>
  </si>
  <si>
    <t>AU0590</t>
  </si>
  <si>
    <t>AU0591</t>
  </si>
  <si>
    <t>AU0592</t>
  </si>
  <si>
    <t>AU0593</t>
  </si>
  <si>
    <t>AU0594</t>
  </si>
  <si>
    <t>AU0595</t>
  </si>
  <si>
    <t>AU0596</t>
  </si>
  <si>
    <t>AU0597</t>
  </si>
  <si>
    <t>AU0598</t>
  </si>
  <si>
    <t>AU0599</t>
  </si>
  <si>
    <t>AU0600</t>
  </si>
  <si>
    <t>AU0601</t>
  </si>
  <si>
    <t>AU0602</t>
  </si>
  <si>
    <t>AU0603</t>
  </si>
  <si>
    <t>AU0604</t>
  </si>
  <si>
    <t>AU0605</t>
  </si>
  <si>
    <t>AU0606</t>
  </si>
  <si>
    <t>AU0607</t>
  </si>
  <si>
    <t>AU0608</t>
  </si>
  <si>
    <t>AU0609</t>
  </si>
  <si>
    <t>AU0610</t>
  </si>
  <si>
    <t>AU0611</t>
  </si>
  <si>
    <t>AU0612</t>
  </si>
  <si>
    <t>AU0613</t>
  </si>
  <si>
    <t>AU0614</t>
  </si>
  <si>
    <t>AU0615</t>
  </si>
  <si>
    <t>AU0616</t>
  </si>
  <si>
    <t>AU0617</t>
  </si>
  <si>
    <t>AU0618</t>
  </si>
  <si>
    <t>AU0619</t>
  </si>
  <si>
    <t>AU0620</t>
  </si>
  <si>
    <t>AU0621</t>
  </si>
  <si>
    <t>AU0622</t>
  </si>
  <si>
    <t>AU0623</t>
  </si>
  <si>
    <t>AU0624</t>
  </si>
  <si>
    <t>AU0625</t>
  </si>
  <si>
    <t>AU0626</t>
  </si>
  <si>
    <t>AU0627</t>
  </si>
  <si>
    <t>AU0628</t>
  </si>
  <si>
    <t>AU0629</t>
  </si>
  <si>
    <t>AU0630</t>
  </si>
  <si>
    <t>AU0631</t>
  </si>
  <si>
    <t>AU0632</t>
  </si>
  <si>
    <t>AU0633</t>
  </si>
  <si>
    <t>AU0634</t>
  </si>
  <si>
    <t>AU0635</t>
  </si>
  <si>
    <t>AU0636</t>
  </si>
  <si>
    <t>AU0637</t>
  </si>
  <si>
    <t>AU0638</t>
  </si>
  <si>
    <t>AU0639</t>
  </si>
  <si>
    <t>AU0640</t>
  </si>
  <si>
    <t>AU0641</t>
  </si>
  <si>
    <t>AU0642</t>
  </si>
  <si>
    <t>AU0643</t>
  </si>
  <si>
    <t>AU0644</t>
  </si>
  <si>
    <t>AU0645</t>
  </si>
  <si>
    <t>AU0646</t>
  </si>
  <si>
    <t>AU0647</t>
  </si>
  <si>
    <t>AU0648</t>
  </si>
  <si>
    <t>AU0649</t>
  </si>
  <si>
    <t>AU0650</t>
  </si>
  <si>
    <t>AU0651</t>
  </si>
  <si>
    <t>AU0652</t>
  </si>
  <si>
    <t>AU0653</t>
  </si>
  <si>
    <t>AU0654</t>
  </si>
  <si>
    <t>AU0655</t>
  </si>
  <si>
    <t>AU0656</t>
  </si>
  <si>
    <t>AU0657</t>
  </si>
  <si>
    <t>AU0658</t>
  </si>
  <si>
    <t>AU0659</t>
  </si>
  <si>
    <t>AU0660</t>
  </si>
  <si>
    <t>AU0661</t>
  </si>
  <si>
    <t>AU0662</t>
  </si>
  <si>
    <t>AU0663</t>
  </si>
  <si>
    <t>AU0664</t>
  </si>
  <si>
    <t>AU0665</t>
  </si>
  <si>
    <t>AU0666</t>
  </si>
  <si>
    <t>AU0667</t>
  </si>
  <si>
    <t>AU0668</t>
  </si>
  <si>
    <t>AU0669</t>
  </si>
  <si>
    <t>AU0670</t>
  </si>
  <si>
    <t>AU0671</t>
  </si>
  <si>
    <t>AU0672</t>
  </si>
  <si>
    <t>AU0673</t>
  </si>
  <si>
    <t>AU0674</t>
  </si>
  <si>
    <t>AU0675</t>
  </si>
  <si>
    <t>AU0676</t>
  </si>
  <si>
    <t>AU0677</t>
  </si>
  <si>
    <t>AU0678</t>
  </si>
  <si>
    <t>AU0679</t>
  </si>
  <si>
    <t>AU0680</t>
  </si>
  <si>
    <t>AU0681</t>
  </si>
  <si>
    <t>AU0682</t>
  </si>
  <si>
    <t>AU0683</t>
  </si>
  <si>
    <t>AU0684</t>
  </si>
  <si>
    <t>AU0685</t>
  </si>
  <si>
    <t>AU0686</t>
  </si>
  <si>
    <t>AU0687</t>
  </si>
  <si>
    <t>AU0688</t>
  </si>
  <si>
    <t>AU0689</t>
  </si>
  <si>
    <t>AU0690</t>
  </si>
  <si>
    <t>AU0691</t>
  </si>
  <si>
    <t>AU0692</t>
  </si>
  <si>
    <t>AU0693</t>
  </si>
  <si>
    <t>AU0694</t>
  </si>
  <si>
    <t>AU0695</t>
  </si>
  <si>
    <t>AU0696</t>
  </si>
  <si>
    <t>AU0697</t>
  </si>
  <si>
    <t>AU0698</t>
  </si>
  <si>
    <t>AU0699</t>
  </si>
  <si>
    <t>AU0700</t>
  </si>
  <si>
    <t>AU0701</t>
  </si>
  <si>
    <t>AU0702</t>
  </si>
  <si>
    <t>AU0703</t>
  </si>
  <si>
    <t>AU0704</t>
  </si>
  <si>
    <t>AU0705</t>
  </si>
  <si>
    <t>AU0706</t>
  </si>
  <si>
    <t>AU0707</t>
  </si>
  <si>
    <t>AU0708</t>
  </si>
  <si>
    <t>AU0709</t>
  </si>
  <si>
    <t>AU0710</t>
  </si>
  <si>
    <t>AU0711</t>
  </si>
  <si>
    <t>AU0712</t>
  </si>
  <si>
    <t>AU0713</t>
  </si>
  <si>
    <t>AU0714</t>
  </si>
  <si>
    <t>AU0715</t>
  </si>
  <si>
    <t>AU0716</t>
  </si>
  <si>
    <t>AU0717</t>
  </si>
  <si>
    <t>AU0718</t>
  </si>
  <si>
    <t>AU0719</t>
  </si>
  <si>
    <t>AU0720</t>
  </si>
  <si>
    <t>AU0721</t>
  </si>
  <si>
    <t>AU0722</t>
  </si>
  <si>
    <t>AU0723</t>
  </si>
  <si>
    <t>AU0724</t>
  </si>
  <si>
    <t>AU0725</t>
  </si>
  <si>
    <t>AU0726</t>
  </si>
  <si>
    <t>AU0727</t>
  </si>
  <si>
    <t>AU0728</t>
  </si>
  <si>
    <t>AU0729</t>
  </si>
  <si>
    <t>AU0730</t>
  </si>
  <si>
    <t>AU0731</t>
  </si>
  <si>
    <t>AU0732</t>
  </si>
  <si>
    <t>AU0733</t>
  </si>
  <si>
    <t>AU0734</t>
  </si>
  <si>
    <t>AU0735</t>
  </si>
  <si>
    <t>AU0736</t>
  </si>
  <si>
    <t>AU0737</t>
  </si>
  <si>
    <t>AU0738</t>
  </si>
  <si>
    <t>AU0739</t>
  </si>
  <si>
    <t>AU0740</t>
  </si>
  <si>
    <t>AU0741</t>
  </si>
  <si>
    <t>AU0742</t>
  </si>
  <si>
    <t>AU0743</t>
  </si>
  <si>
    <t>AU0744</t>
  </si>
  <si>
    <t>AU0745</t>
  </si>
  <si>
    <t>AU0746</t>
  </si>
  <si>
    <t>AU0747</t>
  </si>
  <si>
    <t>AU0748</t>
  </si>
  <si>
    <t>AU0749</t>
  </si>
  <si>
    <t>AU0750</t>
  </si>
  <si>
    <t>AU0751</t>
  </si>
  <si>
    <t>AU0752</t>
  </si>
  <si>
    <t>AU0753</t>
  </si>
  <si>
    <t>AU0754</t>
  </si>
  <si>
    <t>AU0755</t>
  </si>
  <si>
    <t>AU0756</t>
  </si>
  <si>
    <t>AU0757</t>
  </si>
  <si>
    <t>AU0758</t>
  </si>
  <si>
    <t>AU0759</t>
  </si>
  <si>
    <t>AU0760</t>
  </si>
  <si>
    <t>AU0761</t>
  </si>
  <si>
    <t>AU0762</t>
  </si>
  <si>
    <t>AU0763</t>
  </si>
  <si>
    <t>AU0764</t>
  </si>
  <si>
    <t>AU0765</t>
  </si>
  <si>
    <t>AU0766</t>
  </si>
  <si>
    <t>AU0767</t>
  </si>
  <si>
    <t>AU0768</t>
  </si>
  <si>
    <t>AU0769</t>
  </si>
  <si>
    <t>AU0770</t>
  </si>
  <si>
    <t>AU0771</t>
  </si>
  <si>
    <t>AU0772</t>
  </si>
  <si>
    <t>AU0773</t>
  </si>
  <si>
    <t>AU0774</t>
  </si>
  <si>
    <t>AU0775</t>
  </si>
  <si>
    <t>AU0776</t>
  </si>
  <si>
    <t>AU0777</t>
  </si>
  <si>
    <t>AU0778</t>
  </si>
  <si>
    <t>AU0779</t>
  </si>
  <si>
    <t>AU0780</t>
  </si>
  <si>
    <t>AU0781</t>
  </si>
  <si>
    <t>AU0782</t>
  </si>
  <si>
    <t>AU0783</t>
  </si>
  <si>
    <t>AU0784</t>
  </si>
  <si>
    <t>AU0785</t>
  </si>
  <si>
    <t>AU0786</t>
  </si>
  <si>
    <t>AU0787</t>
  </si>
  <si>
    <t>AU0788</t>
  </si>
  <si>
    <t>AU0789</t>
  </si>
  <si>
    <t>AU0790</t>
  </si>
  <si>
    <t>AU0791</t>
  </si>
  <si>
    <t>AU0792</t>
  </si>
  <si>
    <t>AU0793</t>
  </si>
  <si>
    <t>AU0794</t>
  </si>
  <si>
    <t>AU0795</t>
  </si>
  <si>
    <t>AU0796</t>
  </si>
  <si>
    <t>AU0797</t>
  </si>
  <si>
    <t>AU0798</t>
  </si>
  <si>
    <t>AU0799</t>
  </si>
  <si>
    <t>AU0800</t>
  </si>
  <si>
    <t>AU0801</t>
  </si>
  <si>
    <t>AU0802</t>
  </si>
  <si>
    <t>AU0803</t>
  </si>
  <si>
    <t>AU0804</t>
  </si>
  <si>
    <t>AU0805</t>
  </si>
  <si>
    <t>AU0806</t>
  </si>
  <si>
    <t>AU0807</t>
  </si>
  <si>
    <t>AU0808</t>
  </si>
  <si>
    <t>AU0809</t>
  </si>
  <si>
    <t>AU0810</t>
  </si>
  <si>
    <t>AU0811</t>
  </si>
  <si>
    <t>AU0812</t>
  </si>
  <si>
    <t>AU0813</t>
  </si>
  <si>
    <t>AU0814</t>
  </si>
  <si>
    <t>AU0815</t>
  </si>
  <si>
    <t>AU0816</t>
  </si>
  <si>
    <t>AU0817</t>
  </si>
  <si>
    <t>AU0818</t>
  </si>
  <si>
    <t>AU0819</t>
  </si>
  <si>
    <t>AU0820</t>
  </si>
  <si>
    <t>AU0821</t>
  </si>
  <si>
    <t>AU0822</t>
  </si>
  <si>
    <t>AU0823</t>
  </si>
  <si>
    <t>AU0824</t>
  </si>
  <si>
    <t>AU0825</t>
  </si>
  <si>
    <t>AU0826</t>
  </si>
  <si>
    <t>AU0827</t>
  </si>
  <si>
    <t>AU0828</t>
  </si>
  <si>
    <t>AU0829</t>
  </si>
  <si>
    <t>AU0830</t>
  </si>
  <si>
    <t>AU0831</t>
  </si>
  <si>
    <t>AU0832</t>
  </si>
  <si>
    <t>AU0833</t>
  </si>
  <si>
    <t>AU0834</t>
  </si>
  <si>
    <t>AU0835</t>
  </si>
  <si>
    <t>AU0836</t>
  </si>
  <si>
    <t>AU0837</t>
  </si>
  <si>
    <t>AU0838</t>
  </si>
  <si>
    <t>AU0839</t>
  </si>
  <si>
    <t>AU0840</t>
  </si>
  <si>
    <t>AU0841</t>
  </si>
  <si>
    <t>AU0842</t>
  </si>
  <si>
    <t>AU0843</t>
  </si>
  <si>
    <t>AU0844</t>
  </si>
  <si>
    <t>AU0845</t>
  </si>
  <si>
    <t>AU0846</t>
  </si>
  <si>
    <t>AU0847</t>
  </si>
  <si>
    <t>AU0848</t>
  </si>
  <si>
    <t>AU0849</t>
  </si>
  <si>
    <t>AU0850</t>
  </si>
  <si>
    <t>AU0851</t>
  </si>
  <si>
    <t>AU0852</t>
  </si>
  <si>
    <t>AU0853</t>
  </si>
  <si>
    <t>AU0854</t>
  </si>
  <si>
    <t>AU0855</t>
  </si>
  <si>
    <t>AU0856</t>
  </si>
  <si>
    <t>AU0857</t>
  </si>
  <si>
    <t>AU0858</t>
  </si>
  <si>
    <t>AU0859</t>
  </si>
  <si>
    <t>AU0860</t>
  </si>
  <si>
    <t>AU0861</t>
  </si>
  <si>
    <t>AU0862</t>
  </si>
  <si>
    <t>AU0863</t>
  </si>
  <si>
    <t>AU0864</t>
  </si>
  <si>
    <t>AU0865</t>
  </si>
  <si>
    <t>AU0866</t>
  </si>
  <si>
    <t>AU0867</t>
  </si>
  <si>
    <t>AU0868</t>
  </si>
  <si>
    <t>AU0869</t>
  </si>
  <si>
    <t>AU0870</t>
  </si>
  <si>
    <t>AU0871</t>
  </si>
  <si>
    <t>AU0872</t>
  </si>
  <si>
    <t>AU0873</t>
  </si>
  <si>
    <t>AU0874</t>
  </si>
  <si>
    <t>AU0875</t>
  </si>
  <si>
    <t>AU0876</t>
  </si>
  <si>
    <t>AU0877</t>
  </si>
  <si>
    <t>AU0878</t>
  </si>
  <si>
    <t>AU0879</t>
  </si>
  <si>
    <t>AU0880</t>
  </si>
  <si>
    <t>AU0881</t>
  </si>
  <si>
    <t>AU0882</t>
  </si>
  <si>
    <t>AU0883</t>
  </si>
  <si>
    <t>AU0884</t>
  </si>
  <si>
    <t>AU0885</t>
  </si>
  <si>
    <t>AU0886</t>
  </si>
  <si>
    <t>AU0887</t>
  </si>
  <si>
    <t>AU0888</t>
  </si>
  <si>
    <t>AU0889</t>
  </si>
  <si>
    <t>AU0890</t>
  </si>
  <si>
    <t>AU0891</t>
  </si>
  <si>
    <t>AU0892</t>
  </si>
  <si>
    <t>AU0893</t>
  </si>
  <si>
    <t>AU0894</t>
  </si>
  <si>
    <t>AU0895</t>
  </si>
  <si>
    <t>AU0896</t>
  </si>
  <si>
    <t>AU0897</t>
  </si>
  <si>
    <t>AU0898</t>
  </si>
  <si>
    <t>AU0899</t>
  </si>
  <si>
    <t>AU0900</t>
  </si>
  <si>
    <t>AU0901</t>
  </si>
  <si>
    <t>AU0902</t>
  </si>
  <si>
    <t>AU0903</t>
  </si>
  <si>
    <t>AU0904</t>
  </si>
  <si>
    <t>AU0905</t>
  </si>
  <si>
    <t>AU0906</t>
  </si>
  <si>
    <t>AU0907</t>
  </si>
  <si>
    <t>AU0908</t>
  </si>
  <si>
    <t>AU0909</t>
  </si>
  <si>
    <t>AU0910</t>
  </si>
  <si>
    <t>AU0911</t>
  </si>
  <si>
    <t>AU0912</t>
  </si>
  <si>
    <t>AU0913</t>
  </si>
  <si>
    <t>AU0914</t>
  </si>
  <si>
    <t>AU0915</t>
  </si>
  <si>
    <t>AU0916</t>
  </si>
  <si>
    <t>AU0917</t>
  </si>
  <si>
    <t>AU0918</t>
  </si>
  <si>
    <t>AU0919</t>
  </si>
  <si>
    <t>AU0920</t>
  </si>
  <si>
    <t>AU0921</t>
  </si>
  <si>
    <t>AU0922</t>
  </si>
  <si>
    <t>AU0923</t>
  </si>
  <si>
    <t>AU0924</t>
  </si>
  <si>
    <t>AU0925</t>
  </si>
  <si>
    <t>AU0926</t>
  </si>
  <si>
    <t>AU0927</t>
  </si>
  <si>
    <t>AU0928</t>
  </si>
  <si>
    <t>AU0929</t>
  </si>
  <si>
    <t>AU0930</t>
  </si>
  <si>
    <t>AU0931</t>
  </si>
  <si>
    <t>AU0932</t>
  </si>
  <si>
    <t>AU0933</t>
  </si>
  <si>
    <t>AU0934</t>
  </si>
  <si>
    <t>AU0935</t>
  </si>
  <si>
    <t>AU0936</t>
  </si>
  <si>
    <t>AU0937</t>
  </si>
  <si>
    <t>AU0938</t>
  </si>
  <si>
    <t>AU0939</t>
  </si>
  <si>
    <t>AU0940</t>
  </si>
  <si>
    <t>AU0941</t>
  </si>
  <si>
    <t>AU0942</t>
  </si>
  <si>
    <t>AU0943</t>
  </si>
  <si>
    <t>AU0944</t>
  </si>
  <si>
    <t>AU0945</t>
  </si>
  <si>
    <t>AU0946</t>
  </si>
  <si>
    <t>AU0947</t>
  </si>
  <si>
    <t>AU0948</t>
  </si>
  <si>
    <t>AU0949</t>
  </si>
  <si>
    <t>AU0950</t>
  </si>
  <si>
    <t>AU0951</t>
  </si>
  <si>
    <t>AU0952</t>
  </si>
  <si>
    <t>AU0953</t>
  </si>
  <si>
    <t>AU0954</t>
  </si>
  <si>
    <t>AU0955</t>
  </si>
  <si>
    <t>AU0956</t>
  </si>
  <si>
    <t>AU0957</t>
  </si>
  <si>
    <t>AU0958</t>
  </si>
  <si>
    <t>AU0959</t>
  </si>
  <si>
    <t>AU0960</t>
  </si>
  <si>
    <t>AU0961</t>
  </si>
  <si>
    <t>AU0962</t>
  </si>
  <si>
    <t>AU0963</t>
  </si>
  <si>
    <t>AU0964</t>
  </si>
  <si>
    <t>AU0965</t>
  </si>
  <si>
    <t>AU0966</t>
  </si>
  <si>
    <t>AU0967</t>
  </si>
  <si>
    <t>AU0968</t>
  </si>
  <si>
    <t>AU0969</t>
  </si>
  <si>
    <t>AU0970</t>
  </si>
  <si>
    <t>AU0971</t>
  </si>
  <si>
    <t>AU0972</t>
  </si>
  <si>
    <t>AU0973</t>
  </si>
  <si>
    <t>AU0974</t>
  </si>
  <si>
    <t>AU0975</t>
  </si>
  <si>
    <t>AU0976</t>
  </si>
  <si>
    <t>AU0977</t>
  </si>
  <si>
    <t>AU0978</t>
  </si>
  <si>
    <t>AU0979</t>
  </si>
  <si>
    <t>AU0980</t>
  </si>
  <si>
    <t>AU0981</t>
  </si>
  <si>
    <t>AU0982</t>
  </si>
  <si>
    <t>AU0983</t>
  </si>
  <si>
    <t>AU0984</t>
  </si>
  <si>
    <t>AU0985</t>
  </si>
  <si>
    <t>AU0986</t>
  </si>
  <si>
    <t>AU0987</t>
  </si>
  <si>
    <t>AU0988</t>
  </si>
  <si>
    <t>AU0989</t>
  </si>
  <si>
    <t>AU0990</t>
  </si>
  <si>
    <t>AU0991</t>
  </si>
  <si>
    <t>AU0992</t>
  </si>
  <si>
    <t>AU0993</t>
  </si>
  <si>
    <t>AU0994</t>
  </si>
  <si>
    <t>AU0995</t>
  </si>
  <si>
    <t>AU0996</t>
  </si>
  <si>
    <t>AU0997</t>
  </si>
  <si>
    <t>AU0998</t>
  </si>
  <si>
    <t>AU0999</t>
  </si>
  <si>
    <t>AU1000</t>
  </si>
  <si>
    <t>AU1001</t>
  </si>
  <si>
    <t>AU1002</t>
  </si>
  <si>
    <t>AU1003</t>
  </si>
  <si>
    <t>AU1004</t>
  </si>
  <si>
    <t>AU1005</t>
  </si>
  <si>
    <t>AU1006</t>
  </si>
  <si>
    <t>AU1007</t>
  </si>
  <si>
    <t>AU1008</t>
  </si>
  <si>
    <t>AU1009</t>
  </si>
  <si>
    <t>AU1010</t>
  </si>
  <si>
    <t>AU1011</t>
  </si>
  <si>
    <t>AU1012</t>
  </si>
  <si>
    <t>AU1013</t>
  </si>
  <si>
    <t>AU1014</t>
  </si>
  <si>
    <t>AU1015</t>
  </si>
  <si>
    <t>AU1016</t>
  </si>
  <si>
    <t>AU1017</t>
  </si>
  <si>
    <t>AU1018</t>
  </si>
  <si>
    <t>AU1019</t>
  </si>
  <si>
    <t>AU1020</t>
  </si>
  <si>
    <t>AU1021</t>
  </si>
  <si>
    <t>AU1022</t>
  </si>
  <si>
    <t>AU1023</t>
  </si>
  <si>
    <t>AU1024</t>
  </si>
  <si>
    <t>AU1025</t>
  </si>
  <si>
    <t>AU1026</t>
  </si>
  <si>
    <t>AU1027</t>
  </si>
  <si>
    <t>AU1028</t>
  </si>
  <si>
    <t>AU1029</t>
  </si>
  <si>
    <t>AU1030</t>
  </si>
  <si>
    <t>AU1031</t>
  </si>
  <si>
    <t>AU1032</t>
  </si>
  <si>
    <t>AU1033</t>
  </si>
  <si>
    <t>AU1034</t>
  </si>
  <si>
    <t>AU1035</t>
  </si>
  <si>
    <t>AU1036</t>
  </si>
  <si>
    <t>AU1037</t>
  </si>
  <si>
    <t>AU1038</t>
  </si>
  <si>
    <t>AU1039</t>
  </si>
  <si>
    <t>AU1040</t>
  </si>
  <si>
    <t>AU1041</t>
  </si>
  <si>
    <t>AU1042</t>
  </si>
  <si>
    <t>AU1043</t>
  </si>
  <si>
    <t>AU1044</t>
  </si>
  <si>
    <t>AU1045</t>
  </si>
  <si>
    <t>AU1046</t>
  </si>
  <si>
    <t>AU1047</t>
  </si>
  <si>
    <t>AU1048</t>
  </si>
  <si>
    <t>AU1049</t>
  </si>
  <si>
    <t>AU1050</t>
  </si>
  <si>
    <t>AU1051</t>
  </si>
  <si>
    <t>AU1052</t>
  </si>
  <si>
    <t>AU1053</t>
  </si>
  <si>
    <t>AU1054</t>
  </si>
  <si>
    <t>AU1055</t>
  </si>
  <si>
    <t>AU1056</t>
  </si>
  <si>
    <t>AU1057</t>
  </si>
  <si>
    <t>AU1058</t>
  </si>
  <si>
    <t>AU1059</t>
  </si>
  <si>
    <t>AU1060</t>
  </si>
  <si>
    <t>AU1061</t>
  </si>
  <si>
    <t>AU1062</t>
  </si>
  <si>
    <t>AU1063</t>
  </si>
  <si>
    <t>AU1064</t>
  </si>
  <si>
    <t>AU1065</t>
  </si>
  <si>
    <t>AU1066</t>
  </si>
  <si>
    <t>AU1067</t>
  </si>
  <si>
    <t>AU1068</t>
  </si>
  <si>
    <t>AU1069</t>
  </si>
  <si>
    <t>AU1070</t>
  </si>
  <si>
    <t>AU1071</t>
  </si>
  <si>
    <t>AU1072</t>
  </si>
  <si>
    <t>AU1073</t>
  </si>
  <si>
    <t>AU1074</t>
  </si>
  <si>
    <t>AU1075</t>
  </si>
  <si>
    <t>AU1076</t>
  </si>
  <si>
    <t>AU1077</t>
  </si>
  <si>
    <t>AU1078</t>
  </si>
  <si>
    <t>AU1079</t>
  </si>
  <si>
    <t>AU1080</t>
  </si>
  <si>
    <t>AU1081</t>
  </si>
  <si>
    <t>AU1082</t>
  </si>
  <si>
    <t>AU1083</t>
  </si>
  <si>
    <t>AU1084</t>
  </si>
  <si>
    <t>AU1085</t>
  </si>
  <si>
    <t>AU1086</t>
  </si>
  <si>
    <t>AU1087</t>
  </si>
  <si>
    <t>AU1088</t>
  </si>
  <si>
    <t>AU1089</t>
  </si>
  <si>
    <t>AU1090</t>
  </si>
  <si>
    <t>AU1091</t>
  </si>
  <si>
    <t>AU1092</t>
  </si>
  <si>
    <t>AU1093</t>
  </si>
  <si>
    <t>AU1094</t>
  </si>
  <si>
    <t>AU1095</t>
  </si>
  <si>
    <t>AU1096</t>
  </si>
  <si>
    <t>AU1097</t>
  </si>
  <si>
    <t>AU1098</t>
  </si>
  <si>
    <t>AU1099</t>
  </si>
  <si>
    <t>AU1100</t>
  </si>
  <si>
    <t>AU1101</t>
  </si>
  <si>
    <t>AU1102</t>
  </si>
  <si>
    <t>AU1103</t>
  </si>
  <si>
    <t>AU1104</t>
  </si>
  <si>
    <t>AU1105</t>
  </si>
  <si>
    <t>AU1106</t>
  </si>
  <si>
    <t>AU1107</t>
  </si>
  <si>
    <t>AU1108</t>
  </si>
  <si>
    <t>AU1109</t>
  </si>
  <si>
    <t>AU1110</t>
  </si>
  <si>
    <t>AU1111</t>
  </si>
  <si>
    <t>AU1112</t>
  </si>
  <si>
    <t>AU1113</t>
  </si>
  <si>
    <t>AU1114</t>
  </si>
  <si>
    <t>AU1115</t>
  </si>
  <si>
    <t>AU1116</t>
  </si>
  <si>
    <t>AU1117</t>
  </si>
  <si>
    <t>AU1118</t>
  </si>
  <si>
    <t>AU1119</t>
  </si>
  <si>
    <t>AU1120</t>
  </si>
  <si>
    <t>AU1121</t>
  </si>
  <si>
    <t>AU1122</t>
  </si>
  <si>
    <t>AU1123</t>
  </si>
  <si>
    <t>AU1124</t>
  </si>
  <si>
    <t>AU1125</t>
  </si>
  <si>
    <t>AU1126</t>
  </si>
  <si>
    <t>AU1127</t>
  </si>
  <si>
    <t>AU1128</t>
  </si>
  <si>
    <t>AU1129</t>
  </si>
  <si>
    <t>AU1130</t>
  </si>
  <si>
    <t>AU1131</t>
  </si>
  <si>
    <t>AU1132</t>
  </si>
  <si>
    <t>AU1133</t>
  </si>
  <si>
    <t>AU1134</t>
  </si>
  <si>
    <t>AU1135</t>
  </si>
  <si>
    <t>AU1136</t>
  </si>
  <si>
    <t>AU1137</t>
  </si>
  <si>
    <t>AU1138</t>
  </si>
  <si>
    <t>AU1139</t>
  </si>
  <si>
    <t>AU1140</t>
  </si>
  <si>
    <t>AU1141</t>
  </si>
  <si>
    <t>AU1142</t>
  </si>
  <si>
    <t>AU1143</t>
  </si>
  <si>
    <t>AU1144</t>
  </si>
  <si>
    <t>AU1145</t>
  </si>
  <si>
    <t>AU1146</t>
  </si>
  <si>
    <t>AU1147</t>
  </si>
  <si>
    <t>AU1148</t>
  </si>
  <si>
    <t>AU1149</t>
  </si>
  <si>
    <t>AU1150</t>
  </si>
  <si>
    <t>AU1151</t>
  </si>
  <si>
    <t>AU1152</t>
  </si>
  <si>
    <t>AU1153</t>
  </si>
  <si>
    <t>AU1154</t>
  </si>
  <si>
    <t>AU1155</t>
  </si>
  <si>
    <t>AU1156</t>
  </si>
  <si>
    <t>AU1157</t>
  </si>
  <si>
    <t>AU1158</t>
  </si>
  <si>
    <t>AU1159</t>
  </si>
  <si>
    <t>AU1160</t>
  </si>
  <si>
    <t>AU1161</t>
  </si>
  <si>
    <t>AU1162</t>
  </si>
  <si>
    <t>AU1163</t>
  </si>
  <si>
    <t>AU1164</t>
  </si>
  <si>
    <t>AU1165</t>
  </si>
  <si>
    <t>AU1166</t>
  </si>
  <si>
    <t>AU1167</t>
  </si>
  <si>
    <t>AU1168</t>
  </si>
  <si>
    <t>AU1169</t>
  </si>
  <si>
    <t>AU1170</t>
  </si>
  <si>
    <t>AU1171</t>
  </si>
  <si>
    <t>AU1172</t>
  </si>
  <si>
    <t>AU1173</t>
  </si>
  <si>
    <t>AU1174</t>
  </si>
  <si>
    <t>AU1175</t>
  </si>
  <si>
    <t>AU1176</t>
  </si>
  <si>
    <t>AU1177</t>
  </si>
  <si>
    <t>AU1178</t>
  </si>
  <si>
    <t>AU1179</t>
  </si>
  <si>
    <t>AU1180</t>
  </si>
  <si>
    <t>AU1181</t>
  </si>
  <si>
    <t>AU1182</t>
  </si>
  <si>
    <t>AU1183</t>
  </si>
  <si>
    <t>AU1184</t>
  </si>
  <si>
    <t>AU1185</t>
  </si>
  <si>
    <t>AU1186</t>
  </si>
  <si>
    <t>AU1187</t>
  </si>
  <si>
    <t>AU1188</t>
  </si>
  <si>
    <t>AU1189</t>
  </si>
  <si>
    <t>AU1190</t>
  </si>
  <si>
    <t>AU1191</t>
  </si>
  <si>
    <t>AU1192</t>
  </si>
  <si>
    <t>AU1193</t>
  </si>
  <si>
    <t>AU1194</t>
  </si>
  <si>
    <t>AU1195</t>
  </si>
  <si>
    <t>AU1196</t>
  </si>
  <si>
    <t>AU1197</t>
  </si>
  <si>
    <t>AU1198</t>
  </si>
  <si>
    <t>AU1199</t>
  </si>
  <si>
    <t>AU1200</t>
  </si>
  <si>
    <t>AU1201</t>
  </si>
  <si>
    <t>AU1202</t>
  </si>
  <si>
    <t>AU1203</t>
  </si>
  <si>
    <t>AU1204</t>
  </si>
  <si>
    <t>AU1205</t>
  </si>
  <si>
    <t>AU1206</t>
  </si>
  <si>
    <t>AU1207</t>
  </si>
  <si>
    <t>AU1208</t>
  </si>
  <si>
    <t>AU1209</t>
  </si>
  <si>
    <t>AU1210</t>
  </si>
  <si>
    <t>AU1211</t>
  </si>
  <si>
    <t>AU1212</t>
  </si>
  <si>
    <t>AU1213</t>
  </si>
  <si>
    <t>AU1214</t>
  </si>
  <si>
    <t>AU1215</t>
  </si>
  <si>
    <t>AU1216</t>
  </si>
  <si>
    <t>AU1217</t>
  </si>
  <si>
    <t>AU1218</t>
  </si>
  <si>
    <t>AU1219</t>
  </si>
  <si>
    <t>AU1220</t>
  </si>
  <si>
    <t>AU1221</t>
  </si>
  <si>
    <t>AU1222</t>
  </si>
  <si>
    <t>AU1223</t>
  </si>
  <si>
    <t>AU1224</t>
  </si>
  <si>
    <t>AU1225</t>
  </si>
  <si>
    <t>AU1226</t>
  </si>
  <si>
    <t>AU1227</t>
  </si>
  <si>
    <t>AU1228</t>
  </si>
  <si>
    <t>AU1229</t>
  </si>
  <si>
    <t>AU1230</t>
  </si>
  <si>
    <t>AU1231</t>
  </si>
  <si>
    <t>AU1232</t>
  </si>
  <si>
    <t>AU1233</t>
  </si>
  <si>
    <t>AU1234</t>
  </si>
  <si>
    <t>AU1235</t>
  </si>
  <si>
    <t>AU1236</t>
  </si>
  <si>
    <t>AU1237</t>
  </si>
  <si>
    <t>AU1238</t>
  </si>
  <si>
    <t>AU1239</t>
  </si>
  <si>
    <t>AU1240</t>
  </si>
  <si>
    <t>AU1241</t>
  </si>
  <si>
    <t>AU1242</t>
  </si>
  <si>
    <t>AU1243</t>
  </si>
  <si>
    <t>AU1244</t>
  </si>
  <si>
    <t>AU1245</t>
  </si>
  <si>
    <t>AU1246</t>
  </si>
  <si>
    <t>AU1247</t>
  </si>
  <si>
    <t>AU1248</t>
  </si>
  <si>
    <t>AU1249</t>
  </si>
  <si>
    <t>AU1250</t>
  </si>
  <si>
    <t>AU1251</t>
  </si>
  <si>
    <t>AU1252</t>
  </si>
  <si>
    <t>AU1253</t>
  </si>
  <si>
    <t>AU1254</t>
  </si>
  <si>
    <t>AU1255</t>
  </si>
  <si>
    <t>AU1256</t>
  </si>
  <si>
    <t>AU1257</t>
  </si>
  <si>
    <t>AU1258</t>
  </si>
  <si>
    <t>AU1259</t>
  </si>
  <si>
    <t>AU1260</t>
  </si>
  <si>
    <t>AU1261</t>
  </si>
  <si>
    <t>AU1262</t>
  </si>
  <si>
    <t>AU1263</t>
  </si>
  <si>
    <t>AU1264</t>
  </si>
  <si>
    <t>AU1265</t>
  </si>
  <si>
    <t>AU1266</t>
  </si>
  <si>
    <t>AU1267</t>
  </si>
  <si>
    <t>AU1268</t>
  </si>
  <si>
    <t>AU1269</t>
  </si>
  <si>
    <t>AU1270</t>
  </si>
  <si>
    <t>AU1271</t>
  </si>
  <si>
    <t>AU1272</t>
  </si>
  <si>
    <t>AU1273</t>
  </si>
  <si>
    <t>AU1274</t>
  </si>
  <si>
    <t>AU1275</t>
  </si>
  <si>
    <t>AU1276</t>
  </si>
  <si>
    <t>AU1277</t>
  </si>
  <si>
    <t>AU1278</t>
  </si>
  <si>
    <t>AU1279</t>
  </si>
  <si>
    <t>AU1280</t>
  </si>
  <si>
    <t>AU1281</t>
  </si>
  <si>
    <t>AU1282</t>
  </si>
  <si>
    <t>AU1283</t>
  </si>
  <si>
    <t>AU1284</t>
  </si>
  <si>
    <t>AU1285</t>
  </si>
  <si>
    <t>AU1286</t>
  </si>
  <si>
    <t>AU1287</t>
  </si>
  <si>
    <t>AU1288</t>
  </si>
  <si>
    <t>AU1289</t>
  </si>
  <si>
    <t>AU1290</t>
  </si>
  <si>
    <t>AU1291</t>
  </si>
  <si>
    <t>AU1292</t>
  </si>
  <si>
    <t>AU1293</t>
  </si>
  <si>
    <t>AU1294</t>
  </si>
  <si>
    <t>AU1295</t>
  </si>
  <si>
    <t>AU1296</t>
  </si>
  <si>
    <t>AU1297</t>
  </si>
  <si>
    <t>AU1298</t>
  </si>
  <si>
    <t>AU1299</t>
  </si>
  <si>
    <t>AU1300</t>
  </si>
  <si>
    <t>AU1301</t>
  </si>
  <si>
    <t>AU1302</t>
  </si>
  <si>
    <t>AU1303</t>
  </si>
  <si>
    <t>AU1304</t>
  </si>
  <si>
    <t>AU1305</t>
  </si>
  <si>
    <t>AU1306</t>
  </si>
  <si>
    <t>AU1307</t>
  </si>
  <si>
    <t>AU1308</t>
  </si>
  <si>
    <t>AU1309</t>
  </si>
  <si>
    <t>AU1310</t>
  </si>
  <si>
    <t>AU1311</t>
  </si>
  <si>
    <t>AU1312</t>
  </si>
  <si>
    <t>AU1313</t>
  </si>
  <si>
    <t>AU1314</t>
  </si>
  <si>
    <t>AU1315</t>
  </si>
  <si>
    <t>AU1316</t>
  </si>
  <si>
    <t>AU1317</t>
  </si>
  <si>
    <t>AU1318</t>
  </si>
  <si>
    <t>AU1319</t>
  </si>
  <si>
    <t>AU1320</t>
  </si>
  <si>
    <t>AU1321</t>
  </si>
  <si>
    <t>AU1322</t>
  </si>
  <si>
    <t>AU1323</t>
  </si>
  <si>
    <t>AU1324</t>
  </si>
  <si>
    <t>AU1325</t>
  </si>
  <si>
    <t>AU1326</t>
  </si>
  <si>
    <t>AU1327</t>
  </si>
  <si>
    <t>AU1328</t>
  </si>
  <si>
    <t>AU1329</t>
  </si>
  <si>
    <t>AU1330</t>
  </si>
  <si>
    <t>AU1331</t>
  </si>
  <si>
    <t>AU1332</t>
  </si>
  <si>
    <t>AU1333</t>
  </si>
  <si>
    <t>AU1334</t>
  </si>
  <si>
    <t>AU1335</t>
  </si>
  <si>
    <t>AU1336</t>
  </si>
  <si>
    <t>AU1337</t>
  </si>
  <si>
    <t>AU1338</t>
  </si>
  <si>
    <t>AU1339</t>
  </si>
  <si>
    <t>AU1340</t>
  </si>
  <si>
    <t>AU1341</t>
  </si>
  <si>
    <t>AU1342</t>
  </si>
  <si>
    <t>AU1343</t>
  </si>
  <si>
    <t>AU1344</t>
  </si>
  <si>
    <t>AU1345</t>
  </si>
  <si>
    <t>AU1346</t>
  </si>
  <si>
    <t>AU1347</t>
  </si>
  <si>
    <t>AU1348</t>
  </si>
  <si>
    <t>AU1349</t>
  </si>
  <si>
    <t>AU1350</t>
  </si>
  <si>
    <t>AU1351</t>
  </si>
  <si>
    <t>AU1352</t>
  </si>
  <si>
    <t>AU1353</t>
  </si>
  <si>
    <t>AU1354</t>
  </si>
  <si>
    <t>AU1355</t>
  </si>
  <si>
    <t>AU1356</t>
  </si>
  <si>
    <t>AU1357</t>
  </si>
  <si>
    <t>AU1358</t>
  </si>
  <si>
    <t>AU1359</t>
  </si>
  <si>
    <t>AU1360</t>
  </si>
  <si>
    <t>AU1361</t>
  </si>
  <si>
    <t>AU1362</t>
  </si>
  <si>
    <t>AU1363</t>
  </si>
  <si>
    <t>AU1364</t>
  </si>
  <si>
    <t>AU1365</t>
  </si>
  <si>
    <t>AU1366</t>
  </si>
  <si>
    <t>AU1367</t>
  </si>
  <si>
    <t>AU1368</t>
  </si>
  <si>
    <t>AU1369</t>
  </si>
  <si>
    <t>AU1370</t>
  </si>
  <si>
    <t>AU1371</t>
  </si>
  <si>
    <t>AU1372</t>
  </si>
  <si>
    <t>AU1373</t>
  </si>
  <si>
    <t>AU1374</t>
  </si>
  <si>
    <t>AU1375</t>
  </si>
  <si>
    <t>AU1376</t>
  </si>
  <si>
    <t>AU1377</t>
  </si>
  <si>
    <t>AU1378</t>
  </si>
  <si>
    <t>AU1379</t>
  </si>
  <si>
    <t>AU1380</t>
  </si>
  <si>
    <t>AU1381</t>
  </si>
  <si>
    <t>AU1382</t>
  </si>
  <si>
    <t>AU1383</t>
  </si>
  <si>
    <t>AU1384</t>
  </si>
  <si>
    <t>AU1385</t>
  </si>
  <si>
    <t>AU1386</t>
  </si>
  <si>
    <t>AU1387</t>
  </si>
  <si>
    <t>AU1388</t>
  </si>
  <si>
    <t>AU1389</t>
  </si>
  <si>
    <t>AU1390</t>
  </si>
  <si>
    <t>AU1391</t>
  </si>
  <si>
    <t>AU1392</t>
  </si>
  <si>
    <t>AU1393</t>
  </si>
  <si>
    <t>AU1394</t>
  </si>
  <si>
    <t>AU1395</t>
  </si>
  <si>
    <t>AU1396</t>
  </si>
  <si>
    <t>AU1397</t>
  </si>
  <si>
    <t>AU1398</t>
  </si>
  <si>
    <t>AU1399</t>
  </si>
  <si>
    <t>AU1400</t>
  </si>
  <si>
    <t>AU1401</t>
  </si>
  <si>
    <t>AU1402</t>
  </si>
  <si>
    <t>AU1403</t>
  </si>
  <si>
    <t>AU1404</t>
  </si>
  <si>
    <t>AU1405</t>
  </si>
  <si>
    <t>AU1406</t>
  </si>
  <si>
    <t>AU1407</t>
  </si>
  <si>
    <t>AU1408</t>
  </si>
  <si>
    <t>AU1409</t>
  </si>
  <si>
    <t>AU1410</t>
  </si>
  <si>
    <t>AU1411</t>
  </si>
  <si>
    <t>AU1412</t>
  </si>
  <si>
    <t>AU1413</t>
  </si>
  <si>
    <t>AU1414</t>
  </si>
  <si>
    <t>AU1415</t>
  </si>
  <si>
    <t>AU1416</t>
  </si>
  <si>
    <t>AU1417</t>
  </si>
  <si>
    <t>AU1418</t>
  </si>
  <si>
    <t>AU1419</t>
  </si>
  <si>
    <t>AU1420</t>
  </si>
  <si>
    <t>AU1421</t>
  </si>
  <si>
    <t>AU1422</t>
  </si>
  <si>
    <t>AU1423</t>
  </si>
  <si>
    <t>AU1424</t>
  </si>
  <si>
    <t>AU1425</t>
  </si>
  <si>
    <t>AU1426</t>
  </si>
  <si>
    <t>AU1427</t>
  </si>
  <si>
    <t>AU1428</t>
  </si>
  <si>
    <t>AU1429</t>
  </si>
  <si>
    <t>AU1430</t>
  </si>
  <si>
    <t>AU1431</t>
  </si>
  <si>
    <t>AU1432</t>
  </si>
  <si>
    <t>AU1433</t>
  </si>
  <si>
    <t>AU1434</t>
  </si>
  <si>
    <t>AU1435</t>
  </si>
  <si>
    <t>AU1436</t>
  </si>
  <si>
    <t>AU1437</t>
  </si>
  <si>
    <t>AU1438</t>
  </si>
  <si>
    <t>AU1439</t>
  </si>
  <si>
    <t>AU1440</t>
  </si>
  <si>
    <t>AU1441</t>
  </si>
  <si>
    <t>AU1442</t>
  </si>
  <si>
    <t>AU1443</t>
  </si>
  <si>
    <t>AU1444</t>
  </si>
  <si>
    <t>AU1445</t>
  </si>
  <si>
    <t>AU1446</t>
  </si>
  <si>
    <t>AU1447</t>
  </si>
  <si>
    <t>AU1448</t>
  </si>
  <si>
    <t>AU1449</t>
  </si>
  <si>
    <t>AU1450</t>
  </si>
  <si>
    <t>AU1451</t>
  </si>
  <si>
    <t>AU1452</t>
  </si>
  <si>
    <t>AU1453</t>
  </si>
  <si>
    <t>AU1454</t>
  </si>
  <si>
    <t>AU1455</t>
  </si>
  <si>
    <t>AU1456</t>
  </si>
  <si>
    <t>AU1457</t>
  </si>
  <si>
    <t>AU1458</t>
  </si>
  <si>
    <t>AU1459</t>
  </si>
  <si>
    <t>AU1460</t>
  </si>
  <si>
    <t>AU1461</t>
  </si>
  <si>
    <t>AU1462</t>
  </si>
  <si>
    <t>AU1463</t>
  </si>
  <si>
    <t>AU1464</t>
  </si>
  <si>
    <t>AU1465</t>
  </si>
  <si>
    <t>AU1466</t>
  </si>
  <si>
    <t>AU1467</t>
  </si>
  <si>
    <t>AU1468</t>
  </si>
  <si>
    <t>AU1469</t>
  </si>
  <si>
    <t>AU1470</t>
  </si>
  <si>
    <t>AU1471</t>
  </si>
  <si>
    <t>AU1472</t>
  </si>
  <si>
    <t>AU1473</t>
  </si>
  <si>
    <t>AU1474</t>
  </si>
  <si>
    <t>AU1475</t>
  </si>
  <si>
    <t>AU1476</t>
  </si>
  <si>
    <t>AU1477</t>
  </si>
  <si>
    <t>AU1478</t>
  </si>
  <si>
    <t>AU1479</t>
  </si>
  <si>
    <t>AU1480</t>
  </si>
  <si>
    <t>AU1481</t>
  </si>
  <si>
    <t>AU1482</t>
  </si>
  <si>
    <t>AU1483</t>
  </si>
  <si>
    <t>AU1484</t>
  </si>
  <si>
    <t>AU1485</t>
  </si>
  <si>
    <t>AU1486</t>
  </si>
  <si>
    <t>AU1487</t>
  </si>
  <si>
    <t>AU1488</t>
  </si>
  <si>
    <t>AU1489</t>
  </si>
  <si>
    <t>AU1490</t>
  </si>
  <si>
    <t>AU1491</t>
  </si>
  <si>
    <t>AU1492</t>
  </si>
  <si>
    <t>AU1493</t>
  </si>
  <si>
    <t>AU1494</t>
  </si>
  <si>
    <t>AU1495</t>
  </si>
  <si>
    <t>AU1496</t>
  </si>
  <si>
    <t>AU1497</t>
  </si>
  <si>
    <t>AU1498</t>
  </si>
  <si>
    <t>AU1499</t>
  </si>
  <si>
    <t>AU1500</t>
  </si>
  <si>
    <t>AU1501</t>
  </si>
  <si>
    <t>AU1502</t>
  </si>
  <si>
    <t>AU1503</t>
  </si>
  <si>
    <t>AU1504</t>
  </si>
  <si>
    <t>AU1505</t>
  </si>
  <si>
    <t>AU1506</t>
  </si>
  <si>
    <t>AU1507</t>
  </si>
  <si>
    <t>AU1508</t>
  </si>
  <si>
    <t>AU1509</t>
  </si>
  <si>
    <t>AU1510</t>
  </si>
  <si>
    <t>AU1511</t>
  </si>
  <si>
    <t>AU1512</t>
  </si>
  <si>
    <t>AU1513</t>
  </si>
  <si>
    <t>AU1514</t>
  </si>
  <si>
    <t>AU1515</t>
  </si>
  <si>
    <t>AU1516</t>
  </si>
  <si>
    <t>AU1517</t>
  </si>
  <si>
    <t>AU1518</t>
  </si>
  <si>
    <t>AU1519</t>
  </si>
  <si>
    <t>AU1520</t>
  </si>
  <si>
    <t>AU1521</t>
  </si>
  <si>
    <t>AU1522</t>
  </si>
  <si>
    <t>AU1523</t>
  </si>
  <si>
    <t>AU1524</t>
  </si>
  <si>
    <t>AU1525</t>
  </si>
  <si>
    <t>AU1526</t>
  </si>
  <si>
    <t>AU1527</t>
  </si>
  <si>
    <t>AU1528</t>
  </si>
  <si>
    <t>AU1529</t>
  </si>
  <si>
    <t>AU1530</t>
  </si>
  <si>
    <t>AU1531</t>
  </si>
  <si>
    <t>AU1532</t>
  </si>
  <si>
    <t>AU1533</t>
  </si>
  <si>
    <t>AU1534</t>
  </si>
  <si>
    <t>AU1535</t>
  </si>
  <si>
    <t>AU1536</t>
  </si>
  <si>
    <t>AU1537</t>
  </si>
  <si>
    <t>AU1538</t>
  </si>
  <si>
    <t>AU1539</t>
  </si>
  <si>
    <t>AU1540</t>
  </si>
  <si>
    <t>AU1541</t>
  </si>
  <si>
    <t>AU1542</t>
  </si>
  <si>
    <t>AU1543</t>
  </si>
  <si>
    <t>AU1544</t>
  </si>
  <si>
    <t>AU1545</t>
  </si>
  <si>
    <t>AU1546</t>
  </si>
  <si>
    <t>AU1547</t>
  </si>
  <si>
    <t>AU1548</t>
  </si>
  <si>
    <t>AU1549</t>
  </si>
  <si>
    <t>AU1550</t>
  </si>
  <si>
    <t>AU1551</t>
  </si>
  <si>
    <t>AU1552</t>
  </si>
  <si>
    <t>AU1553</t>
  </si>
  <si>
    <t>AU1554</t>
  </si>
  <si>
    <t>AU1555</t>
  </si>
  <si>
    <t>AU1556</t>
  </si>
  <si>
    <t>AU1557</t>
  </si>
  <si>
    <t>AU1558</t>
  </si>
  <si>
    <t>AU1559</t>
  </si>
  <si>
    <t>AU1560</t>
  </si>
  <si>
    <t>AU1561</t>
  </si>
  <si>
    <t>AU1562</t>
  </si>
  <si>
    <t>AU1563</t>
  </si>
  <si>
    <t>AU1564</t>
  </si>
  <si>
    <t>AU1565</t>
  </si>
  <si>
    <t>AU1566</t>
  </si>
  <si>
    <t>AU1567</t>
  </si>
  <si>
    <t>AU1568</t>
  </si>
  <si>
    <t>AU1569</t>
  </si>
  <si>
    <t>AU1570</t>
  </si>
  <si>
    <t>AU1571</t>
  </si>
  <si>
    <t>AU1572</t>
  </si>
  <si>
    <t>AU1573</t>
  </si>
  <si>
    <t>AU1574</t>
  </si>
  <si>
    <t>AU1575</t>
  </si>
  <si>
    <t>AU1576</t>
  </si>
  <si>
    <t>AU1577</t>
  </si>
  <si>
    <t>AU1578</t>
  </si>
  <si>
    <t>AU1579</t>
  </si>
  <si>
    <t>AU1580</t>
  </si>
  <si>
    <t>AU1581</t>
  </si>
  <si>
    <t>AU1582</t>
  </si>
  <si>
    <t>AU1583</t>
  </si>
  <si>
    <t>AU1584</t>
  </si>
  <si>
    <t>AU1585</t>
  </si>
  <si>
    <t>AU1586</t>
  </si>
  <si>
    <t>AU1587</t>
  </si>
  <si>
    <t>AU1588</t>
  </si>
  <si>
    <t>AU1589</t>
  </si>
  <si>
    <t>AU1590</t>
  </si>
  <si>
    <t>AU1591</t>
  </si>
  <si>
    <t>AU1592</t>
  </si>
  <si>
    <t>AU1593</t>
  </si>
  <si>
    <t>AU1594</t>
  </si>
  <si>
    <t>AU1595</t>
  </si>
  <si>
    <t>AU1596</t>
  </si>
  <si>
    <t>AU1597</t>
  </si>
  <si>
    <t>AU1598</t>
  </si>
  <si>
    <t>AU1599</t>
  </si>
  <si>
    <t>AU1600</t>
  </si>
  <si>
    <t>AU1601</t>
  </si>
  <si>
    <t>AU1602</t>
  </si>
  <si>
    <t>AU1603</t>
  </si>
  <si>
    <t>AU1604</t>
  </si>
  <si>
    <t>AU1605</t>
  </si>
  <si>
    <t>AU1606</t>
  </si>
  <si>
    <t>AU1607</t>
  </si>
  <si>
    <t>AU1608</t>
  </si>
  <si>
    <t>AU1609</t>
  </si>
  <si>
    <t>AU1610</t>
  </si>
  <si>
    <t>AU1611</t>
  </si>
  <si>
    <t>AU1612</t>
  </si>
  <si>
    <t>AU1613</t>
  </si>
  <si>
    <t>AU1614</t>
  </si>
  <si>
    <t>AU1615</t>
  </si>
  <si>
    <t>AU1616</t>
  </si>
  <si>
    <t>AU1617</t>
  </si>
  <si>
    <t>AU1618</t>
  </si>
  <si>
    <t>AU1619</t>
  </si>
  <si>
    <t>AU1620</t>
  </si>
  <si>
    <t>AU1621</t>
  </si>
  <si>
    <t>AU1622</t>
  </si>
  <si>
    <t>AU1623</t>
  </si>
  <si>
    <t>AU1624</t>
  </si>
  <si>
    <t>AU1625</t>
  </si>
  <si>
    <t>AU1626</t>
  </si>
  <si>
    <t>AU1627</t>
  </si>
  <si>
    <t>AU1628</t>
  </si>
  <si>
    <t>AU1629</t>
  </si>
  <si>
    <t>AU1630</t>
  </si>
  <si>
    <t>AU1631</t>
  </si>
  <si>
    <t>AU1632</t>
  </si>
  <si>
    <t>AU1633</t>
  </si>
  <si>
    <t>AU1634</t>
  </si>
  <si>
    <t>AU1635</t>
  </si>
  <si>
    <t>AU1636</t>
  </si>
  <si>
    <t>AU1637</t>
  </si>
  <si>
    <t>AU1638</t>
  </si>
  <si>
    <t>AU1639</t>
  </si>
  <si>
    <t>AU1640</t>
  </si>
  <si>
    <t>AU1641</t>
  </si>
  <si>
    <t>AU1642</t>
  </si>
  <si>
    <t>AU1643</t>
  </si>
  <si>
    <t>AU1644</t>
  </si>
  <si>
    <t>AU1645</t>
  </si>
  <si>
    <t>AU1646</t>
  </si>
  <si>
    <t>AU1647</t>
  </si>
  <si>
    <t>AU1648</t>
  </si>
  <si>
    <t>AU1649</t>
  </si>
  <si>
    <t>AU1650</t>
  </si>
  <si>
    <t>AU1651</t>
  </si>
  <si>
    <t>AU1652</t>
  </si>
  <si>
    <t>AU1653</t>
  </si>
  <si>
    <t>AU1654</t>
  </si>
  <si>
    <t>AU1655</t>
  </si>
  <si>
    <t>AU1656</t>
  </si>
  <si>
    <t>AU1657</t>
  </si>
  <si>
    <t>AU1658</t>
  </si>
  <si>
    <t>AU1659</t>
  </si>
  <si>
    <t>AU1660</t>
  </si>
  <si>
    <t>AU1661</t>
  </si>
  <si>
    <t>AU1662</t>
  </si>
  <si>
    <t>AU1663</t>
  </si>
  <si>
    <t>AU1664</t>
  </si>
  <si>
    <t>AU1665</t>
  </si>
  <si>
    <t>AU1666</t>
  </si>
  <si>
    <t>AU1667</t>
  </si>
  <si>
    <t>AU1668</t>
  </si>
  <si>
    <t>AU1669</t>
  </si>
  <si>
    <t>AU1670</t>
  </si>
  <si>
    <t>AU1671</t>
  </si>
  <si>
    <t>AU1672</t>
  </si>
  <si>
    <t>AU1673</t>
  </si>
  <si>
    <t>AU1674</t>
  </si>
  <si>
    <t>AU1675</t>
  </si>
  <si>
    <t>AU1676</t>
  </si>
  <si>
    <t>AU1677</t>
  </si>
  <si>
    <t>AU1678</t>
  </si>
  <si>
    <t>AU1679</t>
  </si>
  <si>
    <t>AU1680</t>
  </si>
  <si>
    <t>AU1681</t>
  </si>
  <si>
    <t>AU1682</t>
  </si>
  <si>
    <t>AU1683</t>
  </si>
  <si>
    <t>AU1684</t>
  </si>
  <si>
    <t>AU1685</t>
  </si>
  <si>
    <t>AU1686</t>
  </si>
  <si>
    <t>AU1687</t>
  </si>
  <si>
    <t>AU1688</t>
  </si>
  <si>
    <t>AU1689</t>
  </si>
  <si>
    <t>AU1690</t>
  </si>
  <si>
    <t>AU1691</t>
  </si>
  <si>
    <t>AU1692</t>
  </si>
  <si>
    <t>AU1693</t>
  </si>
  <si>
    <t>AU1694</t>
  </si>
  <si>
    <t>AU1695</t>
  </si>
  <si>
    <t>AU1696</t>
  </si>
  <si>
    <t>AU1697</t>
  </si>
  <si>
    <t>AU1698</t>
  </si>
  <si>
    <t>AU1699</t>
  </si>
  <si>
    <t>AU1700</t>
  </si>
  <si>
    <t>AU1701</t>
  </si>
  <si>
    <t>AU1702</t>
  </si>
  <si>
    <t>AU1703</t>
  </si>
  <si>
    <t>AU1704</t>
  </si>
  <si>
    <t>AU1705</t>
  </si>
  <si>
    <t>AU1706</t>
  </si>
  <si>
    <t>AU1707</t>
  </si>
  <si>
    <t>AU1708</t>
  </si>
  <si>
    <t>AU1709</t>
  </si>
  <si>
    <t>AU1710</t>
  </si>
  <si>
    <t>AU1711</t>
  </si>
  <si>
    <t>AU1712</t>
  </si>
  <si>
    <t>AU1713</t>
  </si>
  <si>
    <t>AU1714</t>
  </si>
  <si>
    <t>AU1715</t>
  </si>
  <si>
    <t>AU1716</t>
  </si>
  <si>
    <t>AU1717</t>
  </si>
  <si>
    <t>AU1718</t>
  </si>
  <si>
    <t>AU1719</t>
  </si>
  <si>
    <t>AU1720</t>
  </si>
  <si>
    <t>AU1721</t>
  </si>
  <si>
    <t>AU1722</t>
  </si>
  <si>
    <t>AU1723</t>
  </si>
  <si>
    <t>AU1724</t>
  </si>
  <si>
    <t>AU1725</t>
  </si>
  <si>
    <t>AU1726</t>
  </si>
  <si>
    <t>AU1727</t>
  </si>
  <si>
    <t>AU1728</t>
  </si>
  <si>
    <t>AU1729</t>
  </si>
  <si>
    <t>AU1730</t>
  </si>
  <si>
    <t>AU1731</t>
  </si>
  <si>
    <t>AU1732</t>
  </si>
  <si>
    <t>AU1733</t>
  </si>
  <si>
    <t>AU1734</t>
  </si>
  <si>
    <t>AU1735</t>
  </si>
  <si>
    <t>AU1736</t>
  </si>
  <si>
    <t>AU1737</t>
  </si>
  <si>
    <t>AU1738</t>
  </si>
  <si>
    <t>AU1739</t>
  </si>
  <si>
    <t>AU1740</t>
  </si>
  <si>
    <t>AU1741</t>
  </si>
  <si>
    <t>AU1742</t>
  </si>
  <si>
    <t>AU1743</t>
  </si>
  <si>
    <t>AU1744</t>
  </si>
  <si>
    <t>AU1745</t>
  </si>
  <si>
    <t>AU1746</t>
  </si>
  <si>
    <t>AU1747</t>
  </si>
  <si>
    <t>AU1748</t>
  </si>
  <si>
    <t>AU1749</t>
  </si>
  <si>
    <t>AU1750</t>
  </si>
  <si>
    <t>AU1751</t>
  </si>
  <si>
    <t>AU1752</t>
  </si>
  <si>
    <t>AU1753</t>
  </si>
  <si>
    <t>AU1754</t>
  </si>
  <si>
    <t>AU1755</t>
  </si>
  <si>
    <t>AU1756</t>
  </si>
  <si>
    <t>AU1757</t>
  </si>
  <si>
    <t>AU1758</t>
  </si>
  <si>
    <t>AU1759</t>
  </si>
  <si>
    <t>AU1760</t>
  </si>
  <si>
    <t>AU1761</t>
  </si>
  <si>
    <t>AU1762</t>
  </si>
  <si>
    <t>AU1763</t>
  </si>
  <si>
    <t>AU1764</t>
  </si>
  <si>
    <t>AU1765</t>
  </si>
  <si>
    <t>AU1766</t>
  </si>
  <si>
    <t>AU1767</t>
  </si>
  <si>
    <t>AU1768</t>
  </si>
  <si>
    <t>AU1769</t>
  </si>
  <si>
    <t>AU1770</t>
  </si>
  <si>
    <t>AU1771</t>
  </si>
  <si>
    <t>AU1772</t>
  </si>
  <si>
    <t>AU1773</t>
  </si>
  <si>
    <t>AU1774</t>
  </si>
  <si>
    <t>AU1775</t>
  </si>
  <si>
    <t>AU1776</t>
  </si>
  <si>
    <t>AU1777</t>
  </si>
  <si>
    <t>AU1778</t>
  </si>
  <si>
    <t>AU1779</t>
  </si>
  <si>
    <t>AU1780</t>
  </si>
  <si>
    <t>AU1781</t>
  </si>
  <si>
    <t>AU1782</t>
  </si>
  <si>
    <t>AU1783</t>
  </si>
  <si>
    <t>AU1784</t>
  </si>
  <si>
    <t>AU1785</t>
  </si>
  <si>
    <t>AU1786</t>
  </si>
  <si>
    <t>AU1787</t>
  </si>
  <si>
    <t>AU1788</t>
  </si>
  <si>
    <t>AU1789</t>
  </si>
  <si>
    <t>AU1790</t>
  </si>
  <si>
    <t>AU1791</t>
  </si>
  <si>
    <t>AU1792</t>
  </si>
  <si>
    <t>AU1793</t>
  </si>
  <si>
    <t>AU1794</t>
  </si>
  <si>
    <t>AU1795</t>
  </si>
  <si>
    <t>AU1796</t>
  </si>
  <si>
    <t>AU1797</t>
  </si>
  <si>
    <t>AU1798</t>
  </si>
  <si>
    <t>AU1799</t>
  </si>
  <si>
    <t>AU1800</t>
  </si>
  <si>
    <t>AU1801</t>
  </si>
  <si>
    <t>AU1802</t>
  </si>
  <si>
    <t>AU1803</t>
  </si>
  <si>
    <t>AU1804</t>
  </si>
  <si>
    <t>AU1805</t>
  </si>
  <si>
    <t>AU1806</t>
  </si>
  <si>
    <t>AU1807</t>
  </si>
  <si>
    <t>AU1808</t>
  </si>
  <si>
    <t>AU1809</t>
  </si>
  <si>
    <t>AU1810</t>
  </si>
  <si>
    <t>AU1811</t>
  </si>
  <si>
    <t>AU1812</t>
  </si>
  <si>
    <t>AU1813</t>
  </si>
  <si>
    <t>AU1814</t>
  </si>
  <si>
    <t>AU1815</t>
  </si>
  <si>
    <t>AU1816</t>
  </si>
  <si>
    <t>AU1817</t>
  </si>
  <si>
    <t>AU1818</t>
  </si>
  <si>
    <t>AU1819</t>
  </si>
  <si>
    <t>AU1820</t>
  </si>
  <si>
    <t>AU1821</t>
  </si>
  <si>
    <t>AU1822</t>
  </si>
  <si>
    <t>AU1823</t>
  </si>
  <si>
    <t>AU1824</t>
  </si>
  <si>
    <t>AU1825</t>
  </si>
  <si>
    <t>AU1826</t>
  </si>
  <si>
    <t>AU1827</t>
  </si>
  <si>
    <t>AU1828</t>
  </si>
  <si>
    <t>AU1829</t>
  </si>
  <si>
    <t>AU1830</t>
  </si>
  <si>
    <t>AU1831</t>
  </si>
  <si>
    <t>AU1832</t>
  </si>
  <si>
    <t>AU1833</t>
  </si>
  <si>
    <t>AU1834</t>
  </si>
  <si>
    <t>AU1835</t>
  </si>
  <si>
    <t>AU1836</t>
  </si>
  <si>
    <t>AU1837</t>
  </si>
  <si>
    <t>AU1838</t>
  </si>
  <si>
    <t>AU1839</t>
  </si>
  <si>
    <t>AU1840</t>
  </si>
  <si>
    <t>AU1841</t>
  </si>
  <si>
    <t>AU1842</t>
  </si>
  <si>
    <t>AU1843</t>
  </si>
  <si>
    <t>AU1844</t>
  </si>
  <si>
    <t>AU1845</t>
  </si>
  <si>
    <t>AU1846</t>
  </si>
  <si>
    <t>AU1847</t>
  </si>
  <si>
    <t>AU1848</t>
  </si>
  <si>
    <t>AU1849</t>
  </si>
  <si>
    <t>AU1850</t>
  </si>
  <si>
    <t>AU1851</t>
  </si>
  <si>
    <t>AU1852</t>
  </si>
  <si>
    <t>AU1853</t>
  </si>
  <si>
    <t>AU1854</t>
  </si>
  <si>
    <t>AU1855</t>
  </si>
  <si>
    <t>AU1856</t>
  </si>
  <si>
    <t>AU1857</t>
  </si>
  <si>
    <t>AU1858</t>
  </si>
  <si>
    <t>AU1859</t>
  </si>
  <si>
    <t>AU1860</t>
  </si>
  <si>
    <t>AU1861</t>
  </si>
  <si>
    <t>AU1862</t>
  </si>
  <si>
    <t>AU1863</t>
  </si>
  <si>
    <t>AU1864</t>
  </si>
  <si>
    <t>AU1865</t>
  </si>
  <si>
    <t>AU1866</t>
  </si>
  <si>
    <t>AU1867</t>
  </si>
  <si>
    <t>AU1868</t>
  </si>
  <si>
    <t>AU1869</t>
  </si>
  <si>
    <t>AU1870</t>
  </si>
  <si>
    <t>AU1871</t>
  </si>
  <si>
    <t>AU1872</t>
  </si>
  <si>
    <t>AU1873</t>
  </si>
  <si>
    <t>AU1874</t>
  </si>
  <si>
    <t>AU1875</t>
  </si>
  <si>
    <t>AU1876</t>
  </si>
  <si>
    <t>AU1877</t>
  </si>
  <si>
    <t>AU1878</t>
  </si>
  <si>
    <t>AU1879</t>
  </si>
  <si>
    <t>AU1880</t>
  </si>
  <si>
    <t>AU1881</t>
  </si>
  <si>
    <t>AU1882</t>
  </si>
  <si>
    <t>AU1883</t>
  </si>
  <si>
    <t>AU1884</t>
  </si>
  <si>
    <t>AU1885</t>
  </si>
  <si>
    <t>AU1886</t>
  </si>
  <si>
    <t>AU1887</t>
  </si>
  <si>
    <t>AU1888</t>
  </si>
  <si>
    <t>AU1889</t>
  </si>
  <si>
    <t>AU1890</t>
  </si>
  <si>
    <t>AU1891</t>
  </si>
  <si>
    <t>AU1892</t>
  </si>
  <si>
    <t>AU1893</t>
  </si>
  <si>
    <t>AU1894</t>
  </si>
  <si>
    <t>AU1895</t>
  </si>
  <si>
    <t>AU1896</t>
  </si>
  <si>
    <t>AU1897</t>
  </si>
  <si>
    <t>AU1898</t>
  </si>
  <si>
    <t>AU1899</t>
  </si>
  <si>
    <t>AU1900</t>
  </si>
  <si>
    <t>AU1901</t>
  </si>
  <si>
    <t>AU1902</t>
  </si>
  <si>
    <t>AU1903</t>
  </si>
  <si>
    <t>AU1904</t>
  </si>
  <si>
    <t>AU1905</t>
  </si>
  <si>
    <t>AU1906</t>
  </si>
  <si>
    <t>AU1907</t>
  </si>
  <si>
    <t>AU1908</t>
  </si>
  <si>
    <t>AU1909</t>
  </si>
  <si>
    <t>AU1910</t>
  </si>
  <si>
    <t>AU1911</t>
  </si>
  <si>
    <t>AU1912</t>
  </si>
  <si>
    <t>AU1913</t>
  </si>
  <si>
    <t>AU1914</t>
  </si>
  <si>
    <t>AU1915</t>
  </si>
  <si>
    <t>AU1916</t>
  </si>
  <si>
    <t>AU1917</t>
  </si>
  <si>
    <t>AU1918</t>
  </si>
  <si>
    <t>AU1919</t>
  </si>
  <si>
    <t>AU1920</t>
  </si>
  <si>
    <t>AU1921</t>
  </si>
  <si>
    <t>AU1922</t>
  </si>
  <si>
    <t>AU1923</t>
  </si>
  <si>
    <t>AU1924</t>
  </si>
  <si>
    <t>AU1925</t>
  </si>
  <si>
    <t>AU1926</t>
  </si>
  <si>
    <t>AU1927</t>
  </si>
  <si>
    <t>AU1928</t>
  </si>
  <si>
    <t>AU1929</t>
  </si>
  <si>
    <t>AU1930</t>
  </si>
  <si>
    <t>AU1931</t>
  </si>
  <si>
    <t>AU1932</t>
  </si>
  <si>
    <t>AU1933</t>
  </si>
  <si>
    <t>AU1934</t>
  </si>
  <si>
    <t>AU1935</t>
  </si>
  <si>
    <t>AU1936</t>
  </si>
  <si>
    <t>AU1937</t>
  </si>
  <si>
    <t>AU1938</t>
  </si>
  <si>
    <t>AU1939</t>
  </si>
  <si>
    <t>AU1940</t>
  </si>
  <si>
    <t>AU1941</t>
  </si>
  <si>
    <t>AU1942</t>
  </si>
  <si>
    <t>AU1943</t>
  </si>
  <si>
    <t>AU1944</t>
  </si>
  <si>
    <t>AU1945</t>
  </si>
  <si>
    <t>AU1946</t>
  </si>
  <si>
    <t>AU1947</t>
  </si>
  <si>
    <t>AU1948</t>
  </si>
  <si>
    <t>AU1949</t>
  </si>
  <si>
    <t>AU1950</t>
  </si>
  <si>
    <t>AU1951</t>
  </si>
  <si>
    <t>AU1952</t>
  </si>
  <si>
    <t>AU1953</t>
  </si>
  <si>
    <t>AU1954</t>
  </si>
  <si>
    <t>AU1955</t>
  </si>
  <si>
    <t>AU1956</t>
  </si>
  <si>
    <t>AU1957</t>
  </si>
  <si>
    <t>AU1958</t>
  </si>
  <si>
    <t>AU1959</t>
  </si>
  <si>
    <t>AU1960</t>
  </si>
  <si>
    <t>AU1961</t>
  </si>
  <si>
    <t>AU1962</t>
  </si>
  <si>
    <t>AU1963</t>
  </si>
  <si>
    <t>AU1964</t>
  </si>
  <si>
    <t>AU1965</t>
  </si>
  <si>
    <t>AU1966</t>
  </si>
  <si>
    <t>AU1967</t>
  </si>
  <si>
    <t>AU1968</t>
  </si>
  <si>
    <t>AU1969</t>
  </si>
  <si>
    <t>AU1970</t>
  </si>
  <si>
    <t>AU1971</t>
  </si>
  <si>
    <t>AU1972</t>
  </si>
  <si>
    <t>AU1973</t>
  </si>
  <si>
    <t>AU1974</t>
  </si>
  <si>
    <t>AU1975</t>
  </si>
  <si>
    <t>AU1976</t>
  </si>
  <si>
    <t>AU1977</t>
  </si>
  <si>
    <t>AU1978</t>
  </si>
  <si>
    <t>AU1979</t>
  </si>
  <si>
    <t>AU1980</t>
  </si>
  <si>
    <t>AU1981</t>
  </si>
  <si>
    <t>AU1982</t>
  </si>
  <si>
    <t>AU1983</t>
  </si>
  <si>
    <t>AU1984</t>
  </si>
  <si>
    <t>AU1985</t>
  </si>
  <si>
    <t>AU1986</t>
  </si>
  <si>
    <t>AU1987</t>
  </si>
  <si>
    <t>AU1988</t>
  </si>
  <si>
    <t>AU1989</t>
  </si>
  <si>
    <t>AU1990</t>
  </si>
  <si>
    <t>AU1991</t>
  </si>
  <si>
    <t>AU1992</t>
  </si>
  <si>
    <t>AU1993</t>
  </si>
  <si>
    <t>AU1994</t>
  </si>
  <si>
    <t>AU1995</t>
  </si>
  <si>
    <t>AU1996</t>
  </si>
  <si>
    <t>AU1997</t>
  </si>
  <si>
    <t>AU1998</t>
  </si>
  <si>
    <t>AU1999</t>
  </si>
  <si>
    <t>AU2000</t>
  </si>
  <si>
    <t>AU2001</t>
  </si>
  <si>
    <t>AU2002</t>
  </si>
  <si>
    <t>AU2003</t>
  </si>
  <si>
    <t>AU2004</t>
  </si>
  <si>
    <t>AU2005</t>
  </si>
  <si>
    <t>AU2006</t>
  </si>
  <si>
    <t>AU2007</t>
  </si>
  <si>
    <t>AU2008</t>
  </si>
  <si>
    <t>AU2009</t>
  </si>
  <si>
    <t>AU2010</t>
  </si>
  <si>
    <t>AU2011</t>
  </si>
  <si>
    <t>AU2012</t>
  </si>
  <si>
    <t>AU2013</t>
  </si>
  <si>
    <t>AU2014</t>
  </si>
  <si>
    <t>AU2015</t>
  </si>
  <si>
    <t>AU2016</t>
  </si>
  <si>
    <t>AU2017</t>
  </si>
  <si>
    <t>AU2018</t>
  </si>
  <si>
    <t>AU2019</t>
  </si>
  <si>
    <t>AU2020</t>
  </si>
  <si>
    <t>AU2021</t>
  </si>
  <si>
    <t>AU2022</t>
  </si>
  <si>
    <t>AU2023</t>
  </si>
  <si>
    <t>AU2024</t>
  </si>
  <si>
    <t>AU2025</t>
  </si>
  <si>
    <t>AU2026</t>
  </si>
  <si>
    <t>AU2027</t>
  </si>
  <si>
    <t>AU2028</t>
  </si>
  <si>
    <t>AU2029</t>
  </si>
  <si>
    <t>AU2030</t>
  </si>
  <si>
    <t>AU2031</t>
  </si>
  <si>
    <t>AU2032</t>
  </si>
  <si>
    <t>AU2033</t>
  </si>
  <si>
    <t>AU2034</t>
  </si>
  <si>
    <t>AU2035</t>
  </si>
  <si>
    <t>AU2036</t>
  </si>
  <si>
    <t>AU2037</t>
  </si>
  <si>
    <t>AU2038</t>
  </si>
  <si>
    <t>AU2039</t>
  </si>
  <si>
    <t>AU2040</t>
  </si>
  <si>
    <t>AU2041</t>
  </si>
  <si>
    <t>AU2042</t>
  </si>
  <si>
    <t>AU2043</t>
  </si>
  <si>
    <t>AU2044</t>
  </si>
  <si>
    <t>AU2045</t>
  </si>
  <si>
    <t>AU2046</t>
  </si>
  <si>
    <t>AU2047</t>
  </si>
  <si>
    <t>AU2048</t>
  </si>
  <si>
    <t>AU2049</t>
  </si>
  <si>
    <t>AU2050</t>
  </si>
  <si>
    <t>AU2051</t>
  </si>
  <si>
    <t>AU2052</t>
  </si>
  <si>
    <t>AU2053</t>
  </si>
  <si>
    <t>AU2054</t>
  </si>
  <si>
    <t>AU2055</t>
  </si>
  <si>
    <t>AU2056</t>
  </si>
  <si>
    <t>AU2057</t>
  </si>
  <si>
    <t>AU2058</t>
  </si>
  <si>
    <t>AU2059</t>
  </si>
  <si>
    <t>AU2060</t>
  </si>
  <si>
    <t>AU2061</t>
  </si>
  <si>
    <t>AU2062</t>
  </si>
  <si>
    <t>AU2063</t>
  </si>
  <si>
    <t>AU2064</t>
  </si>
  <si>
    <t>AU2065</t>
  </si>
  <si>
    <t>AU2066</t>
  </si>
  <si>
    <t>AU2067</t>
  </si>
  <si>
    <t>AU2068</t>
  </si>
  <si>
    <t>AU2069</t>
  </si>
  <si>
    <t>AU2070</t>
  </si>
  <si>
    <t>AU2071</t>
  </si>
  <si>
    <t>AU2072</t>
  </si>
  <si>
    <t>AU2073</t>
  </si>
  <si>
    <t>AU2074</t>
  </si>
  <si>
    <t>AU2075</t>
  </si>
  <si>
    <t>AU2076</t>
  </si>
  <si>
    <t>AU2077</t>
  </si>
  <si>
    <t>AU2078</t>
  </si>
  <si>
    <t>AU2079</t>
  </si>
  <si>
    <t>AU2080</t>
  </si>
  <si>
    <t>AU2081</t>
  </si>
  <si>
    <t>AU2082</t>
  </si>
  <si>
    <t>AU2083</t>
  </si>
  <si>
    <t>AU2084</t>
  </si>
  <si>
    <t>AU2085</t>
  </si>
  <si>
    <t>AU2086</t>
  </si>
  <si>
    <t>AU2087</t>
  </si>
  <si>
    <t>AU2088</t>
  </si>
  <si>
    <t>AU2089</t>
  </si>
  <si>
    <t>AU2090</t>
  </si>
  <si>
    <t>AU2091</t>
  </si>
  <si>
    <t>AU2092</t>
  </si>
  <si>
    <t>AU2093</t>
  </si>
  <si>
    <t>AU2094</t>
  </si>
  <si>
    <t>AU2095</t>
  </si>
  <si>
    <t>AU2096</t>
  </si>
  <si>
    <t>AU2097</t>
  </si>
  <si>
    <t>AU2098</t>
  </si>
  <si>
    <t>AU2099</t>
  </si>
  <si>
    <t>AU2100</t>
  </si>
  <si>
    <t>AU2101</t>
  </si>
  <si>
    <t>AU2102</t>
  </si>
  <si>
    <t>AU2103</t>
  </si>
  <si>
    <t>AU2104</t>
  </si>
  <si>
    <t>AU2105</t>
  </si>
  <si>
    <t>AU2106</t>
  </si>
  <si>
    <t>AU2107</t>
  </si>
  <si>
    <t>AU2108</t>
  </si>
  <si>
    <t>AU2109</t>
  </si>
  <si>
    <t>AU2110</t>
  </si>
  <si>
    <t>AU2111</t>
  </si>
  <si>
    <t>AU2112</t>
  </si>
  <si>
    <t>AU2113</t>
  </si>
  <si>
    <t>AU2114</t>
  </si>
  <si>
    <t>AU2115</t>
  </si>
  <si>
    <t>AU2116</t>
  </si>
  <si>
    <t>AU2117</t>
  </si>
  <si>
    <t>AU2118</t>
  </si>
  <si>
    <t>AU2119</t>
  </si>
  <si>
    <t>AU2120</t>
  </si>
  <si>
    <t>AU2121</t>
  </si>
  <si>
    <t>AU2122</t>
  </si>
  <si>
    <t>AU2123</t>
  </si>
  <si>
    <t>AU2124</t>
  </si>
  <si>
    <t>AU2125</t>
  </si>
  <si>
    <t>AU2126</t>
  </si>
  <si>
    <t>AU2127</t>
  </si>
  <si>
    <t>AU2128</t>
  </si>
  <si>
    <t>AU2129</t>
  </si>
  <si>
    <t>AU2130</t>
  </si>
  <si>
    <t>AU2131</t>
  </si>
  <si>
    <t>AU2132</t>
  </si>
  <si>
    <t>AU2133</t>
  </si>
  <si>
    <t>AU2134</t>
  </si>
  <si>
    <t>AU2135</t>
  </si>
  <si>
    <t>AU2136</t>
  </si>
  <si>
    <t>AU2137</t>
  </si>
  <si>
    <t>AU2138</t>
  </si>
  <si>
    <t>AU2139</t>
  </si>
  <si>
    <t>AU2140</t>
  </si>
  <si>
    <t>AU2141</t>
  </si>
  <si>
    <t>AU2142</t>
  </si>
  <si>
    <t>AU2143</t>
  </si>
  <si>
    <t>AU2144</t>
  </si>
  <si>
    <t>AU2145</t>
  </si>
  <si>
    <t>AU2146</t>
  </si>
  <si>
    <t>AU2147</t>
  </si>
  <si>
    <t>AU2148</t>
  </si>
  <si>
    <t>AU2149</t>
  </si>
  <si>
    <t>AU2150</t>
  </si>
  <si>
    <t>AU2151</t>
  </si>
  <si>
    <t>AU2152</t>
  </si>
  <si>
    <t>AU2153</t>
  </si>
  <si>
    <t>AU2154</t>
  </si>
  <si>
    <t>AU2155</t>
  </si>
  <si>
    <t>AU2156</t>
  </si>
  <si>
    <t>AU2157</t>
  </si>
  <si>
    <t>AU2158</t>
  </si>
  <si>
    <t>AU2159</t>
  </si>
  <si>
    <t>AU2160</t>
  </si>
  <si>
    <t>AU2161</t>
  </si>
  <si>
    <t>AU2162</t>
  </si>
  <si>
    <t>AU2163</t>
  </si>
  <si>
    <t>AU2164</t>
  </si>
  <si>
    <t>AU2165</t>
  </si>
  <si>
    <t>AU2166</t>
  </si>
  <si>
    <t>AU2167</t>
  </si>
  <si>
    <t>AU2168</t>
  </si>
  <si>
    <t>AU2169</t>
  </si>
  <si>
    <t>AU2170</t>
  </si>
  <si>
    <t>AU2171</t>
  </si>
  <si>
    <t>AU2172</t>
  </si>
  <si>
    <t>AU2173</t>
  </si>
  <si>
    <t>AU2174</t>
  </si>
  <si>
    <t>AU2175</t>
  </si>
  <si>
    <t>AU2176</t>
  </si>
  <si>
    <t>AU2177</t>
  </si>
  <si>
    <t>AU2178</t>
  </si>
  <si>
    <t>AU2179</t>
  </si>
  <si>
    <t>AU2180</t>
  </si>
  <si>
    <t>AU2181</t>
  </si>
  <si>
    <t>AU2182</t>
  </si>
  <si>
    <t>AU2183</t>
  </si>
  <si>
    <t>AU2184</t>
  </si>
  <si>
    <t>AU2185</t>
  </si>
  <si>
    <t>AU2186</t>
  </si>
  <si>
    <t>AU2187</t>
  </si>
  <si>
    <t>AU2188</t>
  </si>
  <si>
    <t>AU2189</t>
  </si>
  <si>
    <t>AU2190</t>
  </si>
  <si>
    <t>AU2191</t>
  </si>
  <si>
    <t>AU2192</t>
  </si>
  <si>
    <t>AU2193</t>
  </si>
  <si>
    <t>AU2194</t>
  </si>
  <si>
    <t>AU2195</t>
  </si>
  <si>
    <t>AU2196</t>
  </si>
  <si>
    <t>AU2197</t>
  </si>
  <si>
    <t>AU2198</t>
  </si>
  <si>
    <t>AU2199</t>
  </si>
  <si>
    <t>AU2200</t>
  </si>
  <si>
    <t>AU2201</t>
  </si>
  <si>
    <t>AU2202</t>
  </si>
  <si>
    <t>AU2203</t>
  </si>
  <si>
    <t>AU2204</t>
  </si>
  <si>
    <t>AU2205</t>
  </si>
  <si>
    <t>AU2206</t>
  </si>
  <si>
    <t>AU2207</t>
  </si>
  <si>
    <t>AU2208</t>
  </si>
  <si>
    <t>AU2209</t>
  </si>
  <si>
    <t>AU2210</t>
  </si>
  <si>
    <t>AU2211</t>
  </si>
  <si>
    <t>AU2212</t>
  </si>
  <si>
    <t>AU2213</t>
  </si>
  <si>
    <t>AU2214</t>
  </si>
  <si>
    <t>AU2215</t>
  </si>
  <si>
    <t>AU2216</t>
  </si>
  <si>
    <t>AU2217</t>
  </si>
  <si>
    <t>AU2218</t>
  </si>
  <si>
    <t>AU2219</t>
  </si>
  <si>
    <t>AU2220</t>
  </si>
  <si>
    <t>AU2221</t>
  </si>
  <si>
    <t>AU2222</t>
  </si>
  <si>
    <t>AU2223</t>
  </si>
  <si>
    <t>AU2224</t>
  </si>
  <si>
    <t>AU2225</t>
  </si>
  <si>
    <t>AU2226</t>
  </si>
  <si>
    <t>AU2227</t>
  </si>
  <si>
    <t>AU2228</t>
  </si>
  <si>
    <t>AU2229</t>
  </si>
  <si>
    <t>AU2230</t>
  </si>
  <si>
    <t>AU2231</t>
  </si>
  <si>
    <t>AU2232</t>
  </si>
  <si>
    <t>AU2233</t>
  </si>
  <si>
    <t>AU2234</t>
  </si>
  <si>
    <t>AU2235</t>
  </si>
  <si>
    <t>AU2236</t>
  </si>
  <si>
    <t>AU2237</t>
  </si>
  <si>
    <t>AU2238</t>
  </si>
  <si>
    <t>AU2239</t>
  </si>
  <si>
    <t>AU2240</t>
  </si>
  <si>
    <t>AU2241</t>
  </si>
  <si>
    <t>AU2242</t>
  </si>
  <si>
    <t>AU2243</t>
  </si>
  <si>
    <t>AU2244</t>
  </si>
  <si>
    <t>AU2245</t>
  </si>
  <si>
    <t>AU2246</t>
  </si>
  <si>
    <t>AU2247</t>
  </si>
  <si>
    <t>AU2248</t>
  </si>
  <si>
    <t>AU2249</t>
  </si>
  <si>
    <t>AU2250</t>
  </si>
  <si>
    <t>AU2251</t>
  </si>
  <si>
    <t>AU2252</t>
  </si>
  <si>
    <t>AU2253</t>
  </si>
  <si>
    <t>AU2254</t>
  </si>
  <si>
    <t>AU2255</t>
  </si>
  <si>
    <t>AU2256</t>
  </si>
  <si>
    <t>AU2257</t>
  </si>
  <si>
    <t>AU2258</t>
  </si>
  <si>
    <t>AU2259</t>
  </si>
  <si>
    <t>AU2260</t>
  </si>
  <si>
    <t>AU2261</t>
  </si>
  <si>
    <t>AU2262</t>
  </si>
  <si>
    <t>AU2263</t>
  </si>
  <si>
    <t>AU2264</t>
  </si>
  <si>
    <t>AU2265</t>
  </si>
  <si>
    <t>AU2266</t>
  </si>
  <si>
    <t>AU2267</t>
  </si>
  <si>
    <t>AU2268</t>
  </si>
  <si>
    <t>AU2269</t>
  </si>
  <si>
    <t>AU2270</t>
  </si>
  <si>
    <t>AU2271</t>
  </si>
  <si>
    <t>AU2272</t>
  </si>
  <si>
    <t>AU2273</t>
  </si>
  <si>
    <t>AU2274</t>
  </si>
  <si>
    <t>AU2275</t>
  </si>
  <si>
    <t>AU2276</t>
  </si>
  <si>
    <t>AU2277</t>
  </si>
  <si>
    <t>AU2278</t>
  </si>
  <si>
    <t>AU2279</t>
  </si>
  <si>
    <t>AU2280</t>
  </si>
  <si>
    <t>AU2281</t>
  </si>
  <si>
    <t>AU2282</t>
  </si>
  <si>
    <t>AU2283</t>
  </si>
  <si>
    <t>AU2284</t>
  </si>
  <si>
    <t>AU2285</t>
  </si>
  <si>
    <t>AU2286</t>
  </si>
  <si>
    <t>AU2287</t>
  </si>
  <si>
    <t>AU2288</t>
  </si>
  <si>
    <t>AU2289</t>
  </si>
  <si>
    <t>AU2290</t>
  </si>
  <si>
    <t>AU2291</t>
  </si>
  <si>
    <t>AU2292</t>
  </si>
  <si>
    <t>AU2293</t>
  </si>
  <si>
    <t>AU2294</t>
  </si>
  <si>
    <t>AU2295</t>
  </si>
  <si>
    <t>AU2296</t>
  </si>
  <si>
    <t>AU2297</t>
  </si>
  <si>
    <t>AU2298</t>
  </si>
  <si>
    <t>AU2299</t>
  </si>
  <si>
    <t>AU2300</t>
  </si>
  <si>
    <t>AU2301</t>
  </si>
  <si>
    <t>AU2302</t>
  </si>
  <si>
    <t>AU2303</t>
  </si>
  <si>
    <t>AU2304</t>
  </si>
  <si>
    <t>AU2305</t>
  </si>
  <si>
    <t>AU2306</t>
  </si>
  <si>
    <t>AU2307</t>
  </si>
  <si>
    <t>AU2308</t>
  </si>
  <si>
    <t>AU2309</t>
  </si>
  <si>
    <t>AU2310</t>
  </si>
  <si>
    <t>AU2311</t>
  </si>
  <si>
    <t>AU2312</t>
  </si>
  <si>
    <t>AU2313</t>
  </si>
  <si>
    <t>AU2314</t>
  </si>
  <si>
    <t>AU2315</t>
  </si>
  <si>
    <t>AU2316</t>
  </si>
  <si>
    <t>AU2317</t>
  </si>
  <si>
    <t>AU2318</t>
  </si>
  <si>
    <t>AU2319</t>
  </si>
  <si>
    <t>AU2320</t>
  </si>
  <si>
    <t>AU2321</t>
  </si>
  <si>
    <t>AU2322</t>
  </si>
  <si>
    <t>AU2323</t>
  </si>
  <si>
    <t>AU2324</t>
  </si>
  <si>
    <t>AU2325</t>
  </si>
  <si>
    <t>AU2326</t>
  </si>
  <si>
    <t>AU2327</t>
  </si>
  <si>
    <t>AU2328</t>
  </si>
  <si>
    <t>AU2329</t>
  </si>
  <si>
    <t>AU2330</t>
  </si>
  <si>
    <t>AU2331</t>
  </si>
  <si>
    <t>AU2332</t>
  </si>
  <si>
    <t>AU2333</t>
  </si>
  <si>
    <t>AU2334</t>
  </si>
  <si>
    <t>AU2335</t>
  </si>
  <si>
    <t>AU2336</t>
  </si>
  <si>
    <t>AU2337</t>
  </si>
  <si>
    <t>AU2338</t>
  </si>
  <si>
    <t>AU2339</t>
  </si>
  <si>
    <t>AU2340</t>
  </si>
  <si>
    <t>AU2341</t>
  </si>
  <si>
    <t>AU2342</t>
  </si>
  <si>
    <t>AU2343</t>
  </si>
  <si>
    <t>AU2344</t>
  </si>
  <si>
    <t>AU2345</t>
  </si>
  <si>
    <t>AU2346</t>
  </si>
  <si>
    <t>AU2347</t>
  </si>
  <si>
    <t>AU2348</t>
  </si>
  <si>
    <t>AU2349</t>
  </si>
  <si>
    <t>AU2350</t>
  </si>
  <si>
    <t>AU2351</t>
  </si>
  <si>
    <t>AU2352</t>
  </si>
  <si>
    <t>AU2353</t>
  </si>
  <si>
    <t>AU2354</t>
  </si>
  <si>
    <t>AU2355</t>
  </si>
  <si>
    <t>AU2356</t>
  </si>
  <si>
    <t>AU2357</t>
  </si>
  <si>
    <t>AU2358</t>
  </si>
  <si>
    <t>AU2359</t>
  </si>
  <si>
    <t>AU2360</t>
  </si>
  <si>
    <t>AU2361</t>
  </si>
  <si>
    <t>AU2362</t>
  </si>
  <si>
    <t>AU2363</t>
  </si>
  <si>
    <t>AU2364</t>
  </si>
  <si>
    <t>AU2365</t>
  </si>
  <si>
    <t>AU2366</t>
  </si>
  <si>
    <t>AU2367</t>
  </si>
  <si>
    <t>AU2368</t>
  </si>
  <si>
    <t>AU2369</t>
  </si>
  <si>
    <t>AU2370</t>
  </si>
  <si>
    <t>AU2371</t>
  </si>
  <si>
    <t>AU2372</t>
  </si>
  <si>
    <t>AU2373</t>
  </si>
  <si>
    <t>AU2374</t>
  </si>
  <si>
    <t>AU2375</t>
  </si>
  <si>
    <t>AU2376</t>
  </si>
  <si>
    <t>AU2377</t>
  </si>
  <si>
    <t>AU2378</t>
  </si>
  <si>
    <t>AU2379</t>
  </si>
  <si>
    <t>AU2380</t>
  </si>
  <si>
    <t>AU2381</t>
  </si>
  <si>
    <t>AU2382</t>
  </si>
  <si>
    <t>AU2383</t>
  </si>
  <si>
    <t>AU2384</t>
  </si>
  <si>
    <t>AU2385</t>
  </si>
  <si>
    <t>AU2386</t>
  </si>
  <si>
    <t>AU2387</t>
  </si>
  <si>
    <t>AU2388</t>
  </si>
  <si>
    <t>AU2389</t>
  </si>
  <si>
    <t>AU2390</t>
  </si>
  <si>
    <t>AU2391</t>
  </si>
  <si>
    <t>AU2392</t>
  </si>
  <si>
    <t>AU2393</t>
  </si>
  <si>
    <t>AU2394</t>
  </si>
  <si>
    <t>AU2395</t>
  </si>
  <si>
    <t>AU2396</t>
  </si>
  <si>
    <t>AU2397</t>
  </si>
  <si>
    <t>AU2398</t>
  </si>
  <si>
    <t>AU2399</t>
  </si>
  <si>
    <t>AU2400</t>
  </si>
  <si>
    <t>AU2401</t>
  </si>
  <si>
    <t>AU2402</t>
  </si>
  <si>
    <t>AU2403</t>
  </si>
  <si>
    <t>AU2404</t>
  </si>
  <si>
    <t>AU2405</t>
  </si>
  <si>
    <t>AU2406</t>
  </si>
  <si>
    <t>AU2407</t>
  </si>
  <si>
    <t>AU2408</t>
  </si>
  <si>
    <t>AU2409</t>
  </si>
  <si>
    <t>AU2410</t>
  </si>
  <si>
    <t>AU2411</t>
  </si>
  <si>
    <t>AU2412</t>
  </si>
  <si>
    <t>AU2413</t>
  </si>
  <si>
    <t>AU2414</t>
  </si>
  <si>
    <t>AU2415</t>
  </si>
  <si>
    <t>AU2416</t>
  </si>
  <si>
    <t>AU2417</t>
  </si>
  <si>
    <t>AU2418</t>
  </si>
  <si>
    <t>AU2419</t>
  </si>
  <si>
    <t>AU2420</t>
  </si>
  <si>
    <t>AU2421</t>
  </si>
  <si>
    <t>AU2422</t>
  </si>
  <si>
    <t>AU2423</t>
  </si>
  <si>
    <t>AU2424</t>
  </si>
  <si>
    <t>AU2425</t>
  </si>
  <si>
    <t>AU2426</t>
  </si>
  <si>
    <t>AU2427</t>
  </si>
  <si>
    <t>AU2428</t>
  </si>
  <si>
    <t>AU2429</t>
  </si>
  <si>
    <t>AU2430</t>
  </si>
  <si>
    <t>AU2431</t>
  </si>
  <si>
    <t>AU2432</t>
  </si>
  <si>
    <t>AU2433</t>
  </si>
  <si>
    <t>AU2434</t>
  </si>
  <si>
    <t>AU2435</t>
  </si>
  <si>
    <t>AU2436</t>
  </si>
  <si>
    <t>AU2437</t>
  </si>
  <si>
    <t>AU2438</t>
  </si>
  <si>
    <t>AU2439</t>
  </si>
  <si>
    <t>AU2440</t>
  </si>
  <si>
    <t>AU2441</t>
  </si>
  <si>
    <t>AU2442</t>
  </si>
  <si>
    <t>AU2443</t>
  </si>
  <si>
    <t>AU2444</t>
  </si>
  <si>
    <t>AU2445</t>
  </si>
  <si>
    <t>AU2446</t>
  </si>
  <si>
    <t>AU2447</t>
  </si>
  <si>
    <t>AU2448</t>
  </si>
  <si>
    <t>AU2449</t>
  </si>
  <si>
    <t>AU2450</t>
  </si>
  <si>
    <t>AU2451</t>
  </si>
  <si>
    <t>AU2452</t>
  </si>
  <si>
    <t>AU2453</t>
  </si>
  <si>
    <t>AU2454</t>
  </si>
  <si>
    <t>AU2455</t>
  </si>
  <si>
    <t>AU2456</t>
  </si>
  <si>
    <t>AU2457</t>
  </si>
  <si>
    <t>AU2458</t>
  </si>
  <si>
    <t>AU2459</t>
  </si>
  <si>
    <t>AU2460</t>
  </si>
  <si>
    <t>AU2461</t>
  </si>
  <si>
    <t>AU2462</t>
  </si>
  <si>
    <t>AU2463</t>
  </si>
  <si>
    <t>AU2464</t>
  </si>
  <si>
    <t>AU2465</t>
  </si>
  <si>
    <t>AU2466</t>
  </si>
  <si>
    <t>AU2467</t>
  </si>
  <si>
    <t>AU2468</t>
  </si>
  <si>
    <t>AU2469</t>
  </si>
  <si>
    <t>AU2470</t>
  </si>
  <si>
    <t>AU2471</t>
  </si>
  <si>
    <t>AU2472</t>
  </si>
  <si>
    <t>AU2473</t>
  </si>
  <si>
    <t>AU2474</t>
  </si>
  <si>
    <t>AU2475</t>
  </si>
  <si>
    <t>AU2476</t>
  </si>
  <si>
    <t>AU2477</t>
  </si>
  <si>
    <t>AU2478</t>
  </si>
  <si>
    <t>AU2479</t>
  </si>
  <si>
    <t>AU2480</t>
  </si>
  <si>
    <t>AU2481</t>
  </si>
  <si>
    <t>AU2482</t>
  </si>
  <si>
    <t>AU2483</t>
  </si>
  <si>
    <t>AU2484</t>
  </si>
  <si>
    <t>AU2485</t>
  </si>
  <si>
    <t>AU2486</t>
  </si>
  <si>
    <t>AU2487</t>
  </si>
  <si>
    <t>AU2488</t>
  </si>
  <si>
    <t>AU2489</t>
  </si>
  <si>
    <t>AU2490</t>
  </si>
  <si>
    <t>AU2491</t>
  </si>
  <si>
    <t>AU2492</t>
  </si>
  <si>
    <t>AU2493</t>
  </si>
  <si>
    <t>AU2494</t>
  </si>
  <si>
    <t>AU2495</t>
  </si>
  <si>
    <t>AU2496</t>
  </si>
  <si>
    <t>AU2497</t>
  </si>
  <si>
    <t>AU2498</t>
  </si>
  <si>
    <t>AU2499</t>
  </si>
  <si>
    <t>AU2500</t>
  </si>
  <si>
    <t>AU2501</t>
  </si>
  <si>
    <t>AU2502</t>
  </si>
  <si>
    <t>AU2503</t>
  </si>
  <si>
    <t>AU2504</t>
  </si>
  <si>
    <t>AU2505</t>
  </si>
  <si>
    <t>AU2506</t>
  </si>
  <si>
    <t>AU2507</t>
  </si>
  <si>
    <t>AU2508</t>
  </si>
  <si>
    <t>AU2509</t>
  </si>
  <si>
    <t>AU2510</t>
  </si>
  <si>
    <t>AU2511</t>
  </si>
  <si>
    <t>AU2512</t>
  </si>
  <si>
    <t>AU2513</t>
  </si>
  <si>
    <t>AU2514</t>
  </si>
  <si>
    <t>AU2515</t>
  </si>
  <si>
    <t>AU2516</t>
  </si>
  <si>
    <t>AU2517</t>
  </si>
  <si>
    <t>AU2518</t>
  </si>
  <si>
    <t>AU2519</t>
  </si>
  <si>
    <t>AU2520</t>
  </si>
  <si>
    <t>AU2521</t>
  </si>
  <si>
    <t>AU2522</t>
  </si>
  <si>
    <t>AU2523</t>
  </si>
  <si>
    <t>AU2524</t>
  </si>
  <si>
    <t>AU2525</t>
  </si>
  <si>
    <t>AU2526</t>
  </si>
  <si>
    <t>AU2527</t>
  </si>
  <si>
    <t>AU2528</t>
  </si>
  <si>
    <t>AU2529</t>
  </si>
  <si>
    <t>AU2530</t>
  </si>
  <si>
    <t>AU2531</t>
  </si>
  <si>
    <t>AU2532</t>
  </si>
  <si>
    <t>AU2533</t>
  </si>
  <si>
    <t>AU2534</t>
  </si>
  <si>
    <t>AU2535</t>
  </si>
  <si>
    <t>AU2536</t>
  </si>
  <si>
    <t>AU2537</t>
  </si>
  <si>
    <t>AU2538</t>
  </si>
  <si>
    <t>AU2539</t>
  </si>
  <si>
    <t>AU2540</t>
  </si>
  <si>
    <t>AU2541</t>
  </si>
  <si>
    <t>AU2542</t>
  </si>
  <si>
    <t>AU2543</t>
  </si>
  <si>
    <t>AU2544</t>
  </si>
  <si>
    <t>AU2545</t>
  </si>
  <si>
    <t>AU2546</t>
  </si>
  <si>
    <t>AU2547</t>
  </si>
  <si>
    <t>AU2548</t>
  </si>
  <si>
    <t>AU2549</t>
  </si>
  <si>
    <t>AU2550</t>
  </si>
  <si>
    <t>AU2551</t>
  </si>
  <si>
    <t>AU2552</t>
  </si>
  <si>
    <t>AU2553</t>
  </si>
  <si>
    <t>AU2554</t>
  </si>
  <si>
    <t>AU2555</t>
  </si>
  <si>
    <t>AU2556</t>
  </si>
  <si>
    <t>AU2557</t>
  </si>
  <si>
    <t>AU2558</t>
  </si>
  <si>
    <t>AU2559</t>
  </si>
  <si>
    <t>AU2560</t>
  </si>
  <si>
    <t>AU2561</t>
  </si>
  <si>
    <t>AU2562</t>
  </si>
  <si>
    <t>AU2563</t>
  </si>
  <si>
    <t>AU2564</t>
  </si>
  <si>
    <t>AU2565</t>
  </si>
  <si>
    <t>AU2566</t>
  </si>
  <si>
    <t>AU2567</t>
  </si>
  <si>
    <t>AU2568</t>
  </si>
  <si>
    <t>AU2569</t>
  </si>
  <si>
    <t>AU2570</t>
  </si>
  <si>
    <t>AU2571</t>
  </si>
  <si>
    <t>AU2572</t>
  </si>
  <si>
    <t>AU2573</t>
  </si>
  <si>
    <t>AU2574</t>
  </si>
  <si>
    <t>AU2575</t>
  </si>
  <si>
    <t>AU2576</t>
  </si>
  <si>
    <t>AU2577</t>
  </si>
  <si>
    <t>AU2578</t>
  </si>
  <si>
    <t>AU2579</t>
  </si>
  <si>
    <t>AU2580</t>
  </si>
  <si>
    <t>AU2581</t>
  </si>
  <si>
    <t>AU2582</t>
  </si>
  <si>
    <t>AU2583</t>
  </si>
  <si>
    <t>AU2584</t>
  </si>
  <si>
    <t>AU2585</t>
  </si>
  <si>
    <t>AU2586</t>
  </si>
  <si>
    <t>AU2587</t>
  </si>
  <si>
    <t>AU2588</t>
  </si>
  <si>
    <t>AU2589</t>
  </si>
  <si>
    <t>AU2590</t>
  </si>
  <si>
    <t>AU2591</t>
  </si>
  <si>
    <t>AU2592</t>
  </si>
  <si>
    <t>AU2593</t>
  </si>
  <si>
    <t>AU2594</t>
  </si>
  <si>
    <t>AU2595</t>
  </si>
  <si>
    <t>AU2596</t>
  </si>
  <si>
    <t>AU2597</t>
  </si>
  <si>
    <t>AU2598</t>
  </si>
  <si>
    <t>AU2599</t>
  </si>
  <si>
    <t>AU2600</t>
  </si>
  <si>
    <t>AU2601</t>
  </si>
  <si>
    <t>AU2602</t>
  </si>
  <si>
    <t>AU2603</t>
  </si>
  <si>
    <t>AU2604</t>
  </si>
  <si>
    <t>AU2605</t>
  </si>
  <si>
    <t>AU2606</t>
  </si>
  <si>
    <t>AU2607</t>
  </si>
  <si>
    <t>AU2608</t>
  </si>
  <si>
    <t>AU2609</t>
  </si>
  <si>
    <t>AU2610</t>
  </si>
  <si>
    <t>AU2611</t>
  </si>
  <si>
    <t>AU2612</t>
  </si>
  <si>
    <t>AU2613</t>
  </si>
  <si>
    <t>AU2614</t>
  </si>
  <si>
    <t>AU2615</t>
  </si>
  <si>
    <t>AU2616</t>
  </si>
  <si>
    <t>AU2617</t>
  </si>
  <si>
    <t>AU2618</t>
  </si>
  <si>
    <t>AU2619</t>
  </si>
  <si>
    <t>AU2620</t>
  </si>
  <si>
    <t>AU2621</t>
  </si>
  <si>
    <t>AU2622</t>
  </si>
  <si>
    <t>AU2623</t>
  </si>
  <si>
    <t>AU2624</t>
  </si>
  <si>
    <t>AU2625</t>
  </si>
  <si>
    <t>AU2626</t>
  </si>
  <si>
    <t>AU2627</t>
  </si>
  <si>
    <t>AU2628</t>
  </si>
  <si>
    <t>AU2629</t>
  </si>
  <si>
    <t>AU2630</t>
  </si>
  <si>
    <t>AU2631</t>
  </si>
  <si>
    <t>AU2632</t>
  </si>
  <si>
    <t>AU2633</t>
  </si>
  <si>
    <t>AU2634</t>
  </si>
  <si>
    <t>AU2635</t>
  </si>
  <si>
    <t>AU2636</t>
  </si>
  <si>
    <t>AU2637</t>
  </si>
  <si>
    <t>AU2638</t>
  </si>
  <si>
    <t>AU2639</t>
  </si>
  <si>
    <t>AU2640</t>
  </si>
  <si>
    <t>AU2641</t>
  </si>
  <si>
    <t>AU2642</t>
  </si>
  <si>
    <t>AU2643</t>
  </si>
  <si>
    <t>AU2644</t>
  </si>
  <si>
    <t>AU2645</t>
  </si>
  <si>
    <t>AU2646</t>
  </si>
  <si>
    <t>AU2647</t>
  </si>
  <si>
    <t>AU2648</t>
  </si>
  <si>
    <t>AU2649</t>
  </si>
  <si>
    <t>AU2650</t>
  </si>
  <si>
    <t>AU2651</t>
  </si>
  <si>
    <t>AU2652</t>
  </si>
  <si>
    <t>AU2653</t>
  </si>
  <si>
    <t>AU2654</t>
  </si>
  <si>
    <t>AU2655</t>
  </si>
  <si>
    <t>AU2656</t>
  </si>
  <si>
    <t>AU2657</t>
  </si>
  <si>
    <t>AU2658</t>
  </si>
  <si>
    <t>AU2659</t>
  </si>
  <si>
    <t>AU2660</t>
  </si>
  <si>
    <t>AU2661</t>
  </si>
  <si>
    <t>AU2662</t>
  </si>
  <si>
    <t>AU2663</t>
  </si>
  <si>
    <t>AU2664</t>
  </si>
  <si>
    <t>AU2665</t>
  </si>
  <si>
    <t>AU2666</t>
  </si>
  <si>
    <t>AU2667</t>
  </si>
  <si>
    <t>AU2668</t>
  </si>
  <si>
    <t>AU2669</t>
  </si>
  <si>
    <t>AU2670</t>
  </si>
  <si>
    <t>AU2671</t>
  </si>
  <si>
    <t>AU2672</t>
  </si>
  <si>
    <t>AU2673</t>
  </si>
  <si>
    <t>AU2674</t>
  </si>
  <si>
    <t>AU2675</t>
  </si>
  <si>
    <t>AU2676</t>
  </si>
  <si>
    <t>AU2677</t>
  </si>
  <si>
    <t>AU2678</t>
  </si>
  <si>
    <t>AU2679</t>
  </si>
  <si>
    <t>AU2680</t>
  </si>
  <si>
    <t>AU2681</t>
  </si>
  <si>
    <t>AU2682</t>
  </si>
  <si>
    <t>AU2683</t>
  </si>
  <si>
    <t>AU2684</t>
  </si>
  <si>
    <t>AU2685</t>
  </si>
  <si>
    <t>AU2686</t>
  </si>
  <si>
    <t>AU2687</t>
  </si>
  <si>
    <t>AU2688</t>
  </si>
  <si>
    <t>AU2689</t>
  </si>
  <si>
    <t>AU2690</t>
  </si>
  <si>
    <t>AU2691</t>
  </si>
  <si>
    <t>AU2692</t>
  </si>
  <si>
    <t>AU2693</t>
  </si>
  <si>
    <t>AU2694</t>
  </si>
  <si>
    <t>AU2695</t>
  </si>
  <si>
    <t>AU2696</t>
  </si>
  <si>
    <t>AU2697</t>
  </si>
  <si>
    <t>AU2698</t>
  </si>
  <si>
    <t>AU2699</t>
  </si>
  <si>
    <t>AU2700</t>
  </si>
  <si>
    <t>AU2701</t>
  </si>
  <si>
    <t>AU2702</t>
  </si>
  <si>
    <t>AU2703</t>
  </si>
  <si>
    <t>AU2704</t>
  </si>
  <si>
    <t>AU2705</t>
  </si>
  <si>
    <t>AU2706</t>
  </si>
  <si>
    <t>AU2707</t>
  </si>
  <si>
    <t>AU2708</t>
  </si>
  <si>
    <t>AU2709</t>
  </si>
  <si>
    <t>AU2710</t>
  </si>
  <si>
    <t>AU2711</t>
  </si>
  <si>
    <t>AU2712</t>
  </si>
  <si>
    <t>AU2713</t>
  </si>
  <si>
    <t>AU2714</t>
  </si>
  <si>
    <t>AU2715</t>
  </si>
  <si>
    <t>AU2716</t>
  </si>
  <si>
    <t>AU2717</t>
  </si>
  <si>
    <t>AU2718</t>
  </si>
  <si>
    <t>AU2719</t>
  </si>
  <si>
    <t>AU2720</t>
  </si>
  <si>
    <t>AU2721</t>
  </si>
  <si>
    <t>AU2722</t>
  </si>
  <si>
    <t>AU2723</t>
  </si>
  <si>
    <t>AU2724</t>
  </si>
  <si>
    <t>AU2725</t>
  </si>
  <si>
    <t>AU2726</t>
  </si>
  <si>
    <t>AU2727</t>
  </si>
  <si>
    <t>AU2728</t>
  </si>
  <si>
    <t>AU2729</t>
  </si>
  <si>
    <t>AU2730</t>
  </si>
  <si>
    <t>AU2731</t>
  </si>
  <si>
    <t>AU2732</t>
  </si>
  <si>
    <t>AU2733</t>
  </si>
  <si>
    <t>AU2734</t>
  </si>
  <si>
    <t>AU2735</t>
  </si>
  <si>
    <t>AU2736</t>
  </si>
  <si>
    <t>AU2737</t>
  </si>
  <si>
    <t>AU2738</t>
  </si>
  <si>
    <t>AU2739</t>
  </si>
  <si>
    <t>AU2740</t>
  </si>
  <si>
    <t>AU2741</t>
  </si>
  <si>
    <t>AU2742</t>
  </si>
  <si>
    <t>AU2743</t>
  </si>
  <si>
    <t>AU2744</t>
  </si>
  <si>
    <t>AU2745</t>
  </si>
  <si>
    <t>AU2746</t>
  </si>
  <si>
    <t>AU2747</t>
  </si>
  <si>
    <t>AU2748</t>
  </si>
  <si>
    <t>AU2749</t>
  </si>
  <si>
    <t>AU2750</t>
  </si>
  <si>
    <t>AU2751</t>
  </si>
  <si>
    <t>AU2752</t>
  </si>
  <si>
    <t>AU2753</t>
  </si>
  <si>
    <t>AU2754</t>
  </si>
  <si>
    <t>AU2755</t>
  </si>
  <si>
    <t>AU2756</t>
  </si>
  <si>
    <t>AU2757</t>
  </si>
  <si>
    <t>AU2758</t>
  </si>
  <si>
    <t>AU2759</t>
  </si>
  <si>
    <t>AU2760</t>
  </si>
  <si>
    <t>AU2761</t>
  </si>
  <si>
    <t>AU2762</t>
  </si>
  <si>
    <t>AU2763</t>
  </si>
  <si>
    <t>AU2764</t>
  </si>
  <si>
    <t>AU2765</t>
  </si>
  <si>
    <t>AU2766</t>
  </si>
  <si>
    <t>AU2767</t>
  </si>
  <si>
    <t>AU2768</t>
  </si>
  <si>
    <t>AU2769</t>
  </si>
  <si>
    <t>AU2770</t>
  </si>
  <si>
    <t>AU2771</t>
  </si>
  <si>
    <t>AU2772</t>
  </si>
  <si>
    <t>AU2773</t>
  </si>
  <si>
    <t>AU2774</t>
  </si>
  <si>
    <t>AU2775</t>
  </si>
  <si>
    <t>AU2776</t>
  </si>
  <si>
    <t>AU2777</t>
  </si>
  <si>
    <t>AU2778</t>
  </si>
  <si>
    <t>AU2779</t>
  </si>
  <si>
    <t>AU2780</t>
  </si>
  <si>
    <t>AU2781</t>
  </si>
  <si>
    <t>AU2782</t>
  </si>
  <si>
    <t>AU2783</t>
  </si>
  <si>
    <t>AU2784</t>
  </si>
  <si>
    <t>AU2785</t>
  </si>
  <si>
    <t>AU2786</t>
  </si>
  <si>
    <t>AU2787</t>
  </si>
  <si>
    <t>AU2788</t>
  </si>
  <si>
    <t>AU2789</t>
  </si>
  <si>
    <t>AU2790</t>
  </si>
  <si>
    <t>AU2791</t>
  </si>
  <si>
    <t>AU2792</t>
  </si>
  <si>
    <t>AU2793</t>
  </si>
  <si>
    <t>AU2794</t>
  </si>
  <si>
    <t>AU2795</t>
  </si>
  <si>
    <t>AU2796</t>
  </si>
  <si>
    <t>AU2797</t>
  </si>
  <si>
    <t>AU2798</t>
  </si>
  <si>
    <t>AU2799</t>
  </si>
  <si>
    <t>AU2800</t>
  </si>
  <si>
    <t>AU2801</t>
  </si>
  <si>
    <t>AU2802</t>
  </si>
  <si>
    <t>AU2803</t>
  </si>
  <si>
    <t>AU2804</t>
  </si>
  <si>
    <t>AU2805</t>
  </si>
  <si>
    <t>AU2806</t>
  </si>
  <si>
    <t>AU2807</t>
  </si>
  <si>
    <t>AU2808</t>
  </si>
  <si>
    <t>AU2809</t>
  </si>
  <si>
    <t>AU2810</t>
  </si>
  <si>
    <t>AU2811</t>
  </si>
  <si>
    <t>AU2812</t>
  </si>
  <si>
    <t>AU2813</t>
  </si>
  <si>
    <t>AU2814</t>
  </si>
  <si>
    <t>AU2815</t>
  </si>
  <si>
    <t>AU2816</t>
  </si>
  <si>
    <t>AU2817</t>
  </si>
  <si>
    <t>AU2818</t>
  </si>
  <si>
    <t>AU2819</t>
  </si>
  <si>
    <t>AU2820</t>
  </si>
  <si>
    <t>AU2821</t>
  </si>
  <si>
    <t>AU2822</t>
  </si>
  <si>
    <t>AU2823</t>
  </si>
  <si>
    <t>AU2824</t>
  </si>
  <si>
    <t>AU2825</t>
  </si>
  <si>
    <t>AU2826</t>
  </si>
  <si>
    <t>AU2827</t>
  </si>
  <si>
    <t>AU2828</t>
  </si>
  <si>
    <t>AU2829</t>
  </si>
  <si>
    <t>AU2830</t>
  </si>
  <si>
    <t>AU2831</t>
  </si>
  <si>
    <t>AU2832</t>
  </si>
  <si>
    <t>AU2833</t>
  </si>
  <si>
    <t>AU2834</t>
  </si>
  <si>
    <t>AU2835</t>
  </si>
  <si>
    <t>AU2836</t>
  </si>
  <si>
    <t>AU2837</t>
  </si>
  <si>
    <t>AU2838</t>
  </si>
  <si>
    <t>AU2839</t>
  </si>
  <si>
    <t>AU2840</t>
  </si>
  <si>
    <t>AU2841</t>
  </si>
  <si>
    <t>AU2842</t>
  </si>
  <si>
    <t>AU2843</t>
  </si>
  <si>
    <t>AU2844</t>
  </si>
  <si>
    <t>AU2845</t>
  </si>
  <si>
    <t>AU2846</t>
  </si>
  <si>
    <t>AU2847</t>
  </si>
  <si>
    <t>AU2848</t>
  </si>
  <si>
    <t>AU2849</t>
  </si>
  <si>
    <t>AU2850</t>
  </si>
  <si>
    <t>AU2851</t>
  </si>
  <si>
    <t>AU2852</t>
  </si>
  <si>
    <t>AU2853</t>
  </si>
  <si>
    <t>AU2854</t>
  </si>
  <si>
    <t>AU2855</t>
  </si>
  <si>
    <t>AU2856</t>
  </si>
  <si>
    <t>AU2857</t>
  </si>
  <si>
    <t>AU2858</t>
  </si>
  <si>
    <t>AU2859</t>
  </si>
  <si>
    <t>AU2860</t>
  </si>
  <si>
    <t>AU2861</t>
  </si>
  <si>
    <t>AU2862</t>
  </si>
  <si>
    <t>AU2863</t>
  </si>
  <si>
    <t>AU2864</t>
  </si>
  <si>
    <t>AU2865</t>
  </si>
  <si>
    <t>AU2866</t>
  </si>
  <si>
    <t>AU2867</t>
  </si>
  <si>
    <t>AU2868</t>
  </si>
  <si>
    <t>AU2869</t>
  </si>
  <si>
    <t>AU2870</t>
  </si>
  <si>
    <t>AU2871</t>
  </si>
  <si>
    <t>AU2872</t>
  </si>
  <si>
    <t>AU2873</t>
  </si>
  <si>
    <t>AU2874</t>
  </si>
  <si>
    <t>AU2875</t>
  </si>
  <si>
    <t>AU2876</t>
  </si>
  <si>
    <t>AU2877</t>
  </si>
  <si>
    <t>AU2878</t>
  </si>
  <si>
    <t>AU2879</t>
  </si>
  <si>
    <t>AU2880</t>
  </si>
  <si>
    <t>AU2881</t>
  </si>
  <si>
    <t>AU2882</t>
  </si>
  <si>
    <t>AU2883</t>
  </si>
  <si>
    <t>AU2884</t>
  </si>
  <si>
    <t>AU2885</t>
  </si>
  <si>
    <t>AU2886</t>
  </si>
  <si>
    <t>AU2887</t>
  </si>
  <si>
    <t>AU2888</t>
  </si>
  <si>
    <t>AU2889</t>
  </si>
  <si>
    <t>AU2890</t>
  </si>
  <si>
    <t>AU2891</t>
  </si>
  <si>
    <t>AU2892</t>
  </si>
  <si>
    <t>AU2893</t>
  </si>
  <si>
    <t>AU2894</t>
  </si>
  <si>
    <t>AU2895</t>
  </si>
  <si>
    <t>AU2896</t>
  </si>
  <si>
    <t>AU2897</t>
  </si>
  <si>
    <t>AU2898</t>
  </si>
  <si>
    <t>AU2899</t>
  </si>
  <si>
    <t>AU2900</t>
  </si>
  <si>
    <t>AU2901</t>
  </si>
  <si>
    <t>AU2902</t>
  </si>
  <si>
    <t>AU2903</t>
  </si>
  <si>
    <t>AU2904</t>
  </si>
  <si>
    <t>AU2905</t>
  </si>
  <si>
    <t>AU2906</t>
  </si>
  <si>
    <t>AU2907</t>
  </si>
  <si>
    <t>AU2908</t>
  </si>
  <si>
    <t>AU2909</t>
  </si>
  <si>
    <t>AU2910</t>
  </si>
  <si>
    <t>AU2911</t>
  </si>
  <si>
    <t>AU2912</t>
  </si>
  <si>
    <t>AU2913</t>
  </si>
  <si>
    <t>AU2914</t>
  </si>
  <si>
    <t>AU2915</t>
  </si>
  <si>
    <t>AU2916</t>
  </si>
  <si>
    <t>AU2917</t>
  </si>
  <si>
    <t>AU2918</t>
  </si>
  <si>
    <t>AU2919</t>
  </si>
  <si>
    <t>AU2920</t>
  </si>
  <si>
    <t>AU2921</t>
  </si>
  <si>
    <t>AU2922</t>
  </si>
  <si>
    <t>AU2923</t>
  </si>
  <si>
    <t>AU2924</t>
  </si>
  <si>
    <t>AU2925</t>
  </si>
  <si>
    <t>AU2926</t>
  </si>
  <si>
    <t>AU2927</t>
  </si>
  <si>
    <t>AU2928</t>
  </si>
  <si>
    <t>AU2929</t>
  </si>
  <si>
    <t>AU2930</t>
  </si>
  <si>
    <t>AU2931</t>
  </si>
  <si>
    <t>AU2932</t>
  </si>
  <si>
    <t>AU2933</t>
  </si>
  <si>
    <t>AU2934</t>
  </si>
  <si>
    <t>AU2935</t>
  </si>
  <si>
    <t>AU2936</t>
  </si>
  <si>
    <t>AU2937</t>
  </si>
  <si>
    <t>AU2938</t>
  </si>
  <si>
    <t>AU2939</t>
  </si>
  <si>
    <t>AU2940</t>
  </si>
  <si>
    <t>AU2941</t>
  </si>
  <si>
    <t>AU2942</t>
  </si>
  <si>
    <t>AU2943</t>
  </si>
  <si>
    <t>AU2944</t>
  </si>
  <si>
    <t>AU2945</t>
  </si>
  <si>
    <t>AU2946</t>
  </si>
  <si>
    <t>AU2947</t>
  </si>
  <si>
    <t>AU2948</t>
  </si>
  <si>
    <t>AU2949</t>
  </si>
  <si>
    <t>AU2950</t>
  </si>
  <si>
    <t>AU2951</t>
  </si>
  <si>
    <t>AU2952</t>
  </si>
  <si>
    <t>AU2953</t>
  </si>
  <si>
    <t>AU2954</t>
  </si>
  <si>
    <t>AU2955</t>
  </si>
  <si>
    <t>AU2956</t>
  </si>
  <si>
    <t>AU2957</t>
  </si>
  <si>
    <t>AU2958</t>
  </si>
  <si>
    <t>AU2959</t>
  </si>
  <si>
    <t>AU2960</t>
  </si>
  <si>
    <t>AU2961</t>
  </si>
  <si>
    <t>AU2962</t>
  </si>
  <si>
    <t>AU2963</t>
  </si>
  <si>
    <t>AU2964</t>
  </si>
  <si>
    <t>AU2965</t>
  </si>
  <si>
    <t>AU2966</t>
  </si>
  <si>
    <t>AU2967</t>
  </si>
  <si>
    <t>AU2968</t>
  </si>
  <si>
    <t>AU2969</t>
  </si>
  <si>
    <t>AU2970</t>
  </si>
  <si>
    <t>AU2971</t>
  </si>
  <si>
    <t>AU2972</t>
  </si>
  <si>
    <t>AU2973</t>
  </si>
  <si>
    <t>AU2974</t>
  </si>
  <si>
    <t>AU2975</t>
  </si>
  <si>
    <t>AU2976</t>
  </si>
  <si>
    <t>AU2977</t>
  </si>
  <si>
    <t>AU2978</t>
  </si>
  <si>
    <t>AU2979</t>
  </si>
  <si>
    <t>AU2980</t>
  </si>
  <si>
    <t>AU2981</t>
  </si>
  <si>
    <t>AU2982</t>
  </si>
  <si>
    <t>AU2983</t>
  </si>
  <si>
    <t>AU2984</t>
  </si>
  <si>
    <t>AU2985</t>
  </si>
  <si>
    <t>AU2986</t>
  </si>
  <si>
    <t>AU2987</t>
  </si>
  <si>
    <t>AU2988</t>
  </si>
  <si>
    <t>AU2989</t>
  </si>
  <si>
    <t>AU2990</t>
  </si>
  <si>
    <t>AU2991</t>
  </si>
  <si>
    <t>AU2992</t>
  </si>
  <si>
    <t>AU2993</t>
  </si>
  <si>
    <t>AU2994</t>
  </si>
  <si>
    <t>AU2995</t>
  </si>
  <si>
    <t>AU2996</t>
  </si>
  <si>
    <t>AU2997</t>
  </si>
  <si>
    <t>AU2998</t>
  </si>
  <si>
    <t>AU2999</t>
  </si>
  <si>
    <t>AU3000</t>
  </si>
  <si>
    <t>AU3001</t>
  </si>
  <si>
    <t>AU3002</t>
  </si>
  <si>
    <t>AU3003</t>
  </si>
  <si>
    <t>AU3004</t>
  </si>
  <si>
    <t>AU3005</t>
  </si>
  <si>
    <t>AU3006</t>
  </si>
  <si>
    <t>AU3007</t>
  </si>
  <si>
    <t>AU3008</t>
  </si>
  <si>
    <t>AU3009</t>
  </si>
  <si>
    <t>AU3010</t>
  </si>
  <si>
    <t>AU3011</t>
  </si>
  <si>
    <t>AU3012</t>
  </si>
  <si>
    <t>AU3013</t>
  </si>
  <si>
    <t>AU3014</t>
  </si>
  <si>
    <t>AU3015</t>
  </si>
  <si>
    <t>AU3016</t>
  </si>
  <si>
    <t>AU3017</t>
  </si>
  <si>
    <t>AU3018</t>
  </si>
  <si>
    <t>AU3019</t>
  </si>
  <si>
    <t>AU3020</t>
  </si>
  <si>
    <t>AU3021</t>
  </si>
  <si>
    <t>AU3022</t>
  </si>
  <si>
    <t>AU3023</t>
  </si>
  <si>
    <t>AU3024</t>
  </si>
  <si>
    <t>AU3025</t>
  </si>
  <si>
    <t>AU3026</t>
  </si>
  <si>
    <t>AU3027</t>
  </si>
  <si>
    <t>AU3028</t>
  </si>
  <si>
    <t>AU3029</t>
  </si>
  <si>
    <t>AU3030</t>
  </si>
  <si>
    <t>AU3031</t>
  </si>
  <si>
    <t>AU3032</t>
  </si>
  <si>
    <t>AU3033</t>
  </si>
  <si>
    <t>AU3034</t>
  </si>
  <si>
    <t>AU3035</t>
  </si>
  <si>
    <t>AU3036</t>
  </si>
  <si>
    <t>AU3037</t>
  </si>
  <si>
    <t>AU3038</t>
  </si>
  <si>
    <t>AU3039</t>
  </si>
  <si>
    <t>AU3040</t>
  </si>
  <si>
    <t>AU3041</t>
  </si>
  <si>
    <t>AU3042</t>
  </si>
  <si>
    <t>AU3043</t>
  </si>
  <si>
    <t>AU3044</t>
  </si>
  <si>
    <t>AU3045</t>
  </si>
  <si>
    <t>AU3046</t>
  </si>
  <si>
    <t>AU3047</t>
  </si>
  <si>
    <t>AU3048</t>
  </si>
  <si>
    <t>AU3049</t>
  </si>
  <si>
    <t>AU3050</t>
  </si>
  <si>
    <t>AU3051</t>
  </si>
  <si>
    <t>AU3052</t>
  </si>
  <si>
    <t>AU3053</t>
  </si>
  <si>
    <t>AU3054</t>
  </si>
  <si>
    <t>AU3055</t>
  </si>
  <si>
    <t>AU3056</t>
  </si>
  <si>
    <t>AU3057</t>
  </si>
  <si>
    <t>AU3058</t>
  </si>
  <si>
    <t>AU3059</t>
  </si>
  <si>
    <t>AU3060</t>
  </si>
  <si>
    <t>AU3061</t>
  </si>
  <si>
    <t>AU3062</t>
  </si>
  <si>
    <t>AU3063</t>
  </si>
  <si>
    <t>AU3064</t>
  </si>
  <si>
    <t>AU3065</t>
  </si>
  <si>
    <t>AU3066</t>
  </si>
  <si>
    <t>AU3067</t>
  </si>
  <si>
    <t>AU3068</t>
  </si>
  <si>
    <t>AU3069</t>
  </si>
  <si>
    <t>AU3070</t>
  </si>
  <si>
    <t>AU3071</t>
  </si>
  <si>
    <t>AU3072</t>
  </si>
  <si>
    <t>AU3073</t>
  </si>
  <si>
    <t>AU3074</t>
  </si>
  <si>
    <t>AU3075</t>
  </si>
  <si>
    <t>AU3076</t>
  </si>
  <si>
    <t>AU3077</t>
  </si>
  <si>
    <t>AU3078</t>
  </si>
  <si>
    <t>AU3079</t>
  </si>
  <si>
    <t>AU3080</t>
  </si>
  <si>
    <t>AU3081</t>
  </si>
  <si>
    <t>AU3082</t>
  </si>
  <si>
    <t>AU3083</t>
  </si>
  <si>
    <t>AU3084</t>
  </si>
  <si>
    <t>AU3085</t>
  </si>
  <si>
    <t>AU3086</t>
  </si>
  <si>
    <t>AU3087</t>
  </si>
  <si>
    <t>AU3088</t>
  </si>
  <si>
    <t>AU3089</t>
  </si>
  <si>
    <t>AU3090</t>
  </si>
  <si>
    <t>AU3091</t>
  </si>
  <si>
    <t>AU3092</t>
  </si>
  <si>
    <t>AU3093</t>
  </si>
  <si>
    <t>AU3094</t>
  </si>
  <si>
    <t>AU3095</t>
  </si>
  <si>
    <t>AU3096</t>
  </si>
  <si>
    <t>AU3097</t>
  </si>
  <si>
    <t>AU3098</t>
  </si>
  <si>
    <t>AU3099</t>
  </si>
  <si>
    <t>AU3100</t>
  </si>
  <si>
    <t>AU3101</t>
  </si>
  <si>
    <t>AU3102</t>
  </si>
  <si>
    <t>AU3103</t>
  </si>
  <si>
    <t>AU3104</t>
  </si>
  <si>
    <t>AU3105</t>
  </si>
  <si>
    <t>AU3106</t>
  </si>
  <si>
    <t>AU3107</t>
  </si>
  <si>
    <t>AU3108</t>
  </si>
  <si>
    <t>AU3109</t>
  </si>
  <si>
    <t>AU3110</t>
  </si>
  <si>
    <t>AU3111</t>
  </si>
  <si>
    <t>AU3112</t>
  </si>
  <si>
    <t>AU3113</t>
  </si>
  <si>
    <t>AU3114</t>
  </si>
  <si>
    <t>AU3115</t>
  </si>
  <si>
    <t>AU3116</t>
  </si>
  <si>
    <t>AU3117</t>
  </si>
  <si>
    <t>AU3118</t>
  </si>
  <si>
    <t>AU3119</t>
  </si>
  <si>
    <t>AU3120</t>
  </si>
  <si>
    <t>AU3121</t>
  </si>
  <si>
    <t>AU3122</t>
  </si>
  <si>
    <t>AU3123</t>
  </si>
  <si>
    <t>AU3124</t>
  </si>
  <si>
    <t>AU3125</t>
  </si>
  <si>
    <t>AU3126</t>
  </si>
  <si>
    <t>AU3127</t>
  </si>
  <si>
    <t>AU3128</t>
  </si>
  <si>
    <t>AU3129</t>
  </si>
  <si>
    <t>AU3130</t>
  </si>
  <si>
    <t>AU3131</t>
  </si>
  <si>
    <t>AU3132</t>
  </si>
  <si>
    <t>AU3133</t>
  </si>
  <si>
    <t>AU3134</t>
  </si>
  <si>
    <t>AU3135</t>
  </si>
  <si>
    <t>AU3136</t>
  </si>
  <si>
    <t>AU3137</t>
  </si>
  <si>
    <t>AU3138</t>
  </si>
  <si>
    <t>AU3139</t>
  </si>
  <si>
    <t>AU3140</t>
  </si>
  <si>
    <t>AU3141</t>
  </si>
  <si>
    <t>AU3142</t>
  </si>
  <si>
    <t>AU3143</t>
  </si>
  <si>
    <t>AU3144</t>
  </si>
  <si>
    <t>AU3145</t>
  </si>
  <si>
    <t>AU3146</t>
  </si>
  <si>
    <t>AU3147</t>
  </si>
  <si>
    <t>AU3148</t>
  </si>
  <si>
    <t>AU3149</t>
  </si>
  <si>
    <t>AU3150</t>
  </si>
  <si>
    <t>AU3151</t>
  </si>
  <si>
    <t>AU3152</t>
  </si>
  <si>
    <t>AU3153</t>
  </si>
  <si>
    <t>AU3154</t>
  </si>
  <si>
    <t>AU3155</t>
  </si>
  <si>
    <t>AU3156</t>
  </si>
  <si>
    <t>AU3157</t>
  </si>
  <si>
    <t>AU3158</t>
  </si>
  <si>
    <t>AU3159</t>
  </si>
  <si>
    <t>AU3160</t>
  </si>
  <si>
    <t>AU3161</t>
  </si>
  <si>
    <t>AU3162</t>
  </si>
  <si>
    <t>AU3163</t>
  </si>
  <si>
    <t>AU3164</t>
  </si>
  <si>
    <t>AU3165</t>
  </si>
  <si>
    <t>AU3166</t>
  </si>
  <si>
    <t>AU3167</t>
  </si>
  <si>
    <t>AU3168</t>
  </si>
  <si>
    <t>AU3169</t>
  </si>
  <si>
    <t>AU3170</t>
  </si>
  <si>
    <t>AU3171</t>
  </si>
  <si>
    <t>AU3172</t>
  </si>
  <si>
    <t>AU3173</t>
  </si>
  <si>
    <t>AU3174</t>
  </si>
  <si>
    <t>AU3175</t>
  </si>
  <si>
    <t>AU3176</t>
  </si>
  <si>
    <t>AU3177</t>
  </si>
  <si>
    <t>AU3178</t>
  </si>
  <si>
    <t>AU3179</t>
  </si>
  <si>
    <t>AU3180</t>
  </si>
  <si>
    <t>AU3181</t>
  </si>
  <si>
    <t>AU3182</t>
  </si>
  <si>
    <t>AU3183</t>
  </si>
  <si>
    <t>AU3184</t>
  </si>
  <si>
    <t>AU3185</t>
  </si>
  <si>
    <t>AU3186</t>
  </si>
  <si>
    <t>AU3187</t>
  </si>
  <si>
    <t>AU3188</t>
  </si>
  <si>
    <t>AU3189</t>
  </si>
  <si>
    <t>AU3190</t>
  </si>
  <si>
    <t>AU3191</t>
  </si>
  <si>
    <t>AU3192</t>
  </si>
  <si>
    <t>AU3193</t>
  </si>
  <si>
    <t>AU3194</t>
  </si>
  <si>
    <t>AU3195</t>
  </si>
  <si>
    <t>AU3196</t>
  </si>
  <si>
    <t>AU3197</t>
  </si>
  <si>
    <t>AU3198</t>
  </si>
  <si>
    <t>AU3199</t>
  </si>
  <si>
    <t>AU3200</t>
  </si>
  <si>
    <t>AU3201</t>
  </si>
  <si>
    <t>AU3202</t>
  </si>
  <si>
    <t>AU3203</t>
  </si>
  <si>
    <t>AU3204</t>
  </si>
  <si>
    <t>AU3205</t>
  </si>
  <si>
    <t>AU3206</t>
  </si>
  <si>
    <t>AU3207</t>
  </si>
  <si>
    <t>AU3208</t>
  </si>
  <si>
    <t>AU3209</t>
  </si>
  <si>
    <t>AU3210</t>
  </si>
  <si>
    <t>AU3211</t>
  </si>
  <si>
    <t>AU3212</t>
  </si>
  <si>
    <t>AU3213</t>
  </si>
  <si>
    <t>AU3214</t>
  </si>
  <si>
    <t>AU3215</t>
  </si>
  <si>
    <t>AU3216</t>
  </si>
  <si>
    <t>AU3217</t>
  </si>
  <si>
    <t>AU3218</t>
  </si>
  <si>
    <t>AU3219</t>
  </si>
  <si>
    <t>AU3220</t>
  </si>
  <si>
    <t>AU3221</t>
  </si>
  <si>
    <t>AU3222</t>
  </si>
  <si>
    <t>AU3223</t>
  </si>
  <si>
    <t>AU3224</t>
  </si>
  <si>
    <t>AU3225</t>
  </si>
  <si>
    <t>AU3226</t>
  </si>
  <si>
    <t>AU3227</t>
  </si>
  <si>
    <t>AU3228</t>
  </si>
  <si>
    <t>AU3229</t>
  </si>
  <si>
    <t>AU3230</t>
  </si>
  <si>
    <t>AU3231</t>
  </si>
  <si>
    <t>AU3232</t>
  </si>
  <si>
    <t>AU3233</t>
  </si>
  <si>
    <t>AU3234</t>
  </si>
  <si>
    <t>AU3235</t>
  </si>
  <si>
    <t>AU3236</t>
  </si>
  <si>
    <t>AU3237</t>
  </si>
  <si>
    <t>AU3238</t>
  </si>
  <si>
    <t>AU3239</t>
  </si>
  <si>
    <t>AU3240</t>
  </si>
  <si>
    <t>AU3241</t>
  </si>
  <si>
    <t>AU3242</t>
  </si>
  <si>
    <t>AU3243</t>
  </si>
  <si>
    <t>AU3244</t>
  </si>
  <si>
    <t>AU3245</t>
  </si>
  <si>
    <t>AU3246</t>
  </si>
  <si>
    <t>AU3247</t>
  </si>
  <si>
    <t>AU3248</t>
  </si>
  <si>
    <t>AU3249</t>
  </si>
  <si>
    <t>AU3250</t>
  </si>
  <si>
    <t>AU3251</t>
  </si>
  <si>
    <t>AU3252</t>
  </si>
  <si>
    <t>AU3253</t>
  </si>
  <si>
    <t>AU3254</t>
  </si>
  <si>
    <t>AU3255</t>
  </si>
  <si>
    <t>AU3256</t>
  </si>
  <si>
    <t>AU3257</t>
  </si>
  <si>
    <t>AU3258</t>
  </si>
  <si>
    <t>AU3259</t>
  </si>
  <si>
    <t>AU3260</t>
  </si>
  <si>
    <t>AU3261</t>
  </si>
  <si>
    <t>AU3262</t>
  </si>
  <si>
    <t>AU3263</t>
  </si>
  <si>
    <t>AU3264</t>
  </si>
  <si>
    <t>AU3265</t>
  </si>
  <si>
    <t>AU3266</t>
  </si>
  <si>
    <t>AU3267</t>
  </si>
  <si>
    <t>AU3268</t>
  </si>
  <si>
    <t>AU3269</t>
  </si>
  <si>
    <t>AU3270</t>
  </si>
  <si>
    <t>AU3271</t>
  </si>
  <si>
    <t>AU3272</t>
  </si>
  <si>
    <t>AU3273</t>
  </si>
  <si>
    <t>AU3274</t>
  </si>
  <si>
    <t>AU3275</t>
  </si>
  <si>
    <t>AU3276</t>
  </si>
  <si>
    <t>AU3277</t>
  </si>
  <si>
    <t>AU3278</t>
  </si>
  <si>
    <t>AU3279</t>
  </si>
  <si>
    <t>AU3280</t>
  </si>
  <si>
    <t>AU3281</t>
  </si>
  <si>
    <t>AU3282</t>
  </si>
  <si>
    <t>AU3283</t>
  </si>
  <si>
    <t>AU3284</t>
  </si>
  <si>
    <t>AU3285</t>
  </si>
  <si>
    <t>AU3286</t>
  </si>
  <si>
    <t>AU3287</t>
  </si>
  <si>
    <t>AU3288</t>
  </si>
  <si>
    <t>AU3289</t>
  </si>
  <si>
    <t>AU3290</t>
  </si>
  <si>
    <t>AU3291</t>
  </si>
  <si>
    <t>AU3292</t>
  </si>
  <si>
    <t>AU3293</t>
  </si>
  <si>
    <t>AU3294</t>
  </si>
  <si>
    <t>AU3295</t>
  </si>
  <si>
    <t>AU3296</t>
  </si>
  <si>
    <t>AU3297</t>
  </si>
  <si>
    <t>AU3298</t>
  </si>
  <si>
    <t>AU3299</t>
  </si>
  <si>
    <t>AU3300</t>
  </si>
  <si>
    <t>AU3301</t>
  </si>
  <si>
    <t>AU3302</t>
  </si>
  <si>
    <t>AU3303</t>
  </si>
  <si>
    <t>AU3304</t>
  </si>
  <si>
    <t>AU3305</t>
  </si>
  <si>
    <t>AU3306</t>
  </si>
  <si>
    <t>AU3307</t>
  </si>
  <si>
    <t>AU3308</t>
  </si>
  <si>
    <t>AU3309</t>
  </si>
  <si>
    <t>AU3310</t>
  </si>
  <si>
    <t>AU3311</t>
  </si>
  <si>
    <t>AU3312</t>
  </si>
  <si>
    <t>AU3313</t>
  </si>
  <si>
    <t>AU3314</t>
  </si>
  <si>
    <t>AU3315</t>
  </si>
  <si>
    <t>AU3316</t>
  </si>
  <si>
    <t>AU3317</t>
  </si>
  <si>
    <t>AU3318</t>
  </si>
  <si>
    <t>AU3319</t>
  </si>
  <si>
    <t>AU3320</t>
  </si>
  <si>
    <t>AU3321</t>
  </si>
  <si>
    <t>AU3322</t>
  </si>
  <si>
    <t>AU3323</t>
  </si>
  <si>
    <t>AU3324</t>
  </si>
  <si>
    <t>AU3325</t>
  </si>
  <si>
    <t>AU3326</t>
  </si>
  <si>
    <t>AU3327</t>
  </si>
  <si>
    <t>AU3328</t>
  </si>
  <si>
    <t>AU3329</t>
  </si>
  <si>
    <t>AU3330</t>
  </si>
  <si>
    <t>AU3331</t>
  </si>
  <si>
    <t>AU3332</t>
  </si>
  <si>
    <t>AU3333</t>
  </si>
  <si>
    <t>AU3334</t>
  </si>
  <si>
    <t>AU3335</t>
  </si>
  <si>
    <t>AU3336</t>
  </si>
  <si>
    <t>AU3337</t>
  </si>
  <si>
    <t>AU3338</t>
  </si>
  <si>
    <t>AU3339</t>
  </si>
  <si>
    <t>AU3340</t>
  </si>
  <si>
    <t>AU3341</t>
  </si>
  <si>
    <t>AU3342</t>
  </si>
  <si>
    <t>AU3343</t>
  </si>
  <si>
    <t>AU3344</t>
  </si>
  <si>
    <t>AU3345</t>
  </si>
  <si>
    <t>AU3346</t>
  </si>
  <si>
    <t>AU3347</t>
  </si>
  <si>
    <t>AU3348</t>
  </si>
  <si>
    <t>AU3349</t>
  </si>
  <si>
    <t>AU3350</t>
  </si>
  <si>
    <t>AU3351</t>
  </si>
  <si>
    <t>AU3352</t>
  </si>
  <si>
    <t>AU3353</t>
  </si>
  <si>
    <t>AU3354</t>
  </si>
  <si>
    <t>AU3355</t>
  </si>
  <si>
    <t>AU3356</t>
  </si>
  <si>
    <t>AU3357</t>
  </si>
  <si>
    <t>AU3358</t>
  </si>
  <si>
    <t>AU3359</t>
  </si>
  <si>
    <t>AU3360</t>
  </si>
  <si>
    <t>AU3361</t>
  </si>
  <si>
    <t>AU3362</t>
  </si>
  <si>
    <t>AU3363</t>
  </si>
  <si>
    <t>AU3364</t>
  </si>
  <si>
    <t>AU3365</t>
  </si>
  <si>
    <t>AU3366</t>
  </si>
  <si>
    <t>AU3367</t>
  </si>
  <si>
    <t>AU3368</t>
  </si>
  <si>
    <t>AU3369</t>
  </si>
  <si>
    <t>AU3370</t>
  </si>
  <si>
    <t>AU3371</t>
  </si>
  <si>
    <t>AU3372</t>
  </si>
  <si>
    <t>AU3373</t>
  </si>
  <si>
    <t>AU3374</t>
  </si>
  <si>
    <t>AU3375</t>
  </si>
  <si>
    <t>AU3376</t>
  </si>
  <si>
    <t>AU3377</t>
  </si>
  <si>
    <t>AU3378</t>
  </si>
  <si>
    <t>AU3379</t>
  </si>
  <si>
    <t>AU3380</t>
  </si>
  <si>
    <t>AU3381</t>
  </si>
  <si>
    <t>AU3382</t>
  </si>
  <si>
    <t>AU3383</t>
  </si>
  <si>
    <t>AU3384</t>
  </si>
  <si>
    <t>AU3385</t>
  </si>
  <si>
    <t>AU3386</t>
  </si>
  <si>
    <t>AU3387</t>
  </si>
  <si>
    <t>AU3388</t>
  </si>
  <si>
    <t>AU3389</t>
  </si>
  <si>
    <t>AU3390</t>
  </si>
  <si>
    <t>AU3391</t>
  </si>
  <si>
    <t>AU3392</t>
  </si>
  <si>
    <t>AU3393</t>
  </si>
  <si>
    <t>AU3394</t>
  </si>
  <si>
    <t>AU3395</t>
  </si>
  <si>
    <t>AU3396</t>
  </si>
  <si>
    <t>AU3397</t>
  </si>
  <si>
    <t>AU3398</t>
  </si>
  <si>
    <t>AU3399</t>
  </si>
  <si>
    <t>AU3400</t>
  </si>
  <si>
    <t>AU3401</t>
  </si>
  <si>
    <t>AU3402</t>
  </si>
  <si>
    <t>AU3403</t>
  </si>
  <si>
    <t>AU3404</t>
  </si>
  <si>
    <t>AU3405</t>
  </si>
  <si>
    <t>AU3406</t>
  </si>
  <si>
    <t>AU3407</t>
  </si>
  <si>
    <t>AU3408</t>
  </si>
  <si>
    <t>AU3409</t>
  </si>
  <si>
    <t>AU3410</t>
  </si>
  <si>
    <t>AU3411</t>
  </si>
  <si>
    <t>AU3412</t>
  </si>
  <si>
    <t>AU3413</t>
  </si>
  <si>
    <t>AU3414</t>
  </si>
  <si>
    <t>AU3415</t>
  </si>
  <si>
    <t>AU3416</t>
  </si>
  <si>
    <t>AU3417</t>
  </si>
  <si>
    <t>AU3418</t>
  </si>
  <si>
    <t>AU3419</t>
  </si>
  <si>
    <t>AU3420</t>
  </si>
  <si>
    <t>AU3421</t>
  </si>
  <si>
    <t>AU3422</t>
  </si>
  <si>
    <t>AU3423</t>
  </si>
  <si>
    <t>AU3424</t>
  </si>
  <si>
    <t>AU3425</t>
  </si>
  <si>
    <t>AU3426</t>
  </si>
  <si>
    <t>AU3427</t>
  </si>
  <si>
    <t>AU3428</t>
  </si>
  <si>
    <t>AU3429</t>
  </si>
  <si>
    <t>AU3430</t>
  </si>
  <si>
    <t>AU3431</t>
  </si>
  <si>
    <t>AU3432</t>
  </si>
  <si>
    <t>AU3433</t>
  </si>
  <si>
    <t>AU3434</t>
  </si>
  <si>
    <t>AU3435</t>
  </si>
  <si>
    <t>AU3436</t>
  </si>
  <si>
    <t>AU3437</t>
  </si>
  <si>
    <t>AU3438</t>
  </si>
  <si>
    <t>AU3439</t>
  </si>
  <si>
    <t>AU3440</t>
  </si>
  <si>
    <t>AU3441</t>
  </si>
  <si>
    <t>AU3442</t>
  </si>
  <si>
    <t>AU3443</t>
  </si>
  <si>
    <t>AU3444</t>
  </si>
  <si>
    <t>AU3445</t>
  </si>
  <si>
    <t>AU3446</t>
  </si>
  <si>
    <t>AU3447</t>
  </si>
  <si>
    <t>AU3448</t>
  </si>
  <si>
    <t>AU3449</t>
  </si>
  <si>
    <t>AU3450</t>
  </si>
  <si>
    <t>AU3451</t>
  </si>
  <si>
    <t>AU3452</t>
  </si>
  <si>
    <t>AU3453</t>
  </si>
  <si>
    <t>AU3454</t>
  </si>
  <si>
    <t>AU3455</t>
  </si>
  <si>
    <t>AU3456</t>
  </si>
  <si>
    <t>AU3457</t>
  </si>
  <si>
    <t>AU3458</t>
  </si>
  <si>
    <t>AU3459</t>
  </si>
  <si>
    <t>AU3460</t>
  </si>
  <si>
    <t>AU3461</t>
  </si>
  <si>
    <t>AU3462</t>
  </si>
  <si>
    <t>AU3463</t>
  </si>
  <si>
    <t>AU3464</t>
  </si>
  <si>
    <t>AU3465</t>
  </si>
  <si>
    <t>AU3466</t>
  </si>
  <si>
    <t>AU3467</t>
  </si>
  <si>
    <t>AU3468</t>
  </si>
  <si>
    <t>AU3469</t>
  </si>
  <si>
    <t>AU3470</t>
  </si>
  <si>
    <t>AU3471</t>
  </si>
  <si>
    <t>AU3472</t>
  </si>
  <si>
    <t>AU3473</t>
  </si>
  <si>
    <t>AU3474</t>
  </si>
  <si>
    <t>AU3475</t>
  </si>
  <si>
    <t>AU3476</t>
  </si>
  <si>
    <t>AU3477</t>
  </si>
  <si>
    <t>AU3478</t>
  </si>
  <si>
    <t>AU3479</t>
  </si>
  <si>
    <t>AU3480</t>
  </si>
  <si>
    <t>AU3481</t>
  </si>
  <si>
    <t>AU3482</t>
  </si>
  <si>
    <t>AU3483</t>
  </si>
  <si>
    <t>AU3484</t>
  </si>
  <si>
    <t>AU3485</t>
  </si>
  <si>
    <t>AU3486</t>
  </si>
  <si>
    <t>AU3487</t>
  </si>
  <si>
    <t>AU3488</t>
  </si>
  <si>
    <t>AU3489</t>
  </si>
  <si>
    <t>AU3490</t>
  </si>
  <si>
    <t>AU3491</t>
  </si>
  <si>
    <t>AU3492</t>
  </si>
  <si>
    <t>AU3493</t>
  </si>
  <si>
    <t>AU3494</t>
  </si>
  <si>
    <t>AU3495</t>
  </si>
  <si>
    <t>AU3496</t>
  </si>
  <si>
    <t>AU3497</t>
  </si>
  <si>
    <t>AU3498</t>
  </si>
  <si>
    <t>AU3499</t>
  </si>
  <si>
    <t>AU3500</t>
  </si>
  <si>
    <t>AU3501</t>
  </si>
  <si>
    <t>AU3502</t>
  </si>
  <si>
    <t>AU3503</t>
  </si>
  <si>
    <t>AU3504</t>
  </si>
  <si>
    <t>AU3505</t>
  </si>
  <si>
    <t>AU3506</t>
  </si>
  <si>
    <t>AU3507</t>
  </si>
  <si>
    <t>AU3508</t>
  </si>
  <si>
    <t>AU3509</t>
  </si>
  <si>
    <t>AU3510</t>
  </si>
  <si>
    <t>AU3511</t>
  </si>
  <si>
    <t>AU3512</t>
  </si>
  <si>
    <t>AU3513</t>
  </si>
  <si>
    <t>AU3514</t>
  </si>
  <si>
    <t>AU3515</t>
  </si>
  <si>
    <t>AU3516</t>
  </si>
  <si>
    <t>AU3517</t>
  </si>
  <si>
    <t>AU3518</t>
  </si>
  <si>
    <t>AU3519</t>
  </si>
  <si>
    <t>AU3520</t>
  </si>
  <si>
    <t>AU3521</t>
  </si>
  <si>
    <t>AU3522</t>
  </si>
  <si>
    <t>AU3523</t>
  </si>
  <si>
    <t>AU3524</t>
  </si>
  <si>
    <t>AU3525</t>
  </si>
  <si>
    <t>AU3526</t>
  </si>
  <si>
    <t>AU3527</t>
  </si>
  <si>
    <t>AU3528</t>
  </si>
  <si>
    <t>AU3529</t>
  </si>
  <si>
    <t>AU3530</t>
  </si>
  <si>
    <t>AU3531</t>
  </si>
  <si>
    <t>AU3532</t>
  </si>
  <si>
    <t>AU3533</t>
  </si>
  <si>
    <t>AU3534</t>
  </si>
  <si>
    <t>AU3535</t>
  </si>
  <si>
    <t>AU3536</t>
  </si>
  <si>
    <t>AU3537</t>
  </si>
  <si>
    <t>AU3538</t>
  </si>
  <si>
    <t>AU3539</t>
  </si>
  <si>
    <t>AU3540</t>
  </si>
  <si>
    <t>AU3541</t>
  </si>
  <si>
    <t>AU3542</t>
  </si>
  <si>
    <t>AU3543</t>
  </si>
  <si>
    <t>AU3544</t>
  </si>
  <si>
    <t>AU3545</t>
  </si>
  <si>
    <t>AU3546</t>
  </si>
  <si>
    <t>AU3547</t>
  </si>
  <si>
    <t>AU3548</t>
  </si>
  <si>
    <t>AU3549</t>
  </si>
  <si>
    <t>AU3550</t>
  </si>
  <si>
    <t>AU3551</t>
  </si>
  <si>
    <t>AU3552</t>
  </si>
  <si>
    <t>AU3553</t>
  </si>
  <si>
    <t>AU3554</t>
  </si>
  <si>
    <t>AU3555</t>
  </si>
  <si>
    <t>AU3556</t>
  </si>
  <si>
    <t>AU3557</t>
  </si>
  <si>
    <t>AU3558</t>
  </si>
  <si>
    <t>AU3559</t>
  </si>
  <si>
    <t>AU3560</t>
  </si>
  <si>
    <t>AU3561</t>
  </si>
  <si>
    <t>AU3562</t>
  </si>
  <si>
    <t>AU3563</t>
  </si>
  <si>
    <t>AU3564</t>
  </si>
  <si>
    <t>AU3565</t>
  </si>
  <si>
    <t>AU3566</t>
  </si>
  <si>
    <t>AU3567</t>
  </si>
  <si>
    <t>AU3568</t>
  </si>
  <si>
    <t>AU3569</t>
  </si>
  <si>
    <t>AU3570</t>
  </si>
  <si>
    <t>AU3571</t>
  </si>
  <si>
    <t>AU3572</t>
  </si>
  <si>
    <t>AU3573</t>
  </si>
  <si>
    <t>AU3574</t>
  </si>
  <si>
    <t>AU3575</t>
  </si>
  <si>
    <t>AU3576</t>
  </si>
  <si>
    <t>AU3577</t>
  </si>
  <si>
    <t>AU3578</t>
  </si>
  <si>
    <t>AU3579</t>
  </si>
  <si>
    <t>AU3580</t>
  </si>
  <si>
    <t>AU3581</t>
  </si>
  <si>
    <t>AU3582</t>
  </si>
  <si>
    <t>AU3583</t>
  </si>
  <si>
    <t>AU3584</t>
  </si>
  <si>
    <t>AU3585</t>
  </si>
  <si>
    <t>AU3586</t>
  </si>
  <si>
    <t>AU3587</t>
  </si>
  <si>
    <t>AU3588</t>
  </si>
  <si>
    <t>AU3589</t>
  </si>
  <si>
    <t>AU3590</t>
  </si>
  <si>
    <t>AU3591</t>
  </si>
  <si>
    <t>AU3592</t>
  </si>
  <si>
    <t>AU3593</t>
  </si>
  <si>
    <t>AU3594</t>
  </si>
  <si>
    <t>AU3595</t>
  </si>
  <si>
    <t>AU3596</t>
  </si>
  <si>
    <t>AU3597</t>
  </si>
  <si>
    <t>AU3598</t>
  </si>
  <si>
    <t>AU3599</t>
  </si>
  <si>
    <t>AU3600</t>
  </si>
  <si>
    <t>AU3601</t>
  </si>
  <si>
    <t>AU3602</t>
  </si>
  <si>
    <t>AU3603</t>
  </si>
  <si>
    <t>AU3604</t>
  </si>
  <si>
    <t>AU3605</t>
  </si>
  <si>
    <t>AU3606</t>
  </si>
  <si>
    <t>AU3607</t>
  </si>
  <si>
    <t>AU3608</t>
  </si>
  <si>
    <t>AU3609</t>
  </si>
  <si>
    <t>AU3610</t>
  </si>
  <si>
    <t>AU3611</t>
  </si>
  <si>
    <t>AU3612</t>
  </si>
  <si>
    <t>AU3613</t>
  </si>
  <si>
    <t>AU3614</t>
  </si>
  <si>
    <t>AU3615</t>
  </si>
  <si>
    <t>AU3616</t>
  </si>
  <si>
    <t>AU3617</t>
  </si>
  <si>
    <t>AU3618</t>
  </si>
  <si>
    <t>AU3619</t>
  </si>
  <si>
    <t>AU3620</t>
  </si>
  <si>
    <t>AU3621</t>
  </si>
  <si>
    <t>AU3622</t>
  </si>
  <si>
    <t>AU3623</t>
  </si>
  <si>
    <t>AU3624</t>
  </si>
  <si>
    <t>AU3625</t>
  </si>
  <si>
    <t>AU3626</t>
  </si>
  <si>
    <t>AU3627</t>
  </si>
  <si>
    <t>AU3628</t>
  </si>
  <si>
    <t>AU3629</t>
  </si>
  <si>
    <t>AU3630</t>
  </si>
  <si>
    <t>AU3631</t>
  </si>
  <si>
    <t>AU3632</t>
  </si>
  <si>
    <t>AU3633</t>
  </si>
  <si>
    <t>AU3634</t>
  </si>
  <si>
    <t>AU3635</t>
  </si>
  <si>
    <t>AU3636</t>
  </si>
  <si>
    <t>AU3637</t>
  </si>
  <si>
    <t>AU3638</t>
  </si>
  <si>
    <t>AU3639</t>
  </si>
  <si>
    <t>AU3640</t>
  </si>
  <si>
    <t>AU3641</t>
  </si>
  <si>
    <t>AU3642</t>
  </si>
  <si>
    <t>AU3643</t>
  </si>
  <si>
    <t>AU3644</t>
  </si>
  <si>
    <t>AU3645</t>
  </si>
  <si>
    <t>AU3646</t>
  </si>
  <si>
    <t>AU3647</t>
  </si>
  <si>
    <t>AU3648</t>
  </si>
  <si>
    <t>AU3649</t>
  </si>
  <si>
    <t>AU3650</t>
  </si>
  <si>
    <t>AU3651</t>
  </si>
  <si>
    <t>AU3652</t>
  </si>
  <si>
    <t>AU3653</t>
  </si>
  <si>
    <t>AU3654</t>
  </si>
  <si>
    <t>AU3655</t>
  </si>
  <si>
    <t>AU3656</t>
  </si>
  <si>
    <t>AU3657</t>
  </si>
  <si>
    <t>AU3658</t>
  </si>
  <si>
    <t>AU3659</t>
  </si>
  <si>
    <t>AU3660</t>
  </si>
  <si>
    <t>AU3661</t>
  </si>
  <si>
    <t>AU3662</t>
  </si>
  <si>
    <t>AU3663</t>
  </si>
  <si>
    <t>AU3664</t>
  </si>
  <si>
    <t>AU3665</t>
  </si>
  <si>
    <t>AU3666</t>
  </si>
  <si>
    <t>AU3667</t>
  </si>
  <si>
    <t>AU3668</t>
  </si>
  <si>
    <t>AU3669</t>
  </si>
  <si>
    <t>AU3670</t>
  </si>
  <si>
    <t>AU3671</t>
  </si>
  <si>
    <t>AU3672</t>
  </si>
  <si>
    <t>AU3673</t>
  </si>
  <si>
    <t>AU3674</t>
  </si>
  <si>
    <t>AU3675</t>
  </si>
  <si>
    <t>AU3676</t>
  </si>
  <si>
    <t>AU3677</t>
  </si>
  <si>
    <t>AU3678</t>
  </si>
  <si>
    <t>AU3679</t>
  </si>
  <si>
    <t>AU3680</t>
  </si>
  <si>
    <t>AU3681</t>
  </si>
  <si>
    <t>AU3682</t>
  </si>
  <si>
    <t>AU3683</t>
  </si>
  <si>
    <t>AU3684</t>
  </si>
  <si>
    <t>AU3685</t>
  </si>
  <si>
    <t>AU3686</t>
  </si>
  <si>
    <t>AU3687</t>
  </si>
  <si>
    <t>AU3688</t>
  </si>
  <si>
    <t>AU3689</t>
  </si>
  <si>
    <t>AU3690</t>
  </si>
  <si>
    <t>AU3691</t>
  </si>
  <si>
    <t>AU3692</t>
  </si>
  <si>
    <t>AU3693</t>
  </si>
  <si>
    <t>AU3694</t>
  </si>
  <si>
    <t>AU3695</t>
  </si>
  <si>
    <t>AU3696</t>
  </si>
  <si>
    <t>AU3697</t>
  </si>
  <si>
    <t>AU3698</t>
  </si>
  <si>
    <t>AU3699</t>
  </si>
  <si>
    <t>AU3700</t>
  </si>
  <si>
    <t>AU3701</t>
  </si>
  <si>
    <t>AU3702</t>
  </si>
  <si>
    <t>AU3703</t>
  </si>
  <si>
    <t>AU3704</t>
  </si>
  <si>
    <t>AU3705</t>
  </si>
  <si>
    <t>AU3706</t>
  </si>
  <si>
    <t>AU3707</t>
  </si>
  <si>
    <t>AU3708</t>
  </si>
  <si>
    <t>AU3709</t>
  </si>
  <si>
    <t>AU3710</t>
  </si>
  <si>
    <t>AU3711</t>
  </si>
  <si>
    <t>AU3712</t>
  </si>
  <si>
    <t>AU3713</t>
  </si>
  <si>
    <t>AU3714</t>
  </si>
  <si>
    <t>AU3715</t>
  </si>
  <si>
    <t>AU3716</t>
  </si>
  <si>
    <t>AU3717</t>
  </si>
  <si>
    <t>AU3718</t>
  </si>
  <si>
    <t>AU3719</t>
  </si>
  <si>
    <t>AU3720</t>
  </si>
  <si>
    <t>AU3721</t>
  </si>
  <si>
    <t>AU3722</t>
  </si>
  <si>
    <t>AU3723</t>
  </si>
  <si>
    <t>AU3724</t>
  </si>
  <si>
    <t>AU3725</t>
  </si>
  <si>
    <t>AU3726</t>
  </si>
  <si>
    <t>AU3727</t>
  </si>
  <si>
    <t>AU3728</t>
  </si>
  <si>
    <t>AU3729</t>
  </si>
  <si>
    <t>AU3730</t>
  </si>
  <si>
    <t>AU3731</t>
  </si>
  <si>
    <t>AU3732</t>
  </si>
  <si>
    <t>AU3733</t>
  </si>
  <si>
    <t>AU3734</t>
  </si>
  <si>
    <t>AU3735</t>
  </si>
  <si>
    <t>AU3736</t>
  </si>
  <si>
    <t>AU3737</t>
  </si>
  <si>
    <t>AU3738</t>
  </si>
  <si>
    <t>AU3739</t>
  </si>
  <si>
    <t>AU3740</t>
  </si>
  <si>
    <t>AU3741</t>
  </si>
  <si>
    <t>AU3742</t>
  </si>
  <si>
    <t>AU3743</t>
  </si>
  <si>
    <t>AU3744</t>
  </si>
  <si>
    <t>AU3745</t>
  </si>
  <si>
    <t>AU3746</t>
  </si>
  <si>
    <t>AU3747</t>
  </si>
  <si>
    <t>AU3748</t>
  </si>
  <si>
    <t>AU3749</t>
  </si>
  <si>
    <t>AU3750</t>
  </si>
  <si>
    <t>AU3751</t>
  </si>
  <si>
    <t>AU3752</t>
  </si>
  <si>
    <t>AU3753</t>
  </si>
  <si>
    <t>AU3754</t>
  </si>
  <si>
    <t>AU3755</t>
  </si>
  <si>
    <t>AU3756</t>
  </si>
  <si>
    <t>AU3757</t>
  </si>
  <si>
    <t>AU3758</t>
  </si>
  <si>
    <t>AU3759</t>
  </si>
  <si>
    <t>AU3760</t>
  </si>
  <si>
    <t>AU3761</t>
  </si>
  <si>
    <t>AU3762</t>
  </si>
  <si>
    <t>AU3763</t>
  </si>
  <si>
    <t>AU3764</t>
  </si>
  <si>
    <t>AU3765</t>
  </si>
  <si>
    <t>AU3766</t>
  </si>
  <si>
    <t>AU3767</t>
  </si>
  <si>
    <t>AU3768</t>
  </si>
  <si>
    <t>AU3769</t>
  </si>
  <si>
    <t>AU3770</t>
  </si>
  <si>
    <t>AU3771</t>
  </si>
  <si>
    <t>AU3772</t>
  </si>
  <si>
    <t>AU3773</t>
  </si>
  <si>
    <t>AU3774</t>
  </si>
  <si>
    <t>AU3775</t>
  </si>
  <si>
    <t>AU3776</t>
  </si>
  <si>
    <t>AU3777</t>
  </si>
  <si>
    <t>AU3778</t>
  </si>
  <si>
    <t>AU3779</t>
  </si>
  <si>
    <t>AU3780</t>
  </si>
  <si>
    <t>AU3781</t>
  </si>
  <si>
    <t>AU3782</t>
  </si>
  <si>
    <t>AU3783</t>
  </si>
  <si>
    <t>AU3784</t>
  </si>
  <si>
    <t>AU3785</t>
  </si>
  <si>
    <t>AU3786</t>
  </si>
  <si>
    <t>AU3787</t>
  </si>
  <si>
    <t>AU3788</t>
  </si>
  <si>
    <t>AU3789</t>
  </si>
  <si>
    <t>AU3790</t>
  </si>
  <si>
    <t>AU3791</t>
  </si>
  <si>
    <t>AU3792</t>
  </si>
  <si>
    <t>AU3793</t>
  </si>
  <si>
    <t>AU3794</t>
  </si>
  <si>
    <t>AU3795</t>
  </si>
  <si>
    <t>AU3796</t>
  </si>
  <si>
    <t>AU3797</t>
  </si>
  <si>
    <t>AU3798</t>
  </si>
  <si>
    <t>AU3799</t>
  </si>
  <si>
    <t>AU3800</t>
  </si>
  <si>
    <t>AU3801</t>
  </si>
  <si>
    <t>AU3802</t>
  </si>
  <si>
    <t>AU3803</t>
  </si>
  <si>
    <t>AU3804</t>
  </si>
  <si>
    <t>AU3805</t>
  </si>
  <si>
    <t>AU3806</t>
  </si>
  <si>
    <t>AU3807</t>
  </si>
  <si>
    <t>AU3808</t>
  </si>
  <si>
    <t>AU3809</t>
  </si>
  <si>
    <t>AU3810</t>
  </si>
  <si>
    <t>AU3811</t>
  </si>
  <si>
    <t>AU3812</t>
  </si>
  <si>
    <t>AU3813</t>
  </si>
  <si>
    <t>AU3814</t>
  </si>
  <si>
    <t>AU3815</t>
  </si>
  <si>
    <t>AU3816</t>
  </si>
  <si>
    <t>AU3817</t>
  </si>
  <si>
    <t>AU3818</t>
  </si>
  <si>
    <t>AU3819</t>
  </si>
  <si>
    <t>AU3820</t>
  </si>
  <si>
    <t>AU3821</t>
  </si>
  <si>
    <t>AU3822</t>
  </si>
  <si>
    <t>AU3823</t>
  </si>
  <si>
    <t>AU3824</t>
  </si>
  <si>
    <t>AU3825</t>
  </si>
  <si>
    <t>AU3826</t>
  </si>
  <si>
    <t>AU3827</t>
  </si>
  <si>
    <t>AU3828</t>
  </si>
  <si>
    <t>AU3829</t>
  </si>
  <si>
    <t>AU3830</t>
  </si>
  <si>
    <t>AU3831</t>
  </si>
  <si>
    <t>AU3832</t>
  </si>
  <si>
    <t>AU3833</t>
  </si>
  <si>
    <t>AU3834</t>
  </si>
  <si>
    <t>AU3835</t>
  </si>
  <si>
    <t>AU3836</t>
  </si>
  <si>
    <t>AU3837</t>
  </si>
  <si>
    <t>AU3838</t>
  </si>
  <si>
    <t>AU3839</t>
  </si>
  <si>
    <t>AU3840</t>
  </si>
  <si>
    <t>AU3841</t>
  </si>
  <si>
    <t>AU3842</t>
  </si>
  <si>
    <t>AU3843</t>
  </si>
  <si>
    <t>AU3844</t>
  </si>
  <si>
    <t>AU3845</t>
  </si>
  <si>
    <t>AU3846</t>
  </si>
  <si>
    <t>AU3847</t>
  </si>
  <si>
    <t>AU3848</t>
  </si>
  <si>
    <t>AU3849</t>
  </si>
  <si>
    <t>AU3850</t>
  </si>
  <si>
    <t>AU3851</t>
  </si>
  <si>
    <t>AU3852</t>
  </si>
  <si>
    <t>AU3853</t>
  </si>
  <si>
    <t>AU3854</t>
  </si>
  <si>
    <t>AU3855</t>
  </si>
  <si>
    <t>AU3856</t>
  </si>
  <si>
    <t>AU3857</t>
  </si>
  <si>
    <t>AU3858</t>
  </si>
  <si>
    <t>AU3859</t>
  </si>
  <si>
    <t>AU3860</t>
  </si>
  <si>
    <t>AU3861</t>
  </si>
  <si>
    <t>AU3862</t>
  </si>
  <si>
    <t>AU3863</t>
  </si>
  <si>
    <t>AU3864</t>
  </si>
  <si>
    <t>AU3865</t>
  </si>
  <si>
    <t>AU3866</t>
  </si>
  <si>
    <t>AU3867</t>
  </si>
  <si>
    <t>AU3868</t>
  </si>
  <si>
    <t>AU3869</t>
  </si>
  <si>
    <t>AU3870</t>
  </si>
  <si>
    <t>AU3871</t>
  </si>
  <si>
    <t>AU3872</t>
  </si>
  <si>
    <t>AU3873</t>
  </si>
  <si>
    <t>AU3874</t>
  </si>
  <si>
    <t>AU3875</t>
  </si>
  <si>
    <t>AU3876</t>
  </si>
  <si>
    <t>AU3877</t>
  </si>
  <si>
    <t>AU3878</t>
  </si>
  <si>
    <t>AU3879</t>
  </si>
  <si>
    <t>AU3880</t>
  </si>
  <si>
    <t>AU3881</t>
  </si>
  <si>
    <t>AU3882</t>
  </si>
  <si>
    <t>AU3883</t>
  </si>
  <si>
    <t>AU3884</t>
  </si>
  <si>
    <t>AU3885</t>
  </si>
  <si>
    <t>AU3886</t>
  </si>
  <si>
    <t>AU3887</t>
  </si>
  <si>
    <t>AU3888</t>
  </si>
  <si>
    <t>AU3889</t>
  </si>
  <si>
    <t>AU3890</t>
  </si>
  <si>
    <t>AU3891</t>
  </si>
  <si>
    <t>AU3892</t>
  </si>
  <si>
    <t>AU3893</t>
  </si>
  <si>
    <t>AU3894</t>
  </si>
  <si>
    <t>AU3895</t>
  </si>
  <si>
    <t>AU3896</t>
  </si>
  <si>
    <t>AU3897</t>
  </si>
  <si>
    <t>AU3898</t>
  </si>
  <si>
    <t>AU3899</t>
  </si>
  <si>
    <t>AU3900</t>
  </si>
  <si>
    <t>AU3901</t>
  </si>
  <si>
    <t>AU3902</t>
  </si>
  <si>
    <t>AU3903</t>
  </si>
  <si>
    <t>AU3904</t>
  </si>
  <si>
    <t>AU3905</t>
  </si>
  <si>
    <t>AU3906</t>
  </si>
  <si>
    <t>AU3907</t>
  </si>
  <si>
    <t>AU3908</t>
  </si>
  <si>
    <t>AU3909</t>
  </si>
  <si>
    <t>AU3910</t>
  </si>
  <si>
    <t>AU3911</t>
  </si>
  <si>
    <t>AU3912</t>
  </si>
  <si>
    <t>AU3913</t>
  </si>
  <si>
    <t>AU3914</t>
  </si>
  <si>
    <t>AU3915</t>
  </si>
  <si>
    <t>AU3916</t>
  </si>
  <si>
    <t>AU3917</t>
  </si>
  <si>
    <t>AU3918</t>
  </si>
  <si>
    <t>AU3919</t>
  </si>
  <si>
    <t>AU3920</t>
  </si>
  <si>
    <t>AU3921</t>
  </si>
  <si>
    <t>AU3922</t>
  </si>
  <si>
    <t>AU3923</t>
  </si>
  <si>
    <t>AU3924</t>
  </si>
  <si>
    <t>AU3925</t>
  </si>
  <si>
    <t>AU3926</t>
  </si>
  <si>
    <t>AU3927</t>
  </si>
  <si>
    <t>AU3928</t>
  </si>
  <si>
    <t>AU3929</t>
  </si>
  <si>
    <t>AU3930</t>
  </si>
  <si>
    <t>AU3931</t>
  </si>
  <si>
    <t>AU3932</t>
  </si>
  <si>
    <t>AU3933</t>
  </si>
  <si>
    <t>AU3934</t>
  </si>
  <si>
    <t>AU3935</t>
  </si>
  <si>
    <t>AU3936</t>
  </si>
  <si>
    <t>AU3937</t>
  </si>
  <si>
    <t>AU3938</t>
  </si>
  <si>
    <t>AU3939</t>
  </si>
  <si>
    <t>AU3940</t>
  </si>
  <si>
    <t>AU3941</t>
  </si>
  <si>
    <t>AU3942</t>
  </si>
  <si>
    <t>AU3943</t>
  </si>
  <si>
    <t>AU3944</t>
  </si>
  <si>
    <t>AU3945</t>
  </si>
  <si>
    <t>AU3946</t>
  </si>
  <si>
    <t>AU3947</t>
  </si>
  <si>
    <t>AU3948</t>
  </si>
  <si>
    <t>AU3949</t>
  </si>
  <si>
    <t>AU3950</t>
  </si>
  <si>
    <t>AU3951</t>
  </si>
  <si>
    <t>AU3952</t>
  </si>
  <si>
    <t>AU3953</t>
  </si>
  <si>
    <t>AU3954</t>
  </si>
  <si>
    <t>AU3955</t>
  </si>
  <si>
    <t>AU3956</t>
  </si>
  <si>
    <t>AU3957</t>
  </si>
  <si>
    <t>AU3958</t>
  </si>
  <si>
    <t>AU3959</t>
  </si>
  <si>
    <t>AU3960</t>
  </si>
  <si>
    <t>AU3961</t>
  </si>
  <si>
    <t>AU3962</t>
  </si>
  <si>
    <t>AU3963</t>
  </si>
  <si>
    <t>AU3964</t>
  </si>
  <si>
    <t>AU3965</t>
  </si>
  <si>
    <t>AU3966</t>
  </si>
  <si>
    <t>AU3967</t>
  </si>
  <si>
    <t>AU3968</t>
  </si>
  <si>
    <t>AU3969</t>
  </si>
  <si>
    <t>AU3970</t>
  </si>
  <si>
    <t>AU3971</t>
  </si>
  <si>
    <t>AU3972</t>
  </si>
  <si>
    <t>AU3973</t>
  </si>
  <si>
    <t>AU3974</t>
  </si>
  <si>
    <t>AU3975</t>
  </si>
  <si>
    <t>AU3976</t>
  </si>
  <si>
    <t>AU3977</t>
  </si>
  <si>
    <t>AU3978</t>
  </si>
  <si>
    <t>AU3979</t>
  </si>
  <si>
    <t>AU3980</t>
  </si>
  <si>
    <t>AU3981</t>
  </si>
  <si>
    <t>AU3982</t>
  </si>
  <si>
    <t>AU3983</t>
  </si>
  <si>
    <t>AU3984</t>
  </si>
  <si>
    <t>AU3985</t>
  </si>
  <si>
    <t>AU3986</t>
  </si>
  <si>
    <t>AU3987</t>
  </si>
  <si>
    <t>AU3988</t>
  </si>
  <si>
    <t>AU3989</t>
  </si>
  <si>
    <t>AU3990</t>
  </si>
  <si>
    <t>AU3991</t>
  </si>
  <si>
    <t>AU3992</t>
  </si>
  <si>
    <t>AU3993</t>
  </si>
  <si>
    <t>AU3994</t>
  </si>
  <si>
    <t>Age Group</t>
  </si>
  <si>
    <t>&gt;25</t>
  </si>
  <si>
    <t>26-35</t>
  </si>
  <si>
    <t>Group</t>
  </si>
  <si>
    <t>15-25</t>
  </si>
  <si>
    <t>Row Labels</t>
  </si>
  <si>
    <t>Grand Total</t>
  </si>
  <si>
    <t>Column Labels</t>
  </si>
  <si>
    <t>Count of Customer ID</t>
  </si>
  <si>
    <t>Sum of Balance</t>
  </si>
  <si>
    <t>Count of Job Classification</t>
  </si>
  <si>
    <t>Count of education</t>
  </si>
  <si>
    <t>35-45</t>
  </si>
  <si>
    <t>45-55</t>
  </si>
  <si>
    <t>55-65</t>
  </si>
  <si>
    <t>65-75</t>
  </si>
  <si>
    <t xml:space="preserve"> </t>
  </si>
  <si>
    <t>outcome</t>
  </si>
  <si>
    <t>Colors</t>
  </si>
  <si>
    <t>#1BCDE8</t>
  </si>
  <si>
    <t>#4F008C</t>
  </si>
  <si>
    <t>#454E52</t>
  </si>
  <si>
    <t>#FF375E</t>
  </si>
  <si>
    <t xml:space="preserve">#77F7F0 </t>
  </si>
  <si>
    <t xml:space="preserve">#59C6D4 </t>
  </si>
  <si>
    <t xml:space="preserve">#4091B2 </t>
  </si>
  <si>
    <t xml:space="preserve">#2A6190 </t>
  </si>
  <si>
    <t xml:space="preserve">#19386D </t>
  </si>
  <si>
    <t>#0D194B</t>
  </si>
  <si>
    <t>#040529</t>
  </si>
  <si>
    <t>total</t>
  </si>
  <si>
    <t>Day</t>
  </si>
  <si>
    <t>Month</t>
  </si>
  <si>
    <t>Year</t>
  </si>
  <si>
    <t>Total</t>
  </si>
  <si>
    <t>primary Total</t>
  </si>
  <si>
    <t>secondary Total</t>
  </si>
  <si>
    <t>tertiary Total</t>
  </si>
  <si>
    <t>unknown Total</t>
  </si>
  <si>
    <t>Home Loan Have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</si>
</sst>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_ [$₹-4009]\ * #,##0_ ;_ [$₹-4009]\ * \-#,##0_ ;_ [$₹-4009]\ * &quot;-&quot;??_ ;_ @_ "/>
    <numFmt numFmtId="165" formatCode="_ &quot;₹&quot;\ * #,##0_ ;_ &quot;₹&quot;\ * \-#,##0_ ;_ &quot;₹&quot;\ * &quot;-&quot;??_ ;_ @_ "/>
  </numFmts>
  <fonts count="5" x14ac:knownFonts="1">
    <font>
      <sz val="11"/>
      <color theme="1"/>
      <name val="Calibri"/>
      <family val="2"/>
      <scheme val="minor"/>
    </font>
    <font>
      <sz val="11"/>
      <color theme="1"/>
      <name val="Calibri"/>
      <family val="2"/>
      <scheme val="minor"/>
    </font>
    <font>
      <sz val="8"/>
      <name val="Calibri"/>
      <family val="2"/>
      <scheme val="minor"/>
    </font>
    <font>
      <sz val="10"/>
      <color rgb="FF111111"/>
      <name val="Segoe UI"/>
      <family val="2"/>
    </font>
    <font>
      <b/>
      <sz val="11"/>
      <color theme="1"/>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3"/>
        <bgColor indexed="64"/>
      </patternFill>
    </fill>
    <fill>
      <patternFill patternType="solid">
        <fgColor theme="4"/>
        <bgColor indexed="64"/>
      </patternFill>
    </fill>
    <fill>
      <patternFill patternType="solid">
        <fgColor theme="7"/>
        <bgColor indexed="64"/>
      </patternFill>
    </fill>
    <fill>
      <patternFill patternType="solid">
        <fgColor theme="0"/>
        <bgColor indexed="64"/>
      </patternFill>
    </fill>
    <fill>
      <patternFill patternType="solid">
        <fgColor rgb="FF1BCDE8"/>
        <bgColor indexed="64"/>
      </patternFill>
    </fill>
    <fill>
      <patternFill patternType="solid">
        <fgColor rgb="FF4F008C"/>
        <bgColor indexed="64"/>
      </patternFill>
    </fill>
    <fill>
      <patternFill patternType="solid">
        <fgColor rgb="FF454E52"/>
        <bgColor indexed="64"/>
      </patternFill>
    </fill>
    <fill>
      <patternFill patternType="solid">
        <fgColor rgb="FFFF375E"/>
        <bgColor indexed="64"/>
      </patternFill>
    </fill>
    <fill>
      <patternFill patternType="solid">
        <fgColor rgb="FF77F7F0"/>
        <bgColor indexed="64"/>
      </patternFill>
    </fill>
    <fill>
      <patternFill patternType="solid">
        <fgColor rgb="FF59C6D4"/>
        <bgColor indexed="64"/>
      </patternFill>
    </fill>
    <fill>
      <patternFill patternType="solid">
        <fgColor rgb="FF2A6190"/>
        <bgColor indexed="64"/>
      </patternFill>
    </fill>
    <fill>
      <patternFill patternType="solid">
        <fgColor rgb="FF4091B2"/>
        <bgColor indexed="64"/>
      </patternFill>
    </fill>
    <fill>
      <patternFill patternType="solid">
        <fgColor rgb="FF19386D"/>
        <bgColor indexed="64"/>
      </patternFill>
    </fill>
    <fill>
      <patternFill patternType="solid">
        <fgColor rgb="FF0D194B"/>
        <bgColor indexed="64"/>
      </patternFill>
    </fill>
    <fill>
      <patternFill patternType="solid">
        <fgColor rgb="FF040529"/>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theme="4" tint="0.39997558519241921"/>
      </bottom>
      <diagonal/>
    </border>
    <border>
      <left/>
      <right/>
      <top style="thin">
        <color theme="4"/>
      </top>
      <bottom style="thin">
        <color theme="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7">
    <xf numFmtId="0" fontId="0" fillId="0" borderId="0" xfId="0"/>
    <xf numFmtId="0" fontId="0" fillId="0" borderId="1" xfId="0" applyBorder="1"/>
    <xf numFmtId="1" fontId="0" fillId="0" borderId="1" xfId="0" applyNumberFormat="1" applyBorder="1"/>
    <xf numFmtId="164" fontId="0" fillId="0" borderId="1" xfId="1" applyNumberFormat="1" applyFont="1" applyBorder="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7" borderId="0" xfId="0" applyFill="1"/>
    <xf numFmtId="10" fontId="0" fillId="0" borderId="0" xfId="0" applyNumberFormat="1"/>
    <xf numFmtId="0" fontId="0" fillId="8" borderId="0" xfId="0" applyFill="1"/>
    <xf numFmtId="0" fontId="0" fillId="9" borderId="0" xfId="0" applyFill="1"/>
    <xf numFmtId="0" fontId="0" fillId="10" borderId="0" xfId="0" applyFill="1"/>
    <xf numFmtId="0" fontId="0" fillId="11" borderId="0" xfId="0" applyFill="1"/>
    <xf numFmtId="0" fontId="3" fillId="0" borderId="0" xfId="0" applyFont="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165" fontId="0" fillId="0" borderId="0" xfId="0" applyNumberFormat="1"/>
    <xf numFmtId="165" fontId="0" fillId="0" borderId="0" xfId="1" applyNumberFormat="1" applyFont="1"/>
    <xf numFmtId="14" fontId="0" fillId="0" borderId="1" xfId="0" applyNumberFormat="1" applyBorder="1"/>
    <xf numFmtId="0" fontId="0" fillId="0" borderId="2" xfId="0" applyBorder="1"/>
    <xf numFmtId="0" fontId="0" fillId="0" borderId="3" xfId="0" applyBorder="1"/>
    <xf numFmtId="0" fontId="4" fillId="0" borderId="4" xfId="0" applyFont="1" applyBorder="1"/>
    <xf numFmtId="0" fontId="4" fillId="0" borderId="4" xfId="0" applyFont="1" applyBorder="1" applyAlignment="1">
      <alignment horizontal="left"/>
    </xf>
    <xf numFmtId="9" fontId="0" fillId="0" borderId="0" xfId="2" applyFont="1"/>
    <xf numFmtId="0" fontId="4" fillId="0" borderId="0" xfId="0" applyFont="1"/>
    <xf numFmtId="0" fontId="4" fillId="0" borderId="5" xfId="0" applyFont="1" applyBorder="1"/>
    <xf numFmtId="9" fontId="0" fillId="0" borderId="0" xfId="0" applyNumberFormat="1"/>
  </cellXfs>
  <cellStyles count="3">
    <cellStyle name="Currency" xfId="1" builtinId="4"/>
    <cellStyle name="Normal" xfId="0" builtinId="0"/>
    <cellStyle name="Percent" xfId="2" builtinId="5"/>
  </cellStyles>
  <dxfs count="21">
    <dxf>
      <numFmt numFmtId="165" formatCode="_ &quot;₹&quot;\ * #,##0_ ;_ &quot;₹&quot;\ * \-#,##0_ ;_ &quot;₹&quot;\ * &quot;-&quot;??_ ;_ @_ "/>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style="thin">
          <color indexed="64"/>
        </bottom>
      </border>
    </dxf>
    <dxf>
      <numFmt numFmtId="164" formatCode="_ [$₹-4009]\ * #,##0_ ;_ [$₹-4009]\ * \-#,##0_ ;_ [$₹-4009]\ * &quot;-&quot;??_ ;_ @_ "/>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numFmt numFmtId="1" formatCode="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theme="0"/>
        <name val="Calibri"/>
        <family val="2"/>
        <scheme val="minor"/>
      </font>
      <fill>
        <patternFill>
          <fgColor rgb="FF4F008C"/>
          <bgColor theme="4" tint="-0.499984740745262"/>
        </patternFill>
      </fill>
    </dxf>
  </dxfs>
  <tableStyles count="1" defaultTableStyle="TableStyleMedium2" defaultPivotStyle="PivotStyleLight16">
    <tableStyle name="Slicer Style 1" pivot="0" table="0" count="2" xr9:uid="{B54EE438-9AC0-45AB-A734-A773B5DB8F6C}">
      <tableStyleElement type="wholeTable" dxfId="20"/>
    </tableStyle>
  </tableStyles>
  <colors>
    <mruColors>
      <color rgb="FF0D194B"/>
      <color rgb="FF4F008C"/>
      <color rgb="FF040529"/>
      <color rgb="FF1BCDE8"/>
      <color rgb="FFF9C6D4"/>
      <color rgb="FF77F7F0"/>
      <color rgb="FF59C6D4"/>
      <color rgb="FF19386D"/>
      <color rgb="FF2A6190"/>
      <color rgb="FF4091B2"/>
    </mruColors>
  </colors>
  <extLst>
    <ext xmlns:x14="http://schemas.microsoft.com/office/spreadsheetml/2009/9/main" uri="{46F421CA-312F-682f-3DD2-61675219B42D}">
      <x14:dxfs count="1">
        <dxf>
          <font>
            <name val="Abadi"/>
            <family val="2"/>
            <scheme val="none"/>
          </font>
          <fill>
            <patternFill>
              <fgColor rgb="FF0D194B"/>
              <bgColor rgb="FF00B0F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Data.xlsx]Data.Loan Report!PivotTable9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w="152400" h="50800" prst="softRound"/>
          </a:sp3d>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'Data.Loan Report'!$H$1</c:f>
              <c:strCache>
                <c:ptCount val="1"/>
                <c:pt idx="0">
                  <c:v>Total</c:v>
                </c:pt>
              </c:strCache>
            </c:strRef>
          </c:tx>
          <c:spPr>
            <a:solidFill>
              <a:schemeClr val="accent1"/>
            </a:solidFill>
            <a:ln>
              <a:noFill/>
            </a:ln>
            <a:effectLst/>
            <a:scene3d>
              <a:camera prst="orthographicFront"/>
              <a:lightRig rig="threePt" dir="t"/>
            </a:scene3d>
            <a:sp3d>
              <a:bevelT w="152400" h="50800" prst="softRound"/>
            </a:sp3d>
          </c:spPr>
          <c:invertIfNegative val="0"/>
          <c:dLbls>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'Data.Loan Report'!$G$2:$G$10</c:f>
              <c:multiLvlStrCache>
                <c:ptCount val="6"/>
                <c:lvl>
                  <c:pt idx="0">
                    <c:v>Blue Collar</c:v>
                  </c:pt>
                  <c:pt idx="1">
                    <c:v>Other</c:v>
                  </c:pt>
                  <c:pt idx="2">
                    <c:v>White Collar</c:v>
                  </c:pt>
                  <c:pt idx="3">
                    <c:v>Blue Collar</c:v>
                  </c:pt>
                  <c:pt idx="4">
                    <c:v>Other</c:v>
                  </c:pt>
                  <c:pt idx="5">
                    <c:v>White Collar</c:v>
                  </c:pt>
                </c:lvl>
                <c:lvl>
                  <c:pt idx="0">
                    <c:v>no</c:v>
                  </c:pt>
                  <c:pt idx="3">
                    <c:v>yes</c:v>
                  </c:pt>
                </c:lvl>
              </c:multiLvlStrCache>
            </c:multiLvlStrRef>
          </c:cat>
          <c:val>
            <c:numRef>
              <c:f>'Data.Loan Report'!$H$2:$H$10</c:f>
              <c:numCache>
                <c:formatCode>General</c:formatCode>
                <c:ptCount val="6"/>
                <c:pt idx="0">
                  <c:v>478</c:v>
                </c:pt>
                <c:pt idx="1">
                  <c:v>448</c:v>
                </c:pt>
                <c:pt idx="2">
                  <c:v>809</c:v>
                </c:pt>
                <c:pt idx="3">
                  <c:v>563</c:v>
                </c:pt>
                <c:pt idx="4">
                  <c:v>556</c:v>
                </c:pt>
                <c:pt idx="5">
                  <c:v>1140</c:v>
                </c:pt>
              </c:numCache>
            </c:numRef>
          </c:val>
          <c:extLst>
            <c:ext xmlns:c16="http://schemas.microsoft.com/office/drawing/2014/chart" uri="{C3380CC4-5D6E-409C-BE32-E72D297353CC}">
              <c16:uniqueId val="{00000000-E2CE-4428-9F0F-70D7F7299E7B}"/>
            </c:ext>
          </c:extLst>
        </c:ser>
        <c:dLbls>
          <c:showLegendKey val="0"/>
          <c:showVal val="0"/>
          <c:showCatName val="0"/>
          <c:showSerName val="0"/>
          <c:showPercent val="0"/>
          <c:showBubbleSize val="0"/>
        </c:dLbls>
        <c:gapWidth val="24"/>
        <c:overlap val="100"/>
        <c:axId val="1256586328"/>
        <c:axId val="1256586688"/>
      </c:barChart>
      <c:catAx>
        <c:axId val="1256586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75000"/>
                    <a:lumOff val="25000"/>
                  </a:schemeClr>
                </a:solidFill>
                <a:latin typeface="Abadi" panose="020B0604020104020204" pitchFamily="34" charset="0"/>
                <a:ea typeface="+mn-ea"/>
                <a:cs typeface="+mn-cs"/>
              </a:defRPr>
            </a:pPr>
            <a:endParaRPr lang="en-US"/>
          </a:p>
        </c:txPr>
        <c:crossAx val="1256586688"/>
        <c:crosses val="autoZero"/>
        <c:auto val="1"/>
        <c:lblAlgn val="ctr"/>
        <c:lblOffset val="100"/>
        <c:noMultiLvlLbl val="0"/>
      </c:catAx>
      <c:valAx>
        <c:axId val="1256586688"/>
        <c:scaling>
          <c:orientation val="minMax"/>
        </c:scaling>
        <c:delete val="1"/>
        <c:axPos val="b"/>
        <c:numFmt formatCode="General" sourceLinked="1"/>
        <c:majorTickMark val="none"/>
        <c:minorTickMark val="none"/>
        <c:tickLblPos val="nextTo"/>
        <c:crossAx val="1256586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Data.xlsx]Data.Loan Report!PivotTable11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a:innerShdw dist="63500">
              <a:schemeClr val="tx1">
                <a:lumMod val="85000"/>
                <a:lumOff val="15000"/>
              </a:schemeClr>
            </a:innerShdw>
          </a:effectLst>
          <a:scene3d>
            <a:camera prst="orthographicFront"/>
            <a:lightRig rig="threePt" dir="t"/>
          </a:scene3d>
          <a:sp3d>
            <a:bevelT w="635000" h="254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85000"/>
                    </a:schemeClr>
                  </a:solidFill>
                  <a:latin typeface="Abadi" panose="020B0604020104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a:innerShdw dist="63500">
              <a:schemeClr val="tx1">
                <a:lumMod val="85000"/>
                <a:lumOff val="15000"/>
              </a:schemeClr>
            </a:innerShdw>
          </a:effectLst>
          <a:scene3d>
            <a:camera prst="orthographicFront"/>
            <a:lightRig rig="threePt" dir="t"/>
          </a:scene3d>
          <a:sp3d>
            <a:bevelT w="635000" h="254000"/>
          </a:sp3d>
        </c:spPr>
        <c:dLbl>
          <c:idx val="0"/>
          <c:layout>
            <c:manualLayout>
              <c:x val="-0.13670138888888897"/>
              <c:y val="-1.3229166666666667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65000"/>
                      <a:lumOff val="35000"/>
                    </a:schemeClr>
                  </a:solidFill>
                  <a:latin typeface="Abadi" panose="020B0604020104020204" pitchFamily="34" charset="0"/>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a:innerShdw dist="63500">
              <a:schemeClr val="tx1">
                <a:lumMod val="85000"/>
                <a:lumOff val="15000"/>
              </a:schemeClr>
            </a:innerShdw>
          </a:effectLst>
          <a:scene3d>
            <a:camera prst="orthographicFront"/>
            <a:lightRig rig="threePt" dir="t"/>
          </a:scene3d>
          <a:sp3d>
            <a:bevelT w="635000" h="254000"/>
          </a:sp3d>
        </c:spPr>
        <c:dLbl>
          <c:idx val="0"/>
          <c:layout>
            <c:manualLayout>
              <c:x val="0.17197916666666666"/>
              <c:y val="4.409722222222222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Abadi" panose="020B0604020104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'Data.Loan Report'!$B$34</c:f>
              <c:strCache>
                <c:ptCount val="1"/>
                <c:pt idx="0">
                  <c:v>Total</c:v>
                </c:pt>
              </c:strCache>
            </c:strRef>
          </c:tx>
          <c:spPr>
            <a:effectLst>
              <a:innerShdw dist="63500">
                <a:schemeClr val="tx1">
                  <a:lumMod val="85000"/>
                  <a:lumOff val="15000"/>
                </a:schemeClr>
              </a:innerShdw>
            </a:effectLst>
            <a:scene3d>
              <a:camera prst="orthographicFront"/>
              <a:lightRig rig="threePt" dir="t"/>
            </a:scene3d>
            <a:sp3d>
              <a:bevelT w="635000" h="254000"/>
            </a:sp3d>
          </c:spPr>
          <c:explosion val="1"/>
          <c:dPt>
            <c:idx val="0"/>
            <c:bubble3D val="0"/>
            <c:spPr>
              <a:solidFill>
                <a:schemeClr val="accent1"/>
              </a:solidFill>
              <a:ln w="19050">
                <a:solidFill>
                  <a:schemeClr val="lt1"/>
                </a:solidFill>
              </a:ln>
              <a:effectLst>
                <a:innerShdw dist="63500">
                  <a:schemeClr val="tx1">
                    <a:lumMod val="85000"/>
                    <a:lumOff val="15000"/>
                  </a:schemeClr>
                </a:innerShdw>
              </a:effectLst>
              <a:scene3d>
                <a:camera prst="orthographicFront"/>
                <a:lightRig rig="threePt" dir="t"/>
              </a:scene3d>
              <a:sp3d>
                <a:bevelT w="635000" h="254000"/>
              </a:sp3d>
            </c:spPr>
            <c:extLst>
              <c:ext xmlns:c16="http://schemas.microsoft.com/office/drawing/2014/chart" uri="{C3380CC4-5D6E-409C-BE32-E72D297353CC}">
                <c16:uniqueId val="{00000001-A69D-492C-9BB6-EE4E070CFACF}"/>
              </c:ext>
            </c:extLst>
          </c:dPt>
          <c:dPt>
            <c:idx val="1"/>
            <c:bubble3D val="0"/>
            <c:spPr>
              <a:solidFill>
                <a:schemeClr val="accent2"/>
              </a:solidFill>
              <a:ln w="19050">
                <a:solidFill>
                  <a:schemeClr val="lt1"/>
                </a:solidFill>
              </a:ln>
              <a:effectLst>
                <a:innerShdw dist="63500">
                  <a:schemeClr val="tx1">
                    <a:lumMod val="85000"/>
                    <a:lumOff val="15000"/>
                  </a:schemeClr>
                </a:innerShdw>
              </a:effectLst>
              <a:scene3d>
                <a:camera prst="orthographicFront"/>
                <a:lightRig rig="threePt" dir="t"/>
              </a:scene3d>
              <a:sp3d>
                <a:bevelT w="635000" h="254000"/>
              </a:sp3d>
            </c:spPr>
            <c:extLst>
              <c:ext xmlns:c16="http://schemas.microsoft.com/office/drawing/2014/chart" uri="{C3380CC4-5D6E-409C-BE32-E72D297353CC}">
                <c16:uniqueId val="{00000003-A69D-492C-9BB6-EE4E070CFACF}"/>
              </c:ext>
            </c:extLst>
          </c:dPt>
          <c:dLbls>
            <c:dLbl>
              <c:idx val="0"/>
              <c:layout>
                <c:manualLayout>
                  <c:x val="0.17197916666666666"/>
                  <c:y val="4.409722222222222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Abadi" panose="020B0604020104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69D-492C-9BB6-EE4E070CFACF}"/>
                </c:ext>
              </c:extLst>
            </c:dLbl>
            <c:dLbl>
              <c:idx val="1"/>
              <c:layout>
                <c:manualLayout>
                  <c:x val="-0.13670138888888897"/>
                  <c:y val="-1.3229166666666667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65000"/>
                          <a:lumOff val="35000"/>
                        </a:schemeClr>
                      </a:solidFill>
                      <a:latin typeface="Abadi" panose="020B0604020104020204" pitchFamily="34" charset="0"/>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69D-492C-9BB6-EE4E070CFACF}"/>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lumMod val="85000"/>
                      </a:schemeClr>
                    </a:solidFill>
                    <a:latin typeface="Abadi" panose="020B0604020104020204" pitchFamily="34" charset="0"/>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'Data.Loan Report'!$A$35:$A$37</c:f>
              <c:strCache>
                <c:ptCount val="2"/>
                <c:pt idx="0">
                  <c:v>yes</c:v>
                </c:pt>
                <c:pt idx="1">
                  <c:v>no</c:v>
                </c:pt>
              </c:strCache>
            </c:strRef>
          </c:cat>
          <c:val>
            <c:numRef>
              <c:f>'Data.Loan Report'!$B$35:$B$37</c:f>
              <c:numCache>
                <c:formatCode>General</c:formatCode>
                <c:ptCount val="2"/>
                <c:pt idx="0">
                  <c:v>2259</c:v>
                </c:pt>
                <c:pt idx="1">
                  <c:v>1735</c:v>
                </c:pt>
              </c:numCache>
            </c:numRef>
          </c:val>
          <c:extLst>
            <c:ext xmlns:c16="http://schemas.microsoft.com/office/drawing/2014/chart" uri="{C3380CC4-5D6E-409C-BE32-E72D297353CC}">
              <c16:uniqueId val="{00000004-A69D-492C-9BB6-EE4E070CFACF}"/>
            </c:ext>
          </c:extLst>
        </c:ser>
        <c:dLbls>
          <c:showLegendKey val="0"/>
          <c:showVal val="0"/>
          <c:showCatName val="0"/>
          <c:showSerName val="0"/>
          <c:showPercent val="0"/>
          <c:showBubbleSize val="0"/>
          <c:showLeaderLines val="0"/>
        </c:dLbls>
        <c:firstSliceAng val="170"/>
        <c:holeSize val="6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Data.xlsx]Data.Loan Report!PivotTable22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635000" h="254000"/>
          </a:sp3d>
        </c:spPr>
        <c:marker>
          <c:symbol val="none"/>
        </c:marker>
        <c:dLbl>
          <c:idx val="0"/>
          <c:spPr>
            <a:solidFill>
              <a:srgbClr val="040529"/>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00" h="635000"/>
          </a:sp3d>
        </c:spPr>
        <c:marker>
          <c:symbol val="none"/>
        </c:marker>
        <c:dLbl>
          <c:idx val="0"/>
          <c:spPr>
            <a:solidFill>
              <a:srgbClr val="040529"/>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635000" h="254000"/>
          </a:sp3d>
        </c:spPr>
        <c:dLbl>
          <c:idx val="0"/>
          <c:layout>
            <c:manualLayout>
              <c:x val="7.0924260679377946E-2"/>
              <c:y val="8.0321285140562242E-3"/>
            </c:manualLayout>
          </c:layout>
          <c:spPr>
            <a:solidFill>
              <a:srgbClr val="040529"/>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cene3d>
            <a:camera prst="orthographicFront"/>
            <a:lightRig rig="threePt" dir="t"/>
          </a:scene3d>
          <a:sp3d>
            <a:bevelT w="1270000" h="635000"/>
          </a:sp3d>
        </c:spPr>
      </c:pivotFmt>
      <c:pivotFmt>
        <c:idx val="8"/>
        <c:spPr>
          <a:solidFill>
            <a:schemeClr val="accent2"/>
          </a:solidFill>
          <a:ln>
            <a:noFill/>
          </a:ln>
          <a:effectLst/>
          <a:scene3d>
            <a:camera prst="orthographicFront"/>
            <a:lightRig rig="threePt" dir="t"/>
          </a:scene3d>
          <a:sp3d>
            <a:bevelT w="1270000" h="635000"/>
          </a:sp3d>
        </c:spPr>
        <c:dLbl>
          <c:idx val="0"/>
          <c:layout>
            <c:manualLayout>
              <c:x val="-1.6670039637244504E-17"/>
              <c:y val="-7.22983271669356E-2"/>
            </c:manualLayout>
          </c:layout>
          <c:spPr>
            <a:solidFill>
              <a:srgbClr val="040529"/>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4579533941236066E-2"/>
          <c:w val="0.89798436762787304"/>
          <c:h val="0.86140519669083915"/>
        </c:manualLayout>
      </c:layout>
      <c:barChart>
        <c:barDir val="col"/>
        <c:grouping val="stacked"/>
        <c:varyColors val="0"/>
        <c:ser>
          <c:idx val="0"/>
          <c:order val="0"/>
          <c:tx>
            <c:strRef>
              <c:f>'Data.Loan Report'!$R$59:$R$60</c:f>
              <c:strCache>
                <c:ptCount val="1"/>
                <c:pt idx="0">
                  <c:v>no</c:v>
                </c:pt>
              </c:strCache>
            </c:strRef>
          </c:tx>
          <c:spPr>
            <a:solidFill>
              <a:schemeClr val="accent1"/>
            </a:solidFill>
            <a:ln>
              <a:noFill/>
            </a:ln>
            <a:effectLst/>
            <a:scene3d>
              <a:camera prst="orthographicFront"/>
              <a:lightRig rig="threePt" dir="t"/>
            </a:scene3d>
            <a:sp3d>
              <a:bevelT w="635000" h="254000"/>
            </a:sp3d>
          </c:spPr>
          <c:invertIfNegative val="0"/>
          <c:dPt>
            <c:idx val="0"/>
            <c:invertIfNegative val="0"/>
            <c:bubble3D val="0"/>
            <c:spPr>
              <a:solidFill>
                <a:schemeClr val="accent1"/>
              </a:solidFill>
              <a:ln>
                <a:noFill/>
              </a:ln>
              <a:effectLst/>
              <a:scene3d>
                <a:camera prst="orthographicFront"/>
                <a:lightRig rig="threePt" dir="t"/>
              </a:scene3d>
              <a:sp3d>
                <a:bevelT w="635000" h="254000"/>
              </a:sp3d>
            </c:spPr>
            <c:extLst>
              <c:ext xmlns:c16="http://schemas.microsoft.com/office/drawing/2014/chart" uri="{C3380CC4-5D6E-409C-BE32-E72D297353CC}">
                <c16:uniqueId val="{00000002-C1E3-40B1-B5E2-8BF8C2D23485}"/>
              </c:ext>
            </c:extLst>
          </c:dPt>
          <c:dLbls>
            <c:dLbl>
              <c:idx val="0"/>
              <c:layout>
                <c:manualLayout>
                  <c:x val="7.0924260679377946E-2"/>
                  <c:y val="8.032128514056224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1E3-40B1-B5E2-8BF8C2D23485}"/>
                </c:ext>
              </c:extLst>
            </c:dLbl>
            <c:spPr>
              <a:solidFill>
                <a:srgbClr val="040529"/>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'Data.Loan Report'!$Q$61:$Q$65</c:f>
              <c:strCache>
                <c:ptCount val="5"/>
                <c:pt idx="0">
                  <c:v>15-25</c:v>
                </c:pt>
                <c:pt idx="1">
                  <c:v>26-35</c:v>
                </c:pt>
                <c:pt idx="2">
                  <c:v>35-45</c:v>
                </c:pt>
                <c:pt idx="3">
                  <c:v>45-55</c:v>
                </c:pt>
                <c:pt idx="4">
                  <c:v>55-65</c:v>
                </c:pt>
              </c:strCache>
            </c:strRef>
          </c:cat>
          <c:val>
            <c:numRef>
              <c:f>'Data.Loan Report'!$R$61:$R$65</c:f>
              <c:numCache>
                <c:formatCode>General</c:formatCode>
                <c:ptCount val="5"/>
                <c:pt idx="0">
                  <c:v>102</c:v>
                </c:pt>
                <c:pt idx="1">
                  <c:v>533</c:v>
                </c:pt>
                <c:pt idx="2">
                  <c:v>606</c:v>
                </c:pt>
                <c:pt idx="3">
                  <c:v>356</c:v>
                </c:pt>
                <c:pt idx="4">
                  <c:v>138</c:v>
                </c:pt>
              </c:numCache>
            </c:numRef>
          </c:val>
          <c:extLst>
            <c:ext xmlns:c16="http://schemas.microsoft.com/office/drawing/2014/chart" uri="{C3380CC4-5D6E-409C-BE32-E72D297353CC}">
              <c16:uniqueId val="{00000000-C1E3-40B1-B5E2-8BF8C2D23485}"/>
            </c:ext>
          </c:extLst>
        </c:ser>
        <c:ser>
          <c:idx val="1"/>
          <c:order val="1"/>
          <c:tx>
            <c:strRef>
              <c:f>'Data.Loan Report'!$S$59:$S$60</c:f>
              <c:strCache>
                <c:ptCount val="1"/>
                <c:pt idx="0">
                  <c:v>yes</c:v>
                </c:pt>
              </c:strCache>
            </c:strRef>
          </c:tx>
          <c:spPr>
            <a:solidFill>
              <a:schemeClr val="accent2"/>
            </a:solidFill>
            <a:ln>
              <a:noFill/>
            </a:ln>
            <a:effectLst/>
            <a:scene3d>
              <a:camera prst="orthographicFront"/>
              <a:lightRig rig="threePt" dir="t"/>
            </a:scene3d>
            <a:sp3d>
              <a:bevelT w="1270000" h="635000"/>
            </a:sp3d>
          </c:spPr>
          <c:invertIfNegative val="0"/>
          <c:dPt>
            <c:idx val="0"/>
            <c:invertIfNegative val="0"/>
            <c:bubble3D val="0"/>
            <c:spPr>
              <a:solidFill>
                <a:schemeClr val="accent2"/>
              </a:solidFill>
              <a:ln>
                <a:noFill/>
              </a:ln>
              <a:effectLst/>
              <a:scene3d>
                <a:camera prst="orthographicFront"/>
                <a:lightRig rig="threePt" dir="t"/>
              </a:scene3d>
              <a:sp3d>
                <a:bevelT w="1270000" h="635000"/>
              </a:sp3d>
            </c:spPr>
            <c:extLst>
              <c:ext xmlns:c16="http://schemas.microsoft.com/office/drawing/2014/chart" uri="{C3380CC4-5D6E-409C-BE32-E72D297353CC}">
                <c16:uniqueId val="{00000003-9BBA-448C-B43E-1461AE4E69C9}"/>
              </c:ext>
            </c:extLst>
          </c:dPt>
          <c:dLbls>
            <c:dLbl>
              <c:idx val="0"/>
              <c:layout>
                <c:manualLayout>
                  <c:x val="-1.6670039637244504E-17"/>
                  <c:y val="-7.2298327166935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BA-448C-B43E-1461AE4E69C9}"/>
                </c:ext>
              </c:extLst>
            </c:dLbl>
            <c:spPr>
              <a:solidFill>
                <a:srgbClr val="040529"/>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'Data.Loan Report'!$Q$61:$Q$65</c:f>
              <c:strCache>
                <c:ptCount val="5"/>
                <c:pt idx="0">
                  <c:v>15-25</c:v>
                </c:pt>
                <c:pt idx="1">
                  <c:v>26-35</c:v>
                </c:pt>
                <c:pt idx="2">
                  <c:v>35-45</c:v>
                </c:pt>
                <c:pt idx="3">
                  <c:v>45-55</c:v>
                </c:pt>
                <c:pt idx="4">
                  <c:v>55-65</c:v>
                </c:pt>
              </c:strCache>
            </c:strRef>
          </c:cat>
          <c:val>
            <c:numRef>
              <c:f>'Data.Loan Report'!$S$61:$S$65</c:f>
              <c:numCache>
                <c:formatCode>General</c:formatCode>
                <c:ptCount val="5"/>
                <c:pt idx="0">
                  <c:v>134</c:v>
                </c:pt>
                <c:pt idx="1">
                  <c:v>744</c:v>
                </c:pt>
                <c:pt idx="2">
                  <c:v>803</c:v>
                </c:pt>
                <c:pt idx="3">
                  <c:v>421</c:v>
                </c:pt>
                <c:pt idx="4">
                  <c:v>157</c:v>
                </c:pt>
              </c:numCache>
            </c:numRef>
          </c:val>
          <c:extLst>
            <c:ext xmlns:c16="http://schemas.microsoft.com/office/drawing/2014/chart" uri="{C3380CC4-5D6E-409C-BE32-E72D297353CC}">
              <c16:uniqueId val="{00000001-3E82-4422-AF74-2E38BE9FEBC5}"/>
            </c:ext>
          </c:extLst>
        </c:ser>
        <c:dLbls>
          <c:showLegendKey val="0"/>
          <c:showVal val="0"/>
          <c:showCatName val="0"/>
          <c:showSerName val="0"/>
          <c:showPercent val="0"/>
          <c:showBubbleSize val="0"/>
        </c:dLbls>
        <c:gapWidth val="150"/>
        <c:overlap val="100"/>
        <c:axId val="1256591008"/>
        <c:axId val="1256591368"/>
      </c:barChart>
      <c:catAx>
        <c:axId val="125659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591368"/>
        <c:crosses val="autoZero"/>
        <c:auto val="1"/>
        <c:lblAlgn val="ctr"/>
        <c:lblOffset val="100"/>
        <c:noMultiLvlLbl val="0"/>
      </c:catAx>
      <c:valAx>
        <c:axId val="1256591368"/>
        <c:scaling>
          <c:orientation val="minMax"/>
        </c:scaling>
        <c:delete val="1"/>
        <c:axPos val="l"/>
        <c:numFmt formatCode="General" sourceLinked="1"/>
        <c:majorTickMark val="none"/>
        <c:minorTickMark val="none"/>
        <c:tickLblPos val="nextTo"/>
        <c:crossAx val="1256591008"/>
        <c:crosses val="autoZero"/>
        <c:crossBetween val="between"/>
      </c:valAx>
      <c:spPr>
        <a:noFill/>
        <a:ln>
          <a:noFill/>
        </a:ln>
        <a:effectLst/>
      </c:spPr>
    </c:plotArea>
    <c:legend>
      <c:legendPos val="r"/>
      <c:layout>
        <c:manualLayout>
          <c:xMode val="edge"/>
          <c:yMode val="edge"/>
          <c:x val="0.71933442777832879"/>
          <c:y val="0.15602773057623118"/>
          <c:w val="5.0972792415114362E-2"/>
          <c:h val="0.135543117351294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Data.xlsx]Data.Loan Report!PivotTable8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635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badi" panose="020B0604020104020204" pitchFamily="34" charset="0"/>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00" h="635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badi" panose="020B0604020104020204" pitchFamily="34" charset="0"/>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889000" h="381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badi" panose="020B0604020104020204" pitchFamily="34" charset="0"/>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'Data.Loan Report'!$B$2:$B$3</c:f>
              <c:strCache>
                <c:ptCount val="1"/>
                <c:pt idx="0">
                  <c:v>divorced</c:v>
                </c:pt>
              </c:strCache>
            </c:strRef>
          </c:tx>
          <c:spPr>
            <a:solidFill>
              <a:schemeClr val="accent1"/>
            </a:solidFill>
            <a:ln>
              <a:noFill/>
            </a:ln>
            <a:effectLst/>
            <a:scene3d>
              <a:camera prst="orthographicFront"/>
              <a:lightRig rig="threePt" dir="t"/>
            </a:scene3d>
            <a:sp3d>
              <a:bevelT w="635000" h="1270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badi" panose="020B0604020104020204" pitchFamily="34" charset="0"/>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'Data.Loan Report'!$A$4:$A$6</c:f>
              <c:strCache>
                <c:ptCount val="2"/>
                <c:pt idx="0">
                  <c:v>no</c:v>
                </c:pt>
                <c:pt idx="1">
                  <c:v>yes</c:v>
                </c:pt>
              </c:strCache>
            </c:strRef>
          </c:cat>
          <c:val>
            <c:numRef>
              <c:f>'Data.Loan Report'!$B$4:$B$6</c:f>
              <c:numCache>
                <c:formatCode>General</c:formatCode>
                <c:ptCount val="2"/>
                <c:pt idx="0">
                  <c:v>197</c:v>
                </c:pt>
                <c:pt idx="1">
                  <c:v>257</c:v>
                </c:pt>
              </c:numCache>
            </c:numRef>
          </c:val>
          <c:extLst>
            <c:ext xmlns:c16="http://schemas.microsoft.com/office/drawing/2014/chart" uri="{C3380CC4-5D6E-409C-BE32-E72D297353CC}">
              <c16:uniqueId val="{00000000-35B1-4F33-9CBA-4E65AF3648E3}"/>
            </c:ext>
          </c:extLst>
        </c:ser>
        <c:ser>
          <c:idx val="1"/>
          <c:order val="1"/>
          <c:tx>
            <c:strRef>
              <c:f>'Data.Loan Report'!$C$2:$C$3</c:f>
              <c:strCache>
                <c:ptCount val="1"/>
                <c:pt idx="0">
                  <c:v>married</c:v>
                </c:pt>
              </c:strCache>
            </c:strRef>
          </c:tx>
          <c:spPr>
            <a:solidFill>
              <a:schemeClr val="accent2"/>
            </a:solidFill>
            <a:ln>
              <a:noFill/>
            </a:ln>
            <a:effectLst/>
            <a:scene3d>
              <a:camera prst="orthographicFront"/>
              <a:lightRig rig="threePt" dir="t"/>
            </a:scene3d>
            <a:sp3d>
              <a:bevelT w="1270000" h="6350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badi" panose="020B0604020104020204" pitchFamily="34" charset="0"/>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'Data.Loan Report'!$A$4:$A$6</c:f>
              <c:strCache>
                <c:ptCount val="2"/>
                <c:pt idx="0">
                  <c:v>no</c:v>
                </c:pt>
                <c:pt idx="1">
                  <c:v>yes</c:v>
                </c:pt>
              </c:strCache>
            </c:strRef>
          </c:cat>
          <c:val>
            <c:numRef>
              <c:f>'Data.Loan Report'!$C$4:$C$6</c:f>
              <c:numCache>
                <c:formatCode>General</c:formatCode>
                <c:ptCount val="2"/>
                <c:pt idx="0">
                  <c:v>1047</c:v>
                </c:pt>
                <c:pt idx="1">
                  <c:v>1439</c:v>
                </c:pt>
              </c:numCache>
            </c:numRef>
          </c:val>
          <c:extLst>
            <c:ext xmlns:c16="http://schemas.microsoft.com/office/drawing/2014/chart" uri="{C3380CC4-5D6E-409C-BE32-E72D297353CC}">
              <c16:uniqueId val="{00000001-35B1-4F33-9CBA-4E65AF3648E3}"/>
            </c:ext>
          </c:extLst>
        </c:ser>
        <c:ser>
          <c:idx val="2"/>
          <c:order val="2"/>
          <c:tx>
            <c:strRef>
              <c:f>'Data.Loan Report'!$D$2:$D$3</c:f>
              <c:strCache>
                <c:ptCount val="1"/>
                <c:pt idx="0">
                  <c:v>single</c:v>
                </c:pt>
              </c:strCache>
            </c:strRef>
          </c:tx>
          <c:spPr>
            <a:solidFill>
              <a:schemeClr val="accent3"/>
            </a:solidFill>
            <a:ln>
              <a:noFill/>
            </a:ln>
            <a:effectLst/>
            <a:scene3d>
              <a:camera prst="orthographicFront"/>
              <a:lightRig rig="threePt" dir="t"/>
            </a:scene3d>
            <a:sp3d>
              <a:bevelT w="889000" h="3810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badi" panose="020B0604020104020204" pitchFamily="34" charset="0"/>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'Data.Loan Report'!$A$4:$A$6</c:f>
              <c:strCache>
                <c:ptCount val="2"/>
                <c:pt idx="0">
                  <c:v>no</c:v>
                </c:pt>
                <c:pt idx="1">
                  <c:v>yes</c:v>
                </c:pt>
              </c:strCache>
            </c:strRef>
          </c:cat>
          <c:val>
            <c:numRef>
              <c:f>'Data.Loan Report'!$D$4:$D$6</c:f>
              <c:numCache>
                <c:formatCode>General</c:formatCode>
                <c:ptCount val="2"/>
                <c:pt idx="0">
                  <c:v>491</c:v>
                </c:pt>
                <c:pt idx="1">
                  <c:v>563</c:v>
                </c:pt>
              </c:numCache>
            </c:numRef>
          </c:val>
          <c:extLst>
            <c:ext xmlns:c16="http://schemas.microsoft.com/office/drawing/2014/chart" uri="{C3380CC4-5D6E-409C-BE32-E72D297353CC}">
              <c16:uniqueId val="{00000002-35B1-4F33-9CBA-4E65AF3648E3}"/>
            </c:ext>
          </c:extLst>
        </c:ser>
        <c:dLbls>
          <c:showLegendKey val="0"/>
          <c:showVal val="0"/>
          <c:showCatName val="0"/>
          <c:showSerName val="0"/>
          <c:showPercent val="0"/>
          <c:showBubbleSize val="0"/>
        </c:dLbls>
        <c:gapWidth val="219"/>
        <c:overlap val="-27"/>
        <c:axId val="1256583088"/>
        <c:axId val="1256583808"/>
      </c:barChart>
      <c:catAx>
        <c:axId val="125658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badi" panose="020B0604020104020204" pitchFamily="34" charset="0"/>
                <a:ea typeface="+mn-ea"/>
                <a:cs typeface="+mn-cs"/>
              </a:defRPr>
            </a:pPr>
            <a:endParaRPr lang="en-US"/>
          </a:p>
        </c:txPr>
        <c:crossAx val="1256583808"/>
        <c:crosses val="autoZero"/>
        <c:auto val="1"/>
        <c:lblAlgn val="ctr"/>
        <c:lblOffset val="100"/>
        <c:noMultiLvlLbl val="0"/>
      </c:catAx>
      <c:valAx>
        <c:axId val="1256583808"/>
        <c:scaling>
          <c:orientation val="minMax"/>
        </c:scaling>
        <c:delete val="1"/>
        <c:axPos val="l"/>
        <c:numFmt formatCode="General" sourceLinked="1"/>
        <c:majorTickMark val="none"/>
        <c:minorTickMark val="none"/>
        <c:tickLblPos val="nextTo"/>
        <c:crossAx val="125658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chemeClr val="accent1">
                <a:lumMod val="50000"/>
              </a:schemeClr>
            </a:solidFill>
            <a:ln w="57150">
              <a:solidFill>
                <a:srgbClr val="0D194B"/>
              </a:solidFill>
            </a:ln>
          </c:spPr>
          <c:explosion val="120"/>
          <c:dPt>
            <c:idx val="0"/>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01-4D98-466F-B33F-11E53E9CA881}"/>
              </c:ext>
            </c:extLst>
          </c:dPt>
          <c:dPt>
            <c:idx val="1"/>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03-4D98-466F-B33F-11E53E9CA881}"/>
              </c:ext>
            </c:extLst>
          </c:dPt>
          <c:dPt>
            <c:idx val="2"/>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05-4D98-466F-B33F-11E53E9CA881}"/>
              </c:ext>
            </c:extLst>
          </c:dPt>
          <c:dPt>
            <c:idx val="3"/>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07-4D98-466F-B33F-11E53E9CA881}"/>
              </c:ext>
            </c:extLst>
          </c:dPt>
          <c:dPt>
            <c:idx val="4"/>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09-4D98-466F-B33F-11E53E9CA881}"/>
              </c:ext>
            </c:extLst>
          </c:dPt>
          <c:dPt>
            <c:idx val="5"/>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0B-4D98-466F-B33F-11E53E9CA881}"/>
              </c:ext>
            </c:extLst>
          </c:dPt>
          <c:dPt>
            <c:idx val="6"/>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0D-4D98-466F-B33F-11E53E9CA881}"/>
              </c:ext>
            </c:extLst>
          </c:dPt>
          <c:dPt>
            <c:idx val="7"/>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0F-4D98-466F-B33F-11E53E9CA881}"/>
              </c:ext>
            </c:extLst>
          </c:dPt>
          <c:dPt>
            <c:idx val="8"/>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11-4D98-466F-B33F-11E53E9CA881}"/>
              </c:ext>
            </c:extLst>
          </c:dPt>
          <c:dPt>
            <c:idx val="9"/>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13-4D98-466F-B33F-11E53E9CA881}"/>
              </c:ext>
            </c:extLst>
          </c:dPt>
          <c:dPt>
            <c:idx val="10"/>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15-4D98-466F-B33F-11E53E9CA881}"/>
              </c:ext>
            </c:extLst>
          </c:dPt>
          <c:dPt>
            <c:idx val="11"/>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17-4D98-466F-B33F-11E53E9CA881}"/>
              </c:ext>
            </c:extLst>
          </c:dPt>
          <c:dPt>
            <c:idx val="12"/>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19-4D98-466F-B33F-11E53E9CA881}"/>
              </c:ext>
            </c:extLst>
          </c:dPt>
          <c:dPt>
            <c:idx val="13"/>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1B-4D98-466F-B33F-11E53E9CA881}"/>
              </c:ext>
            </c:extLst>
          </c:dPt>
          <c:dPt>
            <c:idx val="14"/>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1D-4D98-466F-B33F-11E53E9CA881}"/>
              </c:ext>
            </c:extLst>
          </c:dPt>
          <c:dPt>
            <c:idx val="15"/>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1F-4D98-466F-B33F-11E53E9CA881}"/>
              </c:ext>
            </c:extLst>
          </c:dPt>
          <c:dPt>
            <c:idx val="16"/>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21-4D98-466F-B33F-11E53E9CA881}"/>
              </c:ext>
            </c:extLst>
          </c:dPt>
          <c:dPt>
            <c:idx val="17"/>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23-4D98-466F-B33F-11E53E9CA881}"/>
              </c:ext>
            </c:extLst>
          </c:dPt>
          <c:dPt>
            <c:idx val="18"/>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25-4D98-466F-B33F-11E53E9CA881}"/>
              </c:ext>
            </c:extLst>
          </c:dPt>
          <c:dPt>
            <c:idx val="19"/>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27-4D98-466F-B33F-11E53E9CA881}"/>
              </c:ext>
            </c:extLst>
          </c:dPt>
          <c:dPt>
            <c:idx val="20"/>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29-4D98-466F-B33F-11E53E9CA881}"/>
              </c:ext>
            </c:extLst>
          </c:dPt>
          <c:dPt>
            <c:idx val="21"/>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2B-4D98-466F-B33F-11E53E9CA881}"/>
              </c:ext>
            </c:extLst>
          </c:dPt>
          <c:dPt>
            <c:idx val="22"/>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2D-4D98-466F-B33F-11E53E9CA881}"/>
              </c:ext>
            </c:extLst>
          </c:dPt>
          <c:dPt>
            <c:idx val="23"/>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2F-4D98-466F-B33F-11E53E9CA881}"/>
              </c:ext>
            </c:extLst>
          </c:dPt>
          <c:dPt>
            <c:idx val="24"/>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31-4D98-466F-B33F-11E53E9CA881}"/>
              </c:ext>
            </c:extLst>
          </c:dPt>
          <c:dPt>
            <c:idx val="25"/>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33-4D98-466F-B33F-11E53E9CA881}"/>
              </c:ext>
            </c:extLst>
          </c:dPt>
          <c:dPt>
            <c:idx val="26"/>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35-4D98-466F-B33F-11E53E9CA881}"/>
              </c:ext>
            </c:extLst>
          </c:dPt>
          <c:dPt>
            <c:idx val="27"/>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37-4D98-466F-B33F-11E53E9CA881}"/>
              </c:ext>
            </c:extLst>
          </c:dPt>
          <c:dPt>
            <c:idx val="28"/>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39-4D98-466F-B33F-11E53E9CA881}"/>
              </c:ext>
            </c:extLst>
          </c:dPt>
          <c:dPt>
            <c:idx val="29"/>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3B-4D98-466F-B33F-11E53E9CA881}"/>
              </c:ext>
            </c:extLst>
          </c:dPt>
          <c:dPt>
            <c:idx val="30"/>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3D-4D98-466F-B33F-11E53E9CA881}"/>
              </c:ext>
            </c:extLst>
          </c:dPt>
          <c:dPt>
            <c:idx val="31"/>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3F-4D98-466F-B33F-11E53E9CA881}"/>
              </c:ext>
            </c:extLst>
          </c:dPt>
          <c:dPt>
            <c:idx val="32"/>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41-4D98-466F-B33F-11E53E9CA881}"/>
              </c:ext>
            </c:extLst>
          </c:dPt>
          <c:dPt>
            <c:idx val="33"/>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43-4D98-466F-B33F-11E53E9CA881}"/>
              </c:ext>
            </c:extLst>
          </c:dPt>
          <c:dPt>
            <c:idx val="34"/>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45-4D98-466F-B33F-11E53E9CA881}"/>
              </c:ext>
            </c:extLst>
          </c:dPt>
          <c:dPt>
            <c:idx val="35"/>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47-4D98-466F-B33F-11E53E9CA881}"/>
              </c:ext>
            </c:extLst>
          </c:dPt>
          <c:dPt>
            <c:idx val="36"/>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49-4D98-466F-B33F-11E53E9CA881}"/>
              </c:ext>
            </c:extLst>
          </c:dPt>
          <c:dPt>
            <c:idx val="37"/>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4B-4D98-466F-B33F-11E53E9CA881}"/>
              </c:ext>
            </c:extLst>
          </c:dPt>
          <c:dPt>
            <c:idx val="38"/>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4D-4D98-466F-B33F-11E53E9CA881}"/>
              </c:ext>
            </c:extLst>
          </c:dPt>
          <c:dPt>
            <c:idx val="39"/>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4F-4D98-466F-B33F-11E53E9CA881}"/>
              </c:ext>
            </c:extLst>
          </c:dPt>
          <c:dPt>
            <c:idx val="40"/>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51-4D98-466F-B33F-11E53E9CA881}"/>
              </c:ext>
            </c:extLst>
          </c:dPt>
          <c:dPt>
            <c:idx val="41"/>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53-4D98-466F-B33F-11E53E9CA881}"/>
              </c:ext>
            </c:extLst>
          </c:dPt>
          <c:dPt>
            <c:idx val="42"/>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55-4D98-466F-B33F-11E53E9CA881}"/>
              </c:ext>
            </c:extLst>
          </c:dPt>
          <c:dPt>
            <c:idx val="43"/>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57-4D98-466F-B33F-11E53E9CA881}"/>
              </c:ext>
            </c:extLst>
          </c:dPt>
          <c:dPt>
            <c:idx val="44"/>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59-4D98-466F-B33F-11E53E9CA881}"/>
              </c:ext>
            </c:extLst>
          </c:dPt>
          <c:dPt>
            <c:idx val="45"/>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5B-4D98-466F-B33F-11E53E9CA881}"/>
              </c:ext>
            </c:extLst>
          </c:dPt>
          <c:dPt>
            <c:idx val="46"/>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5D-4D98-466F-B33F-11E53E9CA881}"/>
              </c:ext>
            </c:extLst>
          </c:dPt>
          <c:dPt>
            <c:idx val="47"/>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5F-4D98-466F-B33F-11E53E9CA881}"/>
              </c:ext>
            </c:extLst>
          </c:dPt>
          <c:dPt>
            <c:idx val="48"/>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61-4D98-466F-B33F-11E53E9CA881}"/>
              </c:ext>
            </c:extLst>
          </c:dPt>
          <c:dPt>
            <c:idx val="49"/>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63-4D98-466F-B33F-11E53E9CA881}"/>
              </c:ext>
            </c:extLst>
          </c:dPt>
          <c:dPt>
            <c:idx val="50"/>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65-4D98-466F-B33F-11E53E9CA881}"/>
              </c:ext>
            </c:extLst>
          </c:dPt>
          <c:dPt>
            <c:idx val="51"/>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67-4D98-466F-B33F-11E53E9CA881}"/>
              </c:ext>
            </c:extLst>
          </c:dPt>
          <c:dPt>
            <c:idx val="52"/>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69-4D98-466F-B33F-11E53E9CA881}"/>
              </c:ext>
            </c:extLst>
          </c:dPt>
          <c:dPt>
            <c:idx val="53"/>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6B-4D98-466F-B33F-11E53E9CA881}"/>
              </c:ext>
            </c:extLst>
          </c:dPt>
          <c:dPt>
            <c:idx val="54"/>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6D-4D98-466F-B33F-11E53E9CA881}"/>
              </c:ext>
            </c:extLst>
          </c:dPt>
          <c:dPt>
            <c:idx val="55"/>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6F-4D98-466F-B33F-11E53E9CA881}"/>
              </c:ext>
            </c:extLst>
          </c:dPt>
          <c:dPt>
            <c:idx val="56"/>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71-4D98-466F-B33F-11E53E9CA881}"/>
              </c:ext>
            </c:extLst>
          </c:dPt>
          <c:dPt>
            <c:idx val="57"/>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73-4D98-466F-B33F-11E53E9CA881}"/>
              </c:ext>
            </c:extLst>
          </c:dPt>
          <c:dPt>
            <c:idx val="58"/>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75-4D98-466F-B33F-11E53E9CA881}"/>
              </c:ext>
            </c:extLst>
          </c:dPt>
          <c:dPt>
            <c:idx val="59"/>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77-4D98-466F-B33F-11E53E9CA881}"/>
              </c:ext>
            </c:extLst>
          </c:dPt>
          <c:dPt>
            <c:idx val="60"/>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79-4D98-466F-B33F-11E53E9CA881}"/>
              </c:ext>
            </c:extLst>
          </c:dPt>
          <c:dPt>
            <c:idx val="61"/>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7B-4D98-466F-B33F-11E53E9CA881}"/>
              </c:ext>
            </c:extLst>
          </c:dPt>
          <c:dPt>
            <c:idx val="62"/>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7D-4D98-466F-B33F-11E53E9CA881}"/>
              </c:ext>
            </c:extLst>
          </c:dPt>
          <c:dPt>
            <c:idx val="63"/>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7F-4D98-466F-B33F-11E53E9CA881}"/>
              </c:ext>
            </c:extLst>
          </c:dPt>
          <c:dPt>
            <c:idx val="64"/>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81-4D98-466F-B33F-11E53E9CA881}"/>
              </c:ext>
            </c:extLst>
          </c:dPt>
          <c:dPt>
            <c:idx val="65"/>
            <c:bubble3D val="0"/>
            <c:spPr>
              <a:solidFill>
                <a:schemeClr val="accent1">
                  <a:lumMod val="50000"/>
                </a:schemeClr>
              </a:solidFill>
              <a:ln w="57150">
                <a:solidFill>
                  <a:srgbClr val="0D194B"/>
                </a:solidFill>
              </a:ln>
              <a:effectLst/>
            </c:spPr>
            <c:extLst>
              <c:ext xmlns:c16="http://schemas.microsoft.com/office/drawing/2014/chart" uri="{C3380CC4-5D6E-409C-BE32-E72D297353CC}">
                <c16:uniqueId val="{00000083-4D98-466F-B33F-11E53E9CA881}"/>
              </c:ext>
            </c:extLst>
          </c:dPt>
          <c:val>
            <c:numLit>
              <c:formatCode>General</c:formatCode>
              <c:ptCount val="6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numLit>
          </c:val>
          <c:extLst>
            <c:ext xmlns:c16="http://schemas.microsoft.com/office/drawing/2014/chart" uri="{C3380CC4-5D6E-409C-BE32-E72D297353CC}">
              <c16:uniqueId val="{00000000-725C-4A38-8939-85F2C323BDF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'Data.Customer Analysis'!$N$35</c:f>
              <c:strCache>
                <c:ptCount val="1"/>
                <c:pt idx="0">
                  <c:v>Blue Collar</c:v>
                </c:pt>
              </c:strCache>
            </c:strRef>
          </c:tx>
          <c:spPr>
            <a:solidFill>
              <a:schemeClr val="accent1"/>
            </a:solidFill>
            <a:ln>
              <a:noFill/>
            </a:ln>
            <a:effectLst/>
          </c:spPr>
          <c:invertIfNegative val="0"/>
          <c:dLbls>
            <c:dLbl>
              <c:idx val="0"/>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32FE-400F-A871-BADC55F3CBB2}"/>
                </c:ext>
              </c:extLst>
            </c:dLbl>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Dubai" panose="020B0503030403030204" pitchFamily="34" charset="-78"/>
                    <a:ea typeface="+mn-ea"/>
                    <a:cs typeface="Dubai" panose="020B0503030403030204" pitchFamily="34" charset="-78"/>
                  </a:defRPr>
                </a:pPr>
                <a:endParaRPr lang="en-US"/>
              </a:p>
            </c:txPr>
            <c:showLegendKey val="0"/>
            <c:showVal val="0"/>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'Data.Customer Analysis'!$O$35</c:f>
              <c:numCache>
                <c:formatCode>General</c:formatCode>
                <c:ptCount val="1"/>
                <c:pt idx="0">
                  <c:v>1041</c:v>
                </c:pt>
              </c:numCache>
            </c:numRef>
          </c:val>
          <c:extLst>
            <c:ext xmlns:c16="http://schemas.microsoft.com/office/drawing/2014/chart" uri="{C3380CC4-5D6E-409C-BE32-E72D297353CC}">
              <c16:uniqueId val="{00000000-FB45-4A47-85C9-FF25577DC0DF}"/>
            </c:ext>
          </c:extLst>
        </c:ser>
        <c:ser>
          <c:idx val="1"/>
          <c:order val="1"/>
          <c:tx>
            <c:strRef>
              <c:f>'Data.Customer Analysis'!$N$36</c:f>
              <c:strCache>
                <c:ptCount val="1"/>
                <c:pt idx="0">
                  <c:v>Other</c:v>
                </c:pt>
              </c:strCache>
            </c:strRef>
          </c:tx>
          <c:spPr>
            <a:solidFill>
              <a:schemeClr val="accent2"/>
            </a:solidFill>
            <a:ln>
              <a:noFill/>
            </a:ln>
            <a:effectLst/>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Dubai" panose="020B0503030403030204" pitchFamily="34" charset="-78"/>
                    <a:ea typeface="+mn-ea"/>
                    <a:cs typeface="Dubai" panose="020B0503030403030204" pitchFamily="34" charset="-78"/>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'Data.Customer Analysis'!$O$36</c:f>
              <c:numCache>
                <c:formatCode>General</c:formatCode>
                <c:ptCount val="1"/>
                <c:pt idx="0">
                  <c:v>1004</c:v>
                </c:pt>
              </c:numCache>
            </c:numRef>
          </c:val>
          <c:extLst>
            <c:ext xmlns:c16="http://schemas.microsoft.com/office/drawing/2014/chart" uri="{C3380CC4-5D6E-409C-BE32-E72D297353CC}">
              <c16:uniqueId val="{00000001-FB45-4A47-85C9-FF25577DC0DF}"/>
            </c:ext>
          </c:extLst>
        </c:ser>
        <c:ser>
          <c:idx val="2"/>
          <c:order val="2"/>
          <c:tx>
            <c:strRef>
              <c:f>'Data.Customer Analysis'!$N$37</c:f>
              <c:strCache>
                <c:ptCount val="1"/>
                <c:pt idx="0">
                  <c:v>White Collar</c:v>
                </c:pt>
              </c:strCache>
            </c:strRef>
          </c:tx>
          <c:spPr>
            <a:solidFill>
              <a:schemeClr val="accent3"/>
            </a:solidFill>
            <a:ln>
              <a:noFill/>
            </a:ln>
            <a:effectLst/>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Dubai" panose="020B0503030403030204" pitchFamily="34" charset="-78"/>
                    <a:ea typeface="+mn-ea"/>
                    <a:cs typeface="Dubai" panose="020B0503030403030204" pitchFamily="34" charset="-78"/>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'Data.Customer Analysis'!$O$37</c:f>
              <c:numCache>
                <c:formatCode>General</c:formatCode>
                <c:ptCount val="1"/>
                <c:pt idx="0">
                  <c:v>1949</c:v>
                </c:pt>
              </c:numCache>
            </c:numRef>
          </c:val>
          <c:extLst>
            <c:ext xmlns:c16="http://schemas.microsoft.com/office/drawing/2014/chart" uri="{C3380CC4-5D6E-409C-BE32-E72D297353CC}">
              <c16:uniqueId val="{00000002-FB45-4A47-85C9-FF25577DC0DF}"/>
            </c:ext>
          </c:extLst>
        </c:ser>
        <c:dLbls>
          <c:showLegendKey val="0"/>
          <c:showVal val="0"/>
          <c:showCatName val="0"/>
          <c:showSerName val="0"/>
          <c:showPercent val="0"/>
          <c:showBubbleSize val="0"/>
        </c:dLbls>
        <c:gapWidth val="150"/>
        <c:overlap val="100"/>
        <c:axId val="1426830488"/>
        <c:axId val="1218820768"/>
      </c:barChart>
      <c:catAx>
        <c:axId val="1426830488"/>
        <c:scaling>
          <c:orientation val="minMax"/>
        </c:scaling>
        <c:delete val="1"/>
        <c:axPos val="l"/>
        <c:numFmt formatCode="General" sourceLinked="1"/>
        <c:majorTickMark val="none"/>
        <c:minorTickMark val="none"/>
        <c:tickLblPos val="nextTo"/>
        <c:crossAx val="1218820768"/>
        <c:crosses val="autoZero"/>
        <c:auto val="1"/>
        <c:lblAlgn val="ctr"/>
        <c:lblOffset val="100"/>
        <c:noMultiLvlLbl val="0"/>
      </c:catAx>
      <c:valAx>
        <c:axId val="1218820768"/>
        <c:scaling>
          <c:orientation val="minMax"/>
        </c:scaling>
        <c:delete val="1"/>
        <c:axPos val="b"/>
        <c:numFmt formatCode="General" sourceLinked="1"/>
        <c:majorTickMark val="none"/>
        <c:minorTickMark val="none"/>
        <c:tickLblPos val="nextTo"/>
        <c:crossAx val="14268304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Data.xlsx]Data.Customer Analysis!PivotTable3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Dubai" panose="020B0503030403030204" pitchFamily="34" charset="-78"/>
                  <a:ea typeface="+mn-ea"/>
                  <a:cs typeface="Dubai" panose="020B0503030403030204" pitchFamily="34" charset="-78"/>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'Data.Customer Analysis'!$L$3</c:f>
              <c:strCache>
                <c:ptCount val="1"/>
                <c:pt idx="0">
                  <c:v>Total</c:v>
                </c:pt>
              </c:strCache>
            </c:strRef>
          </c:tx>
          <c:spPr>
            <a:solidFill>
              <a:schemeClr val="accent1"/>
            </a:solidFill>
            <a:ln>
              <a:noFill/>
            </a:ln>
            <a:effectLst/>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0000"/>
                    </a:solidFill>
                    <a:latin typeface="Dubai" panose="020B0503030403030204" pitchFamily="34" charset="-78"/>
                    <a:ea typeface="+mn-ea"/>
                    <a:cs typeface="Dubai" panose="020B0503030403030204" pitchFamily="34" charset="-78"/>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'Data.Customer Analysis'!$K$4:$K$7</c:f>
              <c:strCache>
                <c:ptCount val="3"/>
                <c:pt idx="0">
                  <c:v>divorced</c:v>
                </c:pt>
                <c:pt idx="1">
                  <c:v>married</c:v>
                </c:pt>
                <c:pt idx="2">
                  <c:v>single</c:v>
                </c:pt>
              </c:strCache>
            </c:strRef>
          </c:cat>
          <c:val>
            <c:numRef>
              <c:f>'Data.Customer Analysis'!$L$4:$L$7</c:f>
              <c:numCache>
                <c:formatCode>General</c:formatCode>
                <c:ptCount val="3"/>
                <c:pt idx="0">
                  <c:v>454</c:v>
                </c:pt>
                <c:pt idx="1">
                  <c:v>2486</c:v>
                </c:pt>
                <c:pt idx="2">
                  <c:v>1054</c:v>
                </c:pt>
              </c:numCache>
            </c:numRef>
          </c:val>
          <c:extLst>
            <c:ext xmlns:c16="http://schemas.microsoft.com/office/drawing/2014/chart" uri="{C3380CC4-5D6E-409C-BE32-E72D297353CC}">
              <c16:uniqueId val="{00000001-3193-4268-9453-B11E09D9DDBB}"/>
            </c:ext>
          </c:extLst>
        </c:ser>
        <c:dLbls>
          <c:showLegendKey val="0"/>
          <c:showVal val="0"/>
          <c:showCatName val="0"/>
          <c:showSerName val="0"/>
          <c:showPercent val="0"/>
          <c:showBubbleSize val="0"/>
        </c:dLbls>
        <c:gapWidth val="150"/>
        <c:overlap val="100"/>
        <c:axId val="1510868832"/>
        <c:axId val="1510867752"/>
      </c:barChart>
      <c:catAx>
        <c:axId val="151086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Abadi" panose="020B0604020104020204" pitchFamily="34" charset="0"/>
                <a:ea typeface="+mn-ea"/>
                <a:cs typeface="+mn-cs"/>
              </a:defRPr>
            </a:pPr>
            <a:endParaRPr lang="en-US"/>
          </a:p>
        </c:txPr>
        <c:crossAx val="1510867752"/>
        <c:crosses val="autoZero"/>
        <c:auto val="1"/>
        <c:lblAlgn val="ctr"/>
        <c:lblOffset val="100"/>
        <c:noMultiLvlLbl val="0"/>
      </c:catAx>
      <c:valAx>
        <c:axId val="1510867752"/>
        <c:scaling>
          <c:orientation val="minMax"/>
        </c:scaling>
        <c:delete val="1"/>
        <c:axPos val="l"/>
        <c:numFmt formatCode="General" sourceLinked="1"/>
        <c:majorTickMark val="none"/>
        <c:minorTickMark val="none"/>
        <c:tickLblPos val="nextTo"/>
        <c:crossAx val="151086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explosion val="2"/>
            <c:spPr>
              <a:solidFill>
                <a:schemeClr val="accent1"/>
              </a:solidFill>
              <a:ln w="19050">
                <a:noFill/>
              </a:ln>
              <a:effectLst/>
            </c:spPr>
            <c:extLst>
              <c:ext xmlns:c16="http://schemas.microsoft.com/office/drawing/2014/chart" uri="{C3380CC4-5D6E-409C-BE32-E72D297353CC}">
                <c16:uniqueId val="{00000001-DBD0-470A-899C-EFFEB5A3E047}"/>
              </c:ext>
            </c:extLst>
          </c:dPt>
          <c:dPt>
            <c:idx val="1"/>
            <c:bubble3D val="0"/>
            <c:explosion val="2"/>
            <c:spPr>
              <a:solidFill>
                <a:schemeClr val="accent2"/>
              </a:solidFill>
              <a:ln w="19050">
                <a:noFill/>
              </a:ln>
              <a:effectLst/>
            </c:spPr>
            <c:extLst>
              <c:ext xmlns:c16="http://schemas.microsoft.com/office/drawing/2014/chart" uri="{C3380CC4-5D6E-409C-BE32-E72D297353CC}">
                <c16:uniqueId val="{00000003-DBD0-470A-899C-EFFEB5A3E047}"/>
              </c:ext>
            </c:extLst>
          </c:dPt>
          <c:dPt>
            <c:idx val="2"/>
            <c:bubble3D val="0"/>
            <c:spPr>
              <a:noFill/>
              <a:ln w="19050">
                <a:noFill/>
              </a:ln>
              <a:effectLst/>
            </c:spPr>
            <c:extLst>
              <c:ext xmlns:c16="http://schemas.microsoft.com/office/drawing/2014/chart" uri="{C3380CC4-5D6E-409C-BE32-E72D297353CC}">
                <c16:uniqueId val="{00000005-DBD0-470A-899C-EFFEB5A3E047}"/>
              </c:ext>
            </c:extLst>
          </c:dPt>
          <c:dLbls>
            <c:dLbl>
              <c:idx val="2"/>
              <c:delete val="1"/>
              <c:extLst>
                <c:ext xmlns:c15="http://schemas.microsoft.com/office/drawing/2012/chart" uri="{CE6537A1-D6FC-4f65-9D91-7224C49458BB}"/>
                <c:ext xmlns:c16="http://schemas.microsoft.com/office/drawing/2014/chart" uri="{C3380CC4-5D6E-409C-BE32-E72D297353CC}">
                  <c16:uniqueId val="{00000005-DBD0-470A-899C-EFFEB5A3E047}"/>
                </c:ext>
              </c:extLst>
            </c:dLbl>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FF0000"/>
                    </a:solidFill>
                    <a:latin typeface="Dubai" panose="020B0503030403030204" pitchFamily="34" charset="-78"/>
                    <a:ea typeface="+mn-ea"/>
                    <a:cs typeface="Dubai" panose="020B0503030403030204" pitchFamily="34" charset="-78"/>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'Data.Customer Analysis'!$A$23:$A$25</c:f>
              <c:strCache>
                <c:ptCount val="3"/>
                <c:pt idx="0">
                  <c:v>Male</c:v>
                </c:pt>
                <c:pt idx="1">
                  <c:v>Female</c:v>
                </c:pt>
                <c:pt idx="2">
                  <c:v>total</c:v>
                </c:pt>
              </c:strCache>
            </c:strRef>
          </c:cat>
          <c:val>
            <c:numRef>
              <c:f>'Data.Customer Analysis'!$B$23:$B$25</c:f>
              <c:numCache>
                <c:formatCode>General</c:formatCode>
                <c:ptCount val="3"/>
                <c:pt idx="0">
                  <c:v>2152</c:v>
                </c:pt>
                <c:pt idx="1">
                  <c:v>1842</c:v>
                </c:pt>
                <c:pt idx="2">
                  <c:v>3994</c:v>
                </c:pt>
              </c:numCache>
            </c:numRef>
          </c:val>
          <c:extLst>
            <c:ext xmlns:c16="http://schemas.microsoft.com/office/drawing/2014/chart" uri="{C3380CC4-5D6E-409C-BE32-E72D297353CC}">
              <c16:uniqueId val="{00000006-DBD0-470A-899C-EFFEB5A3E047}"/>
            </c:ext>
          </c:extLst>
        </c:ser>
        <c:dLbls>
          <c:showLegendKey val="0"/>
          <c:showVal val="1"/>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sunburst" uniqueId="{D331C452-D531-410B-A206-68377D28CD3D}">
          <cx:dataLabels pos="ctr">
            <cx:txPr>
              <a:bodyPr spcFirstLastPara="1" vertOverflow="ellipsis" horzOverflow="overflow" wrap="square" lIns="0" tIns="0" rIns="0" bIns="0" anchor="ctr" anchorCtr="1"/>
              <a:lstStyle/>
              <a:p>
                <a:pPr algn="ctr" rtl="0">
                  <a:defRPr sz="1000" b="0">
                    <a:solidFill>
                      <a:schemeClr val="tx1"/>
                    </a:solidFill>
                    <a:latin typeface="Abadi" panose="020B0604020104020204" pitchFamily="34" charset="0"/>
                    <a:ea typeface="Abadi" panose="020B0604020104020204" pitchFamily="34" charset="0"/>
                    <a:cs typeface="Abadi" panose="020B0604020104020204" pitchFamily="34" charset="0"/>
                  </a:defRPr>
                </a:pPr>
                <a:endParaRPr lang="en-US" sz="1000" b="0" i="0" u="none" strike="noStrike" baseline="0">
                  <a:solidFill>
                    <a:schemeClr val="tx1"/>
                  </a:solidFill>
                  <a:latin typeface="Abadi" panose="020B0604020104020204" pitchFamily="34" charset="0"/>
                </a:endParaRPr>
              </a:p>
            </cx:txPr>
            <cx:visibility seriesName="0" categoryName="1" value="1"/>
            <cx:separator>
</cx:separator>
          </cx:dataLabels>
          <cx:dataId val="0"/>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sunburst" uniqueId="{F798819F-9DBB-4738-9469-072159F74F2B}">
          <cx:dataLabels pos="ctr">
            <cx:txPr>
              <a:bodyPr spcFirstLastPara="1" vertOverflow="ellipsis" horzOverflow="overflow" wrap="square" lIns="0" tIns="0" rIns="0" bIns="0" anchor="ctr" anchorCtr="1"/>
              <a:lstStyle/>
              <a:p>
                <a:pPr algn="ctr" rtl="0">
                  <a:defRPr sz="1000">
                    <a:solidFill>
                      <a:schemeClr val="tx1"/>
                    </a:solidFill>
                    <a:latin typeface="Abadi" panose="020B0604020104020204" pitchFamily="34" charset="0"/>
                    <a:ea typeface="Abadi" panose="020B0604020104020204" pitchFamily="34" charset="0"/>
                    <a:cs typeface="Abadi" panose="020B0604020104020204" pitchFamily="34" charset="0"/>
                  </a:defRPr>
                </a:pPr>
                <a:endParaRPr lang="en-US" sz="1000" b="0" i="0" u="none" strike="noStrike" baseline="0">
                  <a:solidFill>
                    <a:schemeClr val="tx1"/>
                  </a:solidFill>
                  <a:latin typeface="Abadi" panose="020B0604020104020204" pitchFamily="34" charset="0"/>
                </a:endParaRPr>
              </a:p>
            </cx:txPr>
            <cx:visibility seriesName="0" categoryName="1" value="1"/>
            <cx:separator>, </cx:separator>
          </cx:dataLabels>
          <cx:dataId val="0"/>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254F095-5363-43F0-ABE9-6E6C69078F76}">
          <cx:dataLabels>
            <cx:visibility seriesName="0" categoryName="0" value="1"/>
            <cx:separator>, </cx:separator>
          </cx:dataLabels>
          <cx:dataId val="0"/>
          <cx:layoutPr>
            <cx:geography cultureLanguage="en-US" cultureRegion="IN" attribution="Powered by Bing">
              <cx:geoCache provider="{E9337A44-BEBE-4D9F-B70C-5C5E7DAFC167}">
                <cx:binary>1Jppj9w4sq7/iuHPV25SIilqMD3AlZRbZda+2OUvQnVVmVpIkSIlkdKvP1Hu5bjdPT1zcA8uMLYB
V6YWkhFkxBtP1N+fw9+e5euTfReU7N3fnsOP7+txNH/74Qf3XL+qJ/dBNc9WO/1l/PCs1Q/6y5fm
+fWHF/vkm178ECNMfniun+z4Gt7/4+/wNvGqT/r5aWx0fz292uXm1U1ydH9x7U8vvXt6UU1fNm60
zfOIf3xfPMnmi7Z98/T+3Ws/NuNyt5jXH9//7r737374/m1/GPmdhMmN0ws8m6QfYkoYy3CGvv7B
799J3YtfLkcYZx8YTuMUE5x9/fPr2BdPCp7/9+b0dUZPLy/21TlY1tf/f//s79YAl/7v+3fPeurH
N+sJMOSP7+/7Znx9eXc7Po2v7v27xuni5xsK/baQ+9uvK//h9/b/x9+/+wJs8d0337joe8P9q0t/
8NDF6/z08r/pnexDQhkhGU7+iXfYB0ZpklGKf/XezzvjZ+/86/n8uWd+fe47r1w8/Ed65dK+Ct3/
um//388MST5kCWecJeznI5F9d2Zi9IFSjnECh+lbd/zrify5O3597jt3XN78R7rj46IhrolfTfO/
4I/4A/iBxQzTn/3Bv/MHSsEfmBCK0M83/Dr2z6fk35jQn/vltwe/c8zHx/8Ix/x1gP02w/zuzv9p
hsk+UJTQFFH2e7dk2QeEeUIw+sVt6e/d8l3A/+fz+XPnfPf475bw/ymb/PNM81tKLp/Gp83XXP5N
svnrq1+XCxrju0f/ShL8bLvDC+R7mjDyjQffXvK7GPXQWNF8IzG+eej1yY0/vo9S+iEmDN4DwoHz
mOP4/Tv/+vUSTz6wNCUpyVIIgBSi5Pt3vbZjDQNnHwil4GyEEsZijCBoOj19vcQ+wNsSjlKW8jiO
GftNR11puUDs/s0gv3x+10/qSjf96H58n+Lk/Tvz831vk4VJwfBJmsIrYRYIcViveX66gZgDt+P/
w2emtV4E3nO+9NLns+aFRRkt1n4ZTo1PNqGvPi89pzKfuKjv0WREQVCij00tpotEsybP7JxsaVrh
amNTyq/qRZijZb280/3SVzkm/DBU4101V4EXyzQ8ocR0tiktGPje2ah/iEcWrozylcznOLIvtOr1
UdciO5El0KceDXItQuzoU2IY3BQzkj2MTEevXUjDfZdoFV6zNMvS9qxxxF/UOt1Y5QouQntEbWf4
js1Vf+cTIsY2F9FELqYxxriMax3dRYSaMV/rft4Y3oo8HWyXO9UMpEzjJFxgG2Tphyn6iclRzUc3
zhzMouN4j4MXp9bgqZg6NtQ5ihO9qbj3dIsHRPLKdT8RtfZH4RuTU76SklrSfbKt6zcUV6SMUkYL
WSX+IY7b5UZpisWBuKnZaaPMVZWtKN2FqiYHFObocXSyKScXwn2NXF12TStJPqzzkD4Y18xjkbIQ
ZZvVrrXJQ1uhYVtlQjZFupIxvhyaZB22EWX4zg6cPE2G1GvOpDePRBB+Av2L74JP3qzcYbBFrTN8
l3UUxfkSe3wHgli7XBoKrx8Tiebc6hFfuCSJpyIdnXF5YnqpNpzOOM55nfWqiOzQd1vfT/qIrYyT
4uuPErfg18owy/Jh6uG+pVbwDE2WLj2ZPpjHOFuVKuioqoeW8K4p6MT4aZxJ1OSyFisuRaDZA9dd
MhX9WGUPeIpGkVs+6xm2JsF3MaawDDXNzc6nelp3YcySQ1KP9MkEObgdGbltchvcesz6BcZfFNbH
WOBuLVqywoLSN6PEgyXtcexWWZ9FfIEJeDwEsUlFC9ZVc2UepVeqykU1d6qki03akodUkpKnmsUX
1Sx9tXVjhcRhNHOz5kK340vb6qhouhU+k/D22loPVu5k245DoaN+dnPOIgQXCO/h9YG9LZ6vY7vm
a9yBBa0P8M06pMmBMEUOIdTgltWN5pGJKSpIZGAR1RSjK97M7PR1RJZOXdjOEUsOXmLYm8Mcg31b
L6oHb7uRFwmhIi2Jj+d1Zy0mT2hZHC+ICPrIkDWPQ4zXOR9osHvRtJRci3bKNl0y1PrQJI11m4pN
SVIMcQPvF4mEZS2K81NdSfaRjO0SPXydJZfrJPZyIU1fJJjCZKlhsMuiOMEXmZV9l8vOJX3umAc/
d2oe1tvRd7rbavnm0hi92Ye3C3IX45LpY8acPi5Ww+dsaUSb80w4lkd6bXadjmBDZGpodqmXEKHS
drB7ohBets1g5Jd1pbAjWxa97SkcS50LGnG109Ps9THFKkxFbbpQhLQbfTlm8bp3K/M3yPNwNbeL
eUxgpyUF0hPmsE97hfOMZOY08qnQhvIlp3E0zLmLXbaZVC+SYrEuvWAorY5ttmQP4ExWl0mS4pu2
XsY1l9aZx5FMrtqmbRxuZ9jFu9ZztV0THBdoFvR6akb33EYJTnIJSedBZjLcchapIo0tbOzYeguL
AQOcGCIRrE51OslXTXtXjN7KpKRZ74YCTDav+5DRdO9xlj4Ppk2TDe41Tzak8hEEB9eRgxAtOST9
m32XUFcPNk0hgkyDnmFA5S89pmRDZhGLTTQmPo+HCme5ssQcktAkOy15XRcWMsZ1j01/I2fN+nzu
ZKvztKvj+0yv6TbydnklqUrOKjs2+3bm+EXSdH3gYgrpFkEIPA2WNa/JEPzdROlyMKpXm6WVVaGb
6N62kX2oY+LKfuhGncuMN7sFR20eh0iecOg9fBf6LeJq2fQCra/NIjo4AV66I6c+bfO5TReSq7VK
HpeudcfRV+lQZIADDtNqu3NFY1pS763IqzDGrGiqNT1RMVxYZtUrpVlNNiu3s8zDMixn/Rj4hfTR
DVZRHDaI4sQWHZ8dPskOovn1SpL6MKNsN84sbNc5mUs3dObcT73Ou2iqrvrZQjRZ0rxvIjPd4L7/
lAiPRTFmbhW7eWqSk+l6FN9XJtEPvpb2VnpyVdN5uFniTuReOHxTYZze9ulY53IKI78cCEf7JpVm
g0SNPonYhyOp+N0qYvZxcku804Fqu6O+1xmcDyPNfrbh7eD7fTCZKiYTXzkndM6UqelGohqdvF5l
sVTDiK5drfUmxCnayNbi3LWJDXk9j7XZSI96VNZV7T9XBihUgclE2y1S06T2yyDlVESYyM2cDLrg
AY13cd/xxybOkINUmKDLqSVTrlBkDjNLYFf7pP0cIL0fvZymizFGn73lw7lx6zLm2AfDirSvxpNj
a1vOJItvlywixyW0+LrDbPwyk2A/L5nQw1MYkZyvG2YrcRzt2h2E7PrCDPZTvKzVdV3jquxYV+Ug
BcNpHnFSSAeSJmX2bHJJdGntyDYuTsSSL6l6laMPp2Ft2k1Fl/i6bcb5kTesKoWq2VVmMnoZJi/S
vOtrNeSIpuYijaruHFVD3Jf1hKJr0mlapmTyGzBXms+EhTPjVP+5mUZSUG3uq8mgsw7ZhxFS4qZu
YZ+6Fj3iWBxa37pTtFDyyXuRKDhziy1w5fCmiur66AQRlwnX0/mU2j2f/Jh3aTzmNcITRE1tAjn5
eiSwQo6LuCaJLIWJpxGSX3TBCGwV1NQn5bnexxJ/rFqS5kIyldtYk6L3Y1eyIGWJzQz7IDZkUweW
QabIqrUUZGB5zyCFbzOSoJDHsUmuuSDsimd2vNWWTJDo+1nDeuqx6NawjdJxPte2o7mZxD1DAz72
NmpKnARTiH6h22xU6rZp9dznLciPbdzjpgyxbN3GoBDl08jokC+urq9UsMm2S9Byh6ydj4tL0MfI
woMzE/ocItC8b4JrXDmq7DoZ0bwz/VTDx5iYY6LW4aamSs7F0ju/mXTf1HntNT6bSDtdNw1Dpa3Y
gY8tP+lOLPfIyYrlVE0P9VR/aitVFVCscxAUYRb3s8mGPHVhhIzrkjNmVNgHJOKcZDXfsomBH0bb
epYrhbK14OnE7HbpagonQY1dYQIdtqSZIDvKOhP5kCq5M57wB5PBwmcT7G3V6nTrwlC1G0iHfs9b
15SDzLq8FVERXK9u6or1LrdtTcp1Ee6oyUKSHNXLdAyW6K2P45Bs4ZlwnqpQ8yKFePPSDhP7wmXt
N03H6Lqvs1E+mzQd9pnNqo18k1ZGOZvLeRnylWClC6latmmiwWzafm4KPvHp3Bscl9Uix2KZh7ns
0jQ+dq2aL1bHTXIP+a07H3uZ1HOhsqCu2rFJCtdRfTOpINiNzKJkLWiU2XweW5AFvSc/dThGYpux
vocDhEALdgx3lwKSrJhlOPWdc5tl6rJQtI5X1w5kwHksjYHIuyTiU6rmXpdr0oLGItmjmLC+WSvf
mlyJejt003KijtKLoa8Hm2fDEJWTptNZouV4DHhYdrxvwhWmo7urvTob/HA0fA3lkMXDpXLaPTOI
lrt5HOwZnmm1s4I/gFDz29TZck4tuW7nRcqczl3XbdughDxz9erxtsnWdck9saYttOx1m6uYrTdT
gsxPoVNSwPaJ5ZybXsk86ScwSFKtp26ykXpe5uCuomxZL6N6tc1GmIZOP/HR3Jlp6bs0t81Eqnin
Ighuhyqw3VAn6Y3G8qNJZKiPvRzS6pT06Gn0mTkPFIRcw2EvHDrfVODnduk2vGvr9CaLAUp9bBT8
ZH1uu7660sYNW9rI3EayoMZ/XGuiC5JYLtIrEZvhCrLfYVSQQf3+m0r+T0rjt8L328I4Q+kbTeac
U4KgTofq/NvCuAOxVDGH9J4ub6UTbVqQiROWoNz/eqC3F/1hoIwRyAiEJzH7biBuQcwPEgaStaRP
UKcqtRn7AbQauIE8uYZDmSV0AD26QsAFnPZbU+NPlvnH0TlKOBBBTlAGbBy407fLNNGCU7QEvbet
ie+Y97xshmYBKSHtXocIRmVjCnow8goU/F8PjoHxfrd2jkiMeBbjNMn+sHbf0qjSldV7hw28ffZi
IudpN8R3feuggiKYweJnsujjKAzIFWT7CWqAXqRyL0jAd389obfV/t4XCeUJdBAwI8BAv/eFyPy0
xAKKmdRacvAJ4Afa1PHduqTuJbO42f31eJT+YUCSYE5jkqSIgD4EPPSt+WU9L4wip/e9stlprKFe
c5CNn7poVHUZ6+m5loiQCzHzKTlYy5JqKRyOanXe0lZCuoNovmFDT+ylsjO+UBFbzZmNcfYw12O2
mTsNO4msfQVaXTH3ggRKMqA4ZFxvYxZVdjOEzu6baYLawrT0SdPZj7cOZ9Rt1xFj74qesYR8XqGI
7IqKB6jSRUUTKPAEFKAdpIk7lSbm0cvFvUCc6L/wde5vk0xAGTcOkDIKFiPziBQJ4SSgII7eEiaC
qhpH1fUaucltsxaqxR0X2u4XuNFeEm0w29kas7BxmOvHrwBEsQFffHXCL0DxlzPwMxV71maxjah/
aTD+9vEfd1rBv6/trv/+8q0/+d+fzn9tbP7lXbtX/QbK3fc3vc3mt3fBZH6Z3RtS/N2HP/DNf0Iw
f+6T/pOL/x7exOQrDvwtWvwBbx5enmr9K2d+w4W/PPEL28QYf0Akgb8YxBeDE/Mb24R64UOcQJ1O
YogsKez6X8gmAY4NjQWE4KwD4WQc4tEvZJNg6EzQjAEeg1IIGHjyPyGbnAAR//YsgxRG0AiEbi1P
oB8LxPT3R6vD1TABk2QXtCbRQVR9GI59uizxJuJ4oanIQ6y6pD8LKGPydm0MzX7Ccfpa65XekrRL
aIF1cscYDh+7NGqONEnDmMuYywqyJeMqz1aX6RL0xDLeRDIWQ14L74d71A9VlINkkYk6dlnjdvMM
NOcijWuQcH6QfNu4uj+oakmKtJ2GQi1YlJCBSYkhXmzrBsfxps2m685ko81b5KuTTIw5uSkedwub
h7MY0uTLiuVnokb+QjKHgD7pdIcglH62qkMFoYodWOKeEttiWC+vlzYHDlAf16UOe2Q02YKjoou+
japQpum8rRHHtipsFovZFqmZsJq31MlxyuPGtyAD6vjjvIQTmRJT4gZEtWtqdLO4Xt+M09CX84g+
Stpk94GG5TL0IdmZOPsYAmebGS1FlczqmrTRsCeTjS+sUvYw8aQqUNs0JzVrf6Csbs6zSD5l40An
sLXZAA3qjoPqsp3U0fyT69LqsEAQ2nY9lq9KNnazthy/AgjhQ8Ed5JQsbl6nKbabzDfhE8ho3+cA
qUD2Gi6KQUn+OY6nbkPTtgbb6I+qUR+HCIbuB7OCnvXzYzVGdJMkvd6QrklBgqSqz1MPRC6XaqY4
T5pM3aZrICyvUG0Obzvyfpgd23JcgdyvJtnt03gaAOql6Qizn9Oyj+Y52aE5YUtpZPBTzjosbkiH
uysAbOtl5WtU1CsZTnUSRy5vUKAwCnDlDKTKjrTSLrmKkubWMydPVJnlVC8sOY+zuN2yuvJX3g52
2zsXnkdOZJ9jlIwAqCPzJXOunXLhCd6ptPUnu1bNHoSZO40VXzXQRS9e6lhGBQhcuq/x2It8mUx6
xCardd6MKbrw/YJyZrMVtFkfo74Y2AxlG3fTQxKWyedDssRQOnXDUgSUNmUs6nk71zEtukgBd9Eq
zo6zUqHNR0OmvpgHbbcZlMPNAJNKB2bOoEJ398KmvQIiFNdfgPPpDecy26dQQ5wsjV7YSlGe1DUI
+agSLE9s5OM8rEIViUkMgDKUfWzmpctnmx5N1TdXgB/rrRQU/TQzDOVfg9lzN1Tr2RrUXBdsrtnO
24jmFo/+U6ZJchV1VVqilFfbadSZKPrOL0ftIzIWnFf6jLPOm1JByQxVQrxepZTozTpkfcFY6Msx
JPHBxZ29kYjSHZd+eqA11VAC9vWSt1UXAWAWzTEyCXBBlXFV8AyWxDSQmDyWmStU6kEt23nZAHFt
gWBXy6bxfL2fwxBAOQ14W1PEyzpbwCUjqc5r3tsrxoYSV9zeNV3EbrJk2ts+WS/9hHyhQ3pGJzjW
eSvjcGgqBeWeZ/qqVXG0wR67kHPDl9vOSXOu3BzfxfHQfm4QHsrojXJM3voDX5q6OvQoS29DO8RF
pl0BxTY6V2m0Qb3211DH29PSQgECwRNduAncDcCxBvjYJBAUhqwUiUeHdcAv2FN2YcjQH2I8xwfl
JpY32Kki9Cbu3py8s3FVl1Vj7qLULBX0JJLxds3q5VUhY4o1Spf90ipynS6DAqqP6xkoalwXuKHd
Lp2CKRsAdNCnWUdoYk3hvgeNtR1MLwoGDbFzFPooh7aYP2Si9mXVZfwx0ajeL8bLIgoy21gyLlHZ
OsoeIQmue5Jl0StuhygPvgaSy8j0pa0ifUFoo2/cwHBhiMpHPaAnsSqxGTBAj1jP8w6AX2QLUw31
Y7yK8WSVvHFaT2c1lKNFYq05xlKMV2tPobQOfL1CuMkuXW27IR+nat0QwexOEd0U0KnipQOGWE5p
TV7FAu0sn4bnCYRm0UHMlHnVeeCtjEanOiJDDijafzQhawqCzXrDuM/KEZp6jxOv4WwkzJQr5fKA
my6c9/UUQcASPve0IZ87CSSEp0Nzgau+361I4yevBCnDuAJzgpAe+yXe0xlIRY6iit42DQ6lQSs/
qEzerAgfQD0gaNKAIN90CIhk3sc0K9Nmvvag9z9GgaqinZTLF9bXV610S59Hg/APSLDhLEuG9ExA
gcQhglbZHuJmVLgRnVwaJTfrOl1N0KzKobySxwkMVlDYe3ftEquzSkORH7Fm12e4P7FV1IeMRzfd
AvQyACPneZJU0OnsBQfGw6at4KPcuGRSBeLVCRqK3U4zNx0q1PK8X1FTegOdFzhQ9XZSutmJcXrD
y3LYBF6pk6AWwrev/FPdILOLZsSO6+zSZ5xK+ROg/eiCOnvtEkVvV07u0ULcRZdVw8n7JD3YMVp3
fEqnzQDY6d6pejqjTD21azse6jYVgBkaDch36fbTKlOWh0i4syaupg1pBLlxotdX60C7kkPmmvO2
vcaA6h4j3/tTBlm5zhNczR9x00R7uc70pEzTnsUN3eqkHQoUo8uOkYcQeZIDJpebBkBBngIgucu4
MLtp5MOl4SMGSmSSLRqqV94JCIGirnfcZSb3tZN7p+V6qgnxR0M78WnOXANQCxCeWeVQQjN9/UIH
eVervi/irk1vuwqmMOJuhMZQteSsTc6Bh/cbU+PPlSNRrjSpL1ujTwDTl/PAwmmpMLmXQ9efDW0C
/QdgdrvG1tm2CV312U5L2JHQ2M8h6lkuMiih9BzPh9S301Yy99ljiCsZUngr/Jx3RKiNnOqnaKJL
aZcE5Slv17MsW4CXCnkM4xHaewTqLA0cikgtipojXdQolfdtxPpbEFXdsR84pHro+KZ54zveXmpo
m+6yVJgLKchWscTsgGjbc+hR92UfaLSrW6K2qI7FKW17CDtxO+1F1TYUIn7LrgZqwqEmEm8Dn2y5
tC0tPPGfoZwG2JNaanbe4/XSQP+i6KjFZ3q1/ZZyH54mXnGZu2EFkdI5RvNOiqHP2QItb6rX8Nx3
tfnMlrkAluielMiqEibyRU1q2LaqzzRgzcgeFod4odou2gvoggBLHzrV5ph0/bkJcVckHWEbP6uh
LiIiXqrRxiXpVygrFbNjTjMUbrquvQTdW4wNkoAP2bpFlYEM6it8tkIcKCAJm7Lm0Jaokgh94Smn
+bgAtZpGr0vNRrHBjbLQWJnsxsnuGppDXZI7QBvHqnKoGPq4PSBw9WeNndjHoao2aT9BgSoW151Z
KEELUUeuHKBLAN30tEo/DTWy2RZPKc2bFV2nBhJS7hfRXmA/4udgUnm5hgABYY5lkVRdvK36Vfb4
lodqaquymnmtn5tJzQwaR73M1F0a6q4jZxXlTXeEBlCm7/wyg9X0+BKiaMmzHpRy3lqG10TkEqcz
UPIWGktZ06XlUou+jMaqHfNZLOHVMFO/ePgNE+heOfoJntGfIwE95iWezaFaqmBzPPNQIsebs2mG
vsdg4G7tmH5M4OQlwPu3MGJ03mXZUE4CiH2TUgM9QhP6F1shfK6bwA8MOr1wgqGYuwCsfLfWAGYG
S9kLkcZVgKZWc6xo5jd0zeyNVUMC7VNlzyJl1DXydV2yBH7RJNe1n/ZEjvwtGiwlqL641AQkTOyd
yoVouj2zkmxSSeMj6h05swggVAO/N7UBehxKyhaV5GkE46HO6PvQzOSjwx0NuWuMSnPAI3E+INkV
CCx34xNOi0aOy6On1aVoOZgVAZu+DT4T5dyKpirGaUXnixFx0Y7OlRbQ5ZA7ytmUV8LwSw5ZGBqA
AbBl6zBoZAe09Cyotr0TXI6PI0hPqJncfLH0q7hVdHVb/mbsStXtLspGqL5orOqLqJq9zXUf5g2D
psxhad1wW1UKjWWj4dZpzeihc7a/GQUAajHg4cHWFn/Chg+fei0eKpWiE4mNh3Z/j6J9Ehsz5X2G
TD7N6JhmytzONXD6sqpMn55PoSbXgJ2f0tXKLjdrEHUe1QjaAx5B2m9WQTwYpGKXnVzkxxaZ9p63
vtrxOINO4jLheAel0Hjf2cm/zBG0tExMxNEpYUqY0X+xd2bLcevYmn6hZgdJABxukzloTMmSpbJ1
w7BsF+cB4Myn74+Wz2lb+7Qddd87YlfGTmUmCRBYWOsfVtXHHM6h2c+mXnfG69Wyo/Qg19GZBqhP
1fS6kvWR8VsK1qCZl3vtB0W6r8MyezBJSCamV6PhVwf30AWWc3D9NbycCpldpuua36h0zC4rEfrn
UlE5+DO0uGdbr2XQrE9pImO18xyPwYmFoGGrYvlXQahwWfmTHa25D3q9NOu+HNr41Ltj+VBveZJY
WVcGScwOmU5yFW/ah5bMN8qyEEAuj50opyxrqD+3RNZR5gZZSrnLalttESw5hIue/JRll1f6U9PD
xN85MMPiUC4gZrfa4RRAUdVBgQwpYPK0AxJZv1lLbU/3TmjlF17aVPzgaC3/6hG7zB/Xyco5X62e
gre/H+xO+O5hGBCdt7sQlnS6ZkpMEBybRKdeJDqnGYrd/6rk2KWyt+bzmsyn2PL1x7KsZjTK/w3/
/ATKfpWLOe/QYjuw0YghVvPJykB3/oEWw67npXCmc2J1am+Fbrpz3JEnUl1aQbCPkxe3Eqcxd69E
oY6WNEeVOofAj2/bYT10TX9gqKcQnrVAevHnm3sHpb7dGziiIz0frbH7TslWOaOu7didzm1rzn5L
rhhfZOMbVvgmhP8fZuB/ugjAsPTBrX8wBL+DSirvZ4recTpnrr3b/vWs8lj7zfH/Q5K/mDC+/upW
+BVgdCVP7b9X5D8AyXcy1f+r1PzxvZ+wpOf9bySNwmORojl3pA3I/ya5xJrxv5WDECAIgRjfwMef
uKTvYB6QmwwSGsblqXOObXJLJ0C+7irsHCB/yFxc/z8BJcXvasvtivCIoecIlyUq0IP+vnxQu5na
mQr1HXCoJ+uE725htuxNCvas1NAWX8hVAd5rvXSLhEeeVTpHVhPbr0ltZG1FjTsX/lWYqmXYF6FV
64sprMoOMrqCzNk1xazaV1X0+Qww6XllLqIEzMj57s/NMjxwgvrlF0ivNv4qKqG9c+JluhW7ysk6
bkW2ylR3qWP3U71PSmWKdtdMqqpuHMppbjmpKme5ZpvX+b8t0na+88sj/R+22O+4rfRCm70LESVD
sFum690+RluVESzT4Hs8NXWuL/pKlvKiJMAZ/2Ltkj6bIsBa7D+lHVPevG29/+cO3xS5v+DGXB81
rC9gZCCCPKS37yiZNRdB59le9i13gK+yqG/QCac7Io6l8yMRODH93qR9IjlHJWlIfT9JsXQuShUU
YOKq99K6KwAQtDBo11Sg+duf54gl/Os9EnyFkAFLyHPwu7Asf19Hc5pZbmoE8BeVje3uk9VPfH0s
A9lTnNRoTLwX9Jpx/xeu8t2z2a4rQ+m7rrJdcPX314XzbfzGEsG3ZGHNeVDlbdl9SmGAgQinPBuy
uzrGMIZAJEUa6+3+PGxkz++GDQ8LS+qGUgUue+j3YSdqzCx7TsU3yy99LSI12Z76wkay+ktkfX55
ziyncW431HEAtbJtipsuBYW3/+M7ocTwKEYDyAwRynfkQuqjX0RqaL5Jb2LLHRfHW53iqMw0dPKQ
BbH0KDOZAtJIVODeS2Mvo4GOyxq7nf7yVH4/lCRuAdTO0CmBpzwejXi3Gnovs2HR6/grQuFamVOj
W4iFgxVXXbiclsDMLJE/P4l3uvHtmiHcz4+NCn38D3Yl4QxXYdtbr2lm/Mq6mHsSsXRXzU2KGW2Y
UM3KKKvQiiFBDl3BRKjMTofHqvXyJaotx9SPYZVWpt5rtGTuQzVmdff659v8PV+B38ILJiXMquMT
w3+o+X+lV4cJ5JPkcn6dTW9YBPZQ2DwfG3WzAqozYrQeQRX1tmkoJLeXrE2Gvzyff0yW43i+9ODI
wgC2jND2+7oNtItMgYrrtSaBJYbnRK8Vrf1i94u6FrEi7nfJYIovVa5qIqppK+Ooi8DKrbHY6ZRo
u0X+BUEHd7iW47WcqX2qv4QV5/0Gw8EoPN/drAWbB+U9/z2LqW7DehWvXQw3XB2ohtpyuNdrn7V1
NOlFc3MWahf+1oCuNss+KNbFepzaNr7s0OnmSVStq71cV6lGjL0VJl4M8aBsq3zwqhDwE5QynAmJ
rpUvTn1lr2HJrxZZPGn9l236TmBApPKcIPQgFR28gbCK7yIGK7PWYz22L75qFOBIa0PG610cD2GI
zm0FJgT+WN6iJ4U/fxt+hJMW0Jw/zVMvPH0cJvH3PSTfR3GXbCNkIzmOK7a9+25ZFHPRVXHatC+t
YRfpgwC5lbeuk4rlWnTDwnSEKMbX5yqdF0SeIJgTKAoBf/IeEr3G1oWpZL4+G2vovDO6wS1BmOVY
leGpGNT2eJpOhCyhZfTV+NCavFif1xK2oqDkg653o4zZ5wE1dZjypoA+X5+DaoZf2AmVL7x0q530
wb5VneiOHvg53yrmJCPB0D8uD/pnLdMuaOacn2hIHrjzzKq33KBvVVV8mTsPTu0YjsYZH6VoVmBu
U8RovcrKuJgDkhgtG4KOKflcB2gVnkd7dFhkfpCQZ5DZN6Qof44N76Mms+8j7NlcVdgrAJh/35QI
KerECdvyZXVQnW1ssO0DB01N3pSXYtATgeLPV3wfjVyfWOQ6nNvUKOE/rtgZ3BpTJabPYkXSClI3
yC38uZ1fcHhD6SrvJc7FyiKckFB2ya1PYGGd/vk2tnT2t2NU+JiKUDchN7FdNEfvRr6KcdBW6FXP
layrXsBKDMr63uhUE43Soqudg4n9JrsfuyAh4qDgbZID+Lc7NuD9KObHXQ/ZfV3Ggfc4C1OiZu8m
xxsf+sCys0irFYMAi8hOYa4lVM1Oxp6zbfbUZh02Y0p2cRnnRb/t/FEqcedy3rcLeJQR8/iX0vB9
XAsEBxTpBqNmtMgB3h3XhRen9aQ7/2kcapskVhnjksSO67ZuJUmWhOacZpbtXMAp6F2CUnYLdV67
LWkx5JMbPyJv2950dbZWKGZaV2whUq+d7aB2HPHenFa1FOy6eKq2nNpZgord6TuabfSXh/i7dArf
lsJPRmni4eESjmO/KyW0qKu1yWv3KehTwd7qW9Q22anHsbBt3R/7GE/Ewr3F6bxtcWLlFlIMauXi
i5U6pPHOrLa3Gl10xZcyzH15kU1gX3qnl6nxzrGe+VSWim2Iy6YfOhaWjya2RcYuumjhvGC4fxna
uyyToaHAkq7DVrFxwb2X3vVzASUyNMuTSMYtUvUGcvlhLdes+drbQeHWuwUmbX32XZj0AiK8cXgg
s4eYcTmslef0aDmFNUxPZKmG6QD+Fqw+Ma5EE7TyIUtMTmW7RbeBsHmRAagR1noyEi6YYdDhv6ix
HKYCRoup6Hs/tfpIlUPOlkjh2fmvt/nZQmHx5c+T8G6PBqQLZFe+qwLKTvsfqa4zrdJbPG19HCu/
ITq8pbduGswjkHrgggP/LSy8O462S0pBYm9zLNkeWdPvAdHOG7LWdvY/dgNsxZd+6XsWFGc/8yPz
VjbqgO+jmTu8YmJhwkv8dKQsBD1macIg19/7HvLY/Bj3MiAYsCHHB0MLBU6AymLj93PNQfXzsSV6
ggbYzWVQs1fYRdvjSIp5exBWDucLlbzk4fhgN1XDnaii4GwqvH6rU/882zIUv8dEBr8dAgQJB7HQ
Pysq0sHOSux5+Ziio0Df0w+FaKN4suP87LmrNMtBp8aDaAxdN0QwYgz45pVdDmJGak62Y12bpLLk
Bvn6GJ6mZk6+2llpX0zxID10ynVTfkO5sRoMfiDjXya0O9OdHB17XvcB9I5qI03+2A1HvIPBeDY6
jefNQgERdSNs44T7ujYhsOTcDybeNXOg13yHZ9HIOUrmYmQzjKuZAClnS+UyPyK8HOQjlsVFJpE9
O8M0nNpwwqZA/hYn/WWf+mRmkb+W07pS1rIU28u5WOIBjXmbe8cRfgpPUGXN60e0AW72PMgyifdC
9q4TLdSnDZxc0nfhPszcqYgSVSYoXkS/1409rddxWNv2CTVB6h6BDYPUPrRFU8mnRY1JYWHwsef5
44xGor+1ur62Hjgx/OGbMp5nnlZ/hLfctU3jpN2HcF7L4hRnoBvHFW1E1exC7Etw+75ZOx28OlUe
1IhX2macMWL0i/4eQhEBAxfl1Dn5RR/XWgV76gBVeqe4sgrvHDq+VRQnaGq3K9Pv6CZEzyzPiMqM
vIVSGVnSqwNFm34Qnt179qGuJeLvyyFE41Pe1GoudHLIx6SfxhtohiTLjrGspkE9xLUr9KWXyzQJ
jqwVTwDCj6vNsV7CyUyIZizp6R7Li0EMfYkhBwnSacoqTpuoCCdJgB3bbFCfGmvwVHfJ4pisOJoE
aYtzHlqyrhAyTASzd1e6PvD4Xf/2ppVlJX9D+Cu53Np0Ur+uA5ry8Sr3DHTHhQPn5PvRkqtiwGJa
5w4icCXBo+EElJUxnEQoDpUvc7x4dhjlKg1VcrdM7dT690gc8qk8opWz3PYSmXsYjHcQtMi/djoM
N0zCN71Ki2c/iWNrvZay7Jgpa9GE7Fuitk7VtSVi42PCQnjslPc5lpQgPkw5gSA5NJkjuHdC1nZL
y2iVtru5kpZM7+22yE2wr3vbUvUnN3FrrlflZRg+DUmgNTIH7AX93g2GjBMkQky8/Qj3T8qy0zrc
cnoJC7UVBqlTC++Yp9M2Y6LsC15A7nvrsUYlRZySY58EfhROfcMCWGvyjVMfmorPtW9DxU+6Mn06
9/mHs6SLuVqZOhSZWEy2x+NgtXXVv5xy3ua5lmEOlmQNluFRWNiY0GxoTUGjjybLyLSiCakiJjM0
4AoXJ0t+0MNzn9dDVjNfaG2bUzrglZhvg9zfbjnjSbfro8fK2uT8/Em/xta8LTDPANiPVxhzeA8u
cpuacXT4KEdsoCfuYayRm/vRz/EYI4R+BXBLeU/NbeM9FkrGoYjkFAIA7Vofda6Ny+7H6okRQ/KT
fm5tg4v75cdkDKwaE/3McUO1qu2/RKeKW2Fnxnr8OdXW28f/a5LfPgdS4Ba3vttW3IBTW+n4WmRe
m5kT0oOFQWsXzVa5S/BTZfYjBXjShFggfjyoZsUtkRyovAeTXNZOiFxw5xSb4vourIaGWRrdquQj
bgvGZlBciRgNGzKULelNsPPxZukntn4N32YQO4JkhBhZtjGlbkaNFrVN7U3OxYJghq/Zb4/2bXl4
cVEyPx6WG14UlCZfm70lZZ0mjtkuk8rU480FYZCfPq1WJof+ipGKbXrfFtI64Jgn/3bF9isOMmm+
RxMJwerq+nS79bcJtdYJ7hWTh2ikf7BsvBb55eoqf25PyQYi2YcpGxr2dJgnG/LRTTzfbPRd/ep4
Sc3ygfOstsEbnPreXQeWvf2gO24vuDhxXUVlbW/boVrVdv/1gLxjehrKpEyyI2IZfjfVwknERdEt
vtNfi7e1kuVd2Punn1Me5qPhdnCAFvwIJ0DDxfM2KzjnR0evnv1E5pYjZGq11ddZZHdJzMVVntL0
ad+XLdhmCWAAZMNjSodLv0m27TxwvvJesQxeHhwLksV5uRJhV2Jx6GVjYyUvQ4l2E1t+AmzohA5O
mF2KTJ0XkkZVniuEw+V5qSZwO2XjYLV2Giy/PI9FHwMKTCbn6k6aNOOzV8czVUC8rNvan0JCeX6c
hXaJMIFJyyE4lDC2fAStSRx2lyrkqJo/296cE2+SsmmK4uInnJz3ZWry45Bi02m/ov+RQly0ecp0
nMSPPaMbjNI89ngq4vVZpEEz9U9aTOnkXfRvQ5+xOTNFop3XghEVydSpg4fWiijXY8/ib87cbqsG
vGpb4m/4adAVEzPgDO423j7LXF5Qymg+rzPQR2uXlSu4cijdog53QBaLV92K1jF8wlucrYYd1dCx
rt5AltVRpUExWWsTuwiw9cpvrG/QW0xZDmqolSyAKGPYe++lqqid6qgvASbUdVV4237q5ZQBwidF
0BMqhRcvnHndQqTJj9R62+Rhct2gAncICrD4vKwTvm6WklF+nkjPYutqijtjsnMo8g2kbAYCFjaT
WHj9BwmMtcSHOc6tJT16U6tKTMKNhUMEewIF7otMEBXrHYdhyMNfLbkyKq+utmOjUvG23IxrHBbf
20zmfQMSLTI7E+PVtKoq9j8U6zBZj4ZkGlRhbXXovRBvWV/W1K7MQC7tbQww9hbBn/JyQ6nKjHyV
zDqsmgklTrik2nmVc+mVZ2SdSB+P0m263vr3lDn5HB840USpdl0J/m1FAdoR8wwiORX9RzvReZJE
mExFOj8gCXSE/haO2ajdz12MXNo+mWIYqzCy3LUrnlc5uLLB7+RRcOxwgTTklL6vwsEZWOVVHrrR
yJuWD/s7wUzN+58jeXuWuMUBiCPacS3bsH6Em7Ict/gXLskWTcj+t82bddX2ifoHeh/n7vYe/btw
50VLsmwfjAXoRHWgct+4jazEFdxcJGSL8XntFwdrIBt125UoHzYf09uSJackEmEz2P70BsFv4dRK
IjPTlsGHtzZ2cD+kfjI1OzzHAPYSC2/oXk663nZ5Yq0bHNjBE/EiScv6S73arG9pwz+cwS23Oy8y
mMaXnxdSJuRI0ywV6/GtYquzfPXxTtbtID8UbwGreAMadeBsYLRV6g2E7DCJS7mvkko38S7V3mA9
DplqGXM/weKNSPmSLY1LcSNbj/5Ybrc1/NhwVlNwjuxiNWybvHU3mnFfT/O2Jv2YDhHZTqXYcCq8
vyW78fg2IeDAW9ArAm9LsSS6mfw6dUXpB38Bvt4V9GA5m9nDhlgNfZQY72HltKehDXi1+4jt2+Ou
/SSZ2Q1TQ5jVqAS4iXIEeEl3I+Jv7v0v1d3vtd12edwp+Ki21m9c/11ha4a5sabOB6p6C405GDB3
QR3ATvrzpd4B6Owm27dtrgVkxf96W1n/SzudKSh0EJNK/tcasYu5aSLdxlLe+SGcFREZSxsvQ5bz
hBuJ7VVhp/oRHP98L79DCAg1WD+Boxg8dDjr3P39XuJRuMC3efIYwqp5LxlNZQjRXRfQx2FtSJ3/
Ns//vKCLkRDCPcDKx7N+hysWqbGdsrLjBz3jGHtJCk78S59GLhus+WNn/3mAzgbb/WLXY4Rgtxh9
8HTQJEm+BzLnMpdJ3Zfew8+IMaXrBtpjhFiUOs6yC8Zj3sar+TBMYsn31VBv8VwYQoPVrZLz6C93
9PtKZ84ppYKQw8sPFT3U3puOltC2Jn8R+qF821QTeR17fB6KmLieBWPGI0jlsLAzQ8HhQGphpduN
5K3Qw4oLgsr+qCrR4GuYCS1LRKjXfJz9ETvnbBHUk9H0xme1b2H2z4N4/xh5cPRvshWMCRav4D3L
yrmre7pijOe0K7bItP5IhNpO1cOHxQoGefOfX0/ZPMjtH8/z3oGz/kw2gkBsOP889hCo6XxnN0TW
Zme6LPmPoDVlA/k7yL/YGPjDcJC+CwcCUamDNSs/vx1LJMnb0/CLkn1B55PtwPjzALcf/GWZsiCg
nyQ7ED2KBNF8B9VOyzpnZlX4gNDLFiryK+ySL55hw/xtC/7zUjy6ANorkFT6/vuxVbFbLUPiJRdv
qcioQEdYR66uePnzqH5KMX4ZGFghlwoRyNiCEEKXx98jjG3Dy/hZ2p3M6tppd3DVvKkRBjy/Q/Pv
bq3h0KOmS8BW6fkSr1SLu14lvVNdc1ojwUHYW7QgPzeuBHuw76tYJUlDm48JTvgcz1nhzDjGXCin
z53WFWWQyV1Z60NVDqvb017H9rpqHxgF1HYjZgx7tM144/MKzByWuItpvaPn2wL/UYhkZhi9jA40
do5U44JCw8+qfWnlLY/iZ4LiW3wtxdc6bUuBDD3gsPB+hLG3UqOYbEL3lFYuoZvScEsDJrqWkdA2
Lvakc+0OfIAUyxv8s+hQspI+vkXAFnKU3W63gbNiQOjwrq+7ujNhne09BMU4s/4L8tAcm3QTe0tk
fmRQMGsT87vqYDvEfU0PlEtqi8JzaVrWcMmqoKoYr2zYiiyJyrnqqKfA88u8fBKkvaE4e0sf0nwn
92xrAwO60YCzLm91WDjR4ULv02KogF1BYHxYhh2dNYImjqyhSSa72mmBesi9D3XY+tMh0Z5U+qNa
wnFtPsI3bIwWOSAG0HPTd5AIH7MWtDnBXSiRExxTox0njyqHpPPfC6VnF+BjmCf3xcEv2AdnYLO4
/VCHYV7ggKw7y6YSJnDMfWT6FC79UDcLz3Y/ze6KDc62QCbGiNTMUTSXk0s83RRh13eoUct8yqim
w8DAi2JTpNOXTcuVV8+uigUPkSThrncVBjPzqQZ5seh+8Ea5/YxFGj488W6CiridH+u09Ghx9jPP
Avje8sSl7rdD521plD+ywdovC0o2g6d5wL5ubI/uT4Z2OD634RYFKvLCGsOPBPEmeGxrrI7HKlOJ
wj6aTI9qyVS+XzI0uJkcxUVmi/WyMvN4AZLRPPjGcyMaM6VnP+tLpO1yNB9jFvWFTBQts9h96Wtu
2vJTYmfockMH209Qiv5EsQuk5NbqOmjtl4bmNrt6ar0bj8Z0dJBJU56ubZlj7s/ykDfZcLfmZW8f
OLv7Q7DYomTFetXXtB0eXYcWJ0ZayXU1dv1BdUDQaF+Si7EZQlxoU4BgPtXw+m32Let0vC/TFh+h
rOu9ikN9FaxudVziGha4bpXkp+lAGMm89o8TP3kZUI+9mrkZTuge4m86LMpTMTvlulvCHIdsbjeP
rQSb35VANHQKE03yNM1r8KW0akUpP1Qfp8DNDrbb21d0P0gzJMiWuJHAdEfTd/X3LvfjD4CHWITS
XoTfHKge6hmndR5GN0+zY4vD4eB0Vf/QjRLAgVCw75aZxh2dwVKo6GsTxX4Yp8GnbHTD5RIFwvC1
c2XuHJqh7SlzsgqH3yhU8D3olV/trdgyV1WIHGEvnT7/MI8CWxJc/bXqekfjr0+bL3betTezL+3r
zqOpE7FTbRxqMk5XM+nsre0X4yXot3WVFSJ19wHRD+fcRH+0dQ2clLK5tT5PrZ6+a8uaIzyO6xds
n42LoqBFPriuHSs3Ldtyh2LKDJhvpmK+8oZEo46nGcOZvhAEYkqqaJxEKa4wIpbtlZlxlbrt4F4r
5MU7kN5nNS1f7SGOz9Jh+4wdvX+AFu2MnjUVXle1NDQM8/v63KbSfF7amZzMht5Out1QoIEoIj9L
VLuzBiG/wEw3O+GWNR2mJrFz7ar/MDt1QceohQY2Rd8nTzpd9CczI9Xe6XmYo9jZxPk59wfjGoC5
sfHmdI3kHEz3odulZVRjmfySV7h6IXmq57rJ9K5tR+cD7s7gsnUNAm1jx1d0n6PjRoCDKAfvpycK
gCsXjXt8vBY90ZIhucEvjXWsdIrwi7FIavYB+Vm+U3mn773Jo/mKqz0vCrPVv+idJr1Hp4O2Y0rN
k9vULQ6t2Tnl7eh9MSJ+mqiTn1ZdrcFJtxIvqK6S7/ReU6e094fhQBq4PPYmVPHOSA1jWyTo5dNx
vPTCoj1p8lBnl/hd+BTWffiK71J8zE3cvI7ruH4fWOB0h2ncW4mw4GRzUuz1rPtH8ktrR/uu8cYy
XfGy2k19EiX2qqgGTj6niy05y2YiEq7sADxIFd4FLSziqO3q/FSowTyh7RLc/+heOXYtjjlG88/g
cvo+rFNz4Sxl+Ii3e71OuhwLnE/IpQyusnMt7f7KDHK6r7vYfETMLr+KYiQ4uHrBPkXvxQPayenO
Ef3WUcifLrNpFg24TVCfYtob7imPUVgCe4SXq2XimzhOzQdcBulTAHTyWa9B/5EDP7lgs/m3q2P1
aJi87FiGsaKpaYmHgQYU5T5Yl5rORWjRjmtiNfcFEPw9zQ1b+rq1pX00U64/t/0gaemm1vXGhHK4
RqhUgA5UzcdErGFFzK7mg/CL4MKB84vGdpV3wZgIkHljfbNiFw3aDR221iyMlmom1937A5B2cFMo
Mfr9waZdVUljgbCNbyarTe5BWcqzJZf6uezNF76TAPRmznNXkcHkg5+f5zBHfqlaJ7sKm9Z9Gax4
mCKaK2FjGf3hKXPHUZ8wcQsZhanjX8u4McERS1sdXlVp0O7hceW6G+G79wEdNv1dvvbhuKtEXJ8b
C77/erHoDyX3nj315kYjei+Pzmyc6bKWuroTs7Q++HWYtZE3m7Q5pGFrHnDTjNUByndJr6usaLK9
ZWqFCDGOHevkj123Piz4kof0tKUe9j7UM/0bC2atmZLiqqAmN/R888lcIlUN8XgLWpJjKB6c5OPk
r80SNXbp3SDXi5395JAiXvcU4v0zjVporkccMW1PA4GdndTIii7G3sPl7M52nX9cxRJjV1hmbYfD
lUuwsy8DCSNw0uVSm306dmp4DK2kyFHgJCUOHIPhGCeRJTEMZQLVzI4mZ+WHht6B62mi0Mwj29cu
3e3CfMawaMDxb+mct057BHLrvgHZusrdPov4fw4ornprmbv8rlwsL1wF01/bc7UHp6mKTaXVuqq6
63uZB/1+8XKvdAHYu4b9EEBvRoODc/UgHey8N5jzchp91cC80drPOPdEtUD8+ENeXNSZVM0hgSi8
LTJg0n0+Z/OFSKQT7L3ATjFJeTTeuywS00JHDspf8F/Bfnu9258tFc4+lr5Y0qFFFnQlXMDsnp2W
vrxjSGoiTItNrGliRxwSPP2DG5HCpVYTwc0jRZt2fuo9LJZscK/pAYN4GRFJez7Q0KVzzr6CWzh5
cBBx94kGic7WOrDyHT89tO7cKHXrWKM3PMHlVvFFvjWpTcbxZV3T5CnBlJiEraLfpJ6qxwlpB812
Y3OyOTtsYoRnYL/89bpc3PJsRDbQdcCEUUtPh3bno9KkKVelqkdTl97eGG/ZDUEmCa9jX33tk3g9
+g2NtHQy41opOFYiZ+4mvV85a+R92KXi0Uc/ZPbZCNTDcmC97JDDTd+cpi0+tLrugkPn+8lN19TN
46A7zInDnIzxJaAxrfysag4vqybXe7fW5ZHWA+qxLmznEPZpc13Eyrp1i1leuy2cZZNgXixCqqK9
68bjlxoH8GmdXbfc2T5n8N4OR03jOsdrzsgHp/6yNRPe1W6y50gXSR5JrxvbXejQnSBq0EMOl53H
4A4LGPfjGpvsWwztrU859NresCen3boU5swhz9mfeUW5z3LSC24hfuDQyY6DH3rRULfpc54lzgvA
23xEsxOeGjusjn7r5/dWbptorLz0k11XT2WOECyhbjv6bpx/biaXFpxKNFgQ7dhcDa6I511s5jzA
qDfgjmxdBp3YANzZPEbUuuIupyq5Gicn+1rQYeyliBPnU+GI6WaEuN2rVjeXAsT4GezdxeIcrnO7
E7mtb704FqStxMZtDcqvsthq4aWutkN7drvXZgys7FB6GTwoWHLjXdaqzpqoM9ncQzWtDVgh1mAn
whZo45C1slzd4np0X9M07Qv6M3AP9FDw8XkV/O7WL4k1kS6tuqy8wfX3fYqO05BqFclV1Tb9v1qK
tjQqWiHsF85dPIGhFUzjhdUX3p42TNZFppX7tMkGjs46FsMuW6z2Tqk5f8XF2XI6UHgemyFGDNXE
StzA3JnrdkFTsjMJGc3N3A3ta+H2cxZ1oIzjLqOT3de+X9gr7EnKtKEFxPw2QlrRJzkfx0Odj+IK
jDpBMZXRQ+NiU41+lyhI42Plp/21XCjfdhbZSL8vY01vFEtXSH5t7OLPtKUuP/vtOEc06u32pW1p
+zxMvvMIuRaEiIJI4XZeTxfS00ROdUXwq2laqeneQSYXknki4qBngkgnx4qGeBPiLZWt2oNpRwwG
CFJYRJFMMVXKYjwmoweTUhXY9MjRzGGrYscoXnSG7ViJOl4/1d1QF3du40zdnqICozONNrxmbSPj
DEm5nCzbzWt5R5PiOPg/7J1Jc9xGukV/ERyJGVg+FKqK8yhSlDYISpQwA4k5E7/+HVB2m6K7peh9
L2yHQyJrwPQN954blSZs7OcK1agBj8QIYGcf2JeVSlyWWevBOqXZVg5OyzUDTAHXcBE4wjPWV1ip
J8Tcjo6bWSd1ea6DxLLFbpjov+RNNTMcsiOFyjucDv0ku/wpTUunTeOFS4UtCmYcuwFJqDrczIeU
Uq05neAt1N+HblCzu8c3nNcAwztWbfeJsFi9HCU6qbGJe+0YorgpJllyHBwDtRToASgbC8sbBWnT
/FYbIbTVXg5Fo+NQZsp9clkyZfc/ZrWG3PYNYxVuk1HLTJQ8Jx1i23IjF9jWIFyHq/+C11LA+ENW
vXK9deYQ5p8mCXQhi5qAOZdBY5sUi8cTgtvx+AgL0+4CuGZaqCtRhDANdlM6TF15XFlucbR44hVt
8cUOpmaGmA1nSDfn9sTHWyOibixr2KF5sevk3h5dmXt7D51qbp+Jaep0iwwpHylxaB3S7iAht3M/
NsY2LhEhXVpouajcZcgdU4c5NVTgHKHX1FpLhrAzg9R8h6JqAom7Txvl5NVeLghuQkYHgI4vViq/
ABBq5SUsweYkxGlrOl2IO1mvtgOIpK8fZTBVDwbimjGyWrxnkTNx7ewRm9QvoikpshC/w57Yt94Q
ZvHcI1NR0Wp17B5Xb9KvIvuzENzyjYs49oQxcH7RisTelZY3XRam1vVe2jVarTlkDyyN6r4I1eKf
dlRwPshGCZYYgHHZHPtRIGJUgQR1hIK6fJGrSEpurQ7UcI/n6ATcY9V3Q24sivrAgKPr4xrdJYV0
3SMowrGOkzpQX4w1UVpGZgpY5g7qeunGJDw1X3swLz3A3pnOoFmNmWYEtlS2p5roh5Mpc8v5JTXU
NnChoLaa3Vpm6QGb1pwYh3oyA7Q51gbGSYQDA9jRYjgxh9b/VM2VYw47P7HSdsc8MXdpUH09XNWB
J6bYEu40PqF8QDUR9RKR3Q5JB/zsBn8ysiJmW1cpjXcdOR1l+KVi36aixS79vV961RksDFzb6K7x
ViCtkzXKDUtPQxw07kZVNcYMgInmwPgqNSL8wd0JIPCu2E3My76s6BU4N5LwdjJANU7ZKg+eKdWN
5mDHTpgE4b5AWvHNQLvE7LCQ6YXBbXj4TG+5ZLd+Ufdb0WVb+QkVjHfWO76bf+EWaeujPTvFXQtw
/xKVZPqS9ibffLCsCrUa/KioXNdcRTIXy0Og3OkGSnfGR8DFxnLYr1vupn6NV6F0wzuT6aEfhwXw
GpOZBVASpDEfF9vBRuiWg3PSOEWBOrF377skbQ+j1Ygnrx+gk/vIELO+WhHoDxBDcRzpKyyVFuym
aZjxdFUN+vgwn8P5FOIM4rShWVGDpskCJ2gJq00ZQTO8wy8N+4kFEWtWbMTgcdPZnrn1Gtgd8miU
PupCOx3ISkgbPVzak5wuUsucg1i4qfQP6CDkh0X5I6LjseFTIgbwPzt9FkDxp/6+7oyt4B0CcPgR
JbXOX/EvqFGwFWcxD/QC4RXTkpu1ZgAQrZ6U8GVm9HWxLeocNJPiZ1IXNR2qkVrGsy2/LxDZ9lYy
qN0yuvqTz91iBu3R9DKuujm4G9weChpAMBcaJpKeM7u22ku7SqxzWDmlj0oo0YCNzSQ8N4zM+qKr
vDxThhxukOoV4IcC6xlTzNSwZvBDvcvdoYCxtji5jqdFA4+t+mBM9lOWBxX3XzAE54VpgSwevcV9
NJJMqisGV4At0HHUmgiG2vyUhwgeohodxlWLwETs/cXV9AShhamhS4Rb72uzyD4ASOiXHc9NqjrK
8zizSX/YvjfverGBhDB2aZOroKrtpw6RRRrNUwUiom6f+rFtoywH8OYjqEQnlc6c8lX/KTUWkVJb
KWNnUHlc9hPunoGxy+cmnYzTvuCiJuOj9K9HuFlno9ttORB+ecFYwD8xEhE8MjDOIUI3qfdFWitp
I44Y7uZeW1AQ2hEewwymgGpN1ChnoPpGPgvMk8HOGi9eQ7jwUZ2H6ti4m60fsyyZIsy24p5T3dl1
tgv8Bt7neaPbDGngYj5liVZPYTKakRwmgXPSLfc1RL/vqIpF7LjO+BBQ7h9NJzG/tAjQnwQ/4kaG
4otD8f+E5Sa4VOz4jxJgOeC46Rl98ngjJwE0JhhbYXIdrDdhagAs7U2nPvI86BvajMEmBwJtCj99
sXRW/7Fg1kFABI1KR4LLGqnMbB+NoHLui8x26p3DUP9UysZkE4bQsrTtr3pi+N/vS8k4qP/CA4oo
hJgVOCamJxratpZ3vTO0jns9FlnHXX4Igk2a1HfYn9EIKNBYHasG9o3ttaNR0ujjYmHVsGIYV2rM
TsWU1cV6io5bjw9Jrhb3q9s4bXlStEENUTxxejEacTC7ztJz8yoRs7DSQh5RhGYO0xrdnblSNgZC
5zuQML1QpyB3GGJGnqXcg+M0S/AZ1vLITaWTZaUq7mNuBlaBOg+ZQmxoL4WR1TlIrFAjU8YjqtJY
obloULE7LkrQTLbfRGdAZo3ZZ6LT2w9yAXbNwjJPS8RCMk02DTnnYMcWJC3SVXS3sx2MtDC5rby+
f2yDJZmLmD1sQN+HYyhXxRXZGMMEUXwh1czcC2lPQ/dlgshv6ojfInO9W1qHkixaZcad4QTks1uE
OwbW2ydxvFSE1TED2e13HycjXS34MUlQ8mdI4X1PnRvjQL98XuiBFAzweGEAefE327mf/SHs/vBP
h1hl2XGi0kP38PNurhH0HAUs/q+iwETy59Lb8kqX7VNv1ylizyWYQbNusFXLj/y+wocUVaxRCIKw
G+U/FK97rl+/r5+Xy7wtnzU9btWQ9Ssi8I3/+VYgkUO5990091/KVm7WpvqH7gOwY8WJaLRsy36z
p/x5Jb+9Ii7uLWUJ6zAb340w8PYVmRkGo8Au8a3+8YrzD1GN7TY9m/kBTtqEBm6G/I7jIy/YVf44
FP/jy/7bNLq/oQxsu8El/ALn8K9IuH/8zF+EWeH8wZ4eHZzYwB4UG3+hHMjaBD7r+tzYbEQ3ts95
9hdi1iUqTWyOSgfTLYIMTjFWyRvNwRFb+J1vbsIRAa4R7/9fBN2bH3vtX4Vnvdu1vwJHIN8yYAc/
gaNkO9XfaH0YuAIUTLrlaqpf0qGKs+rLm2/jzxd8i1v5+cx1//EC7y7hXtkV+xdeIGDSl4GbncLn
fL5ijExr8euXcvkm32oUEAqxtUXHuBn8ES+JdyIMbQ5m5VKBg5WutCiYkRncWhiOhQH+aPfzUKg0
+Jq1CRcThFlrMFaExmwq8fTZokvrlxZtqp9ep5OT0SMckz4VeM+b6VseiCCvLyYeS8RqCE+up9UQ
Foz+gwKjsEe/mnzQ3cjiJHfPhrEwb4quLfJIFwnl0s5qrDQK7N6lwZo9lFzRMtshCRMVTLHyHjvD
hqrF+8qiA88Jz6go9zRlXzNZZz27rAetqgmzYjf5u3XW1XLAa76Ref2RYaarvPUqoIVfPhuoCYAC
plAjMTsikIXjaV87YCbX82IMM5b+jC+dZm/PqJENuRvLYlTJ0a96EL+vR+R/d43f3DUs/PE8y/4z
BOavgM+/bxp//shfNw3T+wN7LatsCw4MHRXX/w/+i8GF+gcGm1emfwjBx0O+99ddw/sDzRqPTMYg
YC7eMmBewdRQL/x/3VL+m7uGbW2X7RvVDAIglFW+a7ncpFCIWe8utXKY1nKZwvymQNJF3WCbAtpY
n5b4EhLpOLdoyPuBZCTR9IckCSGxc8bn3q5M5nZRV51N5wl4sCOgbszL0b7LAhz06iOeMQPqs1dC
36KQKgHybaCpserEC2jUhcmuPzQ5AX+vYCqLlApYYG1mlcF8bEMn3WNjK87qojG/22kD6jfcPFXG
BsZSXpCe+eVGDG1TkvhGv7oDI5gc0xWylh1WwCHhTwKrs70J7xiTkTJaK9lTJdmO8YBM5QsOmCyu
N4RXs8G8vA3rlW+AL7WhvnzE458BMFp7R0j2LH3jZXf9Kyls2KBh84Q6N5bWUvd7W/KJo2BaR0bt
XSXjUGTZeZeUzAQRvozp4n3BuzQ+DLOXFVesf4wYOJx/nffCwUaUQ1DZVZ5GEe8zw42SULH7GsSY
a4b7IyM1joR+SnQLbZQJ+8TOKEnvqW0SPBI450oQr9l8SlIPLO1FqScHtKl79BwlTtPGnvehR3e8
Q3QPQ9KHCEOiYG7Lj7pXaAIQYxNM6M/1mTE0oo0MN5DTDoFUcB2Ui09zXDmcEsWaWxvuLBvWuHAH
gj68ytefGJF13g2fhCE5I7RaxbTeKs7FZO8HAdMMvHL2nXqOLJ0NpzfgKTkQ7uPFbpdPBI9k/m23
OiwVm6xMY0Si7W2JIfFMt6xBRN2Zt2yAFlBdtXeWOL6mYNxAfws2mVjxqMXAabJLyciuzdiEYvrC
/9wY8sJJAZFcimbCSX9mlc4SyF0IWDoI9nwRjqTayxp545RbPNza5CYgUTvXacPTjUylCM4rcUIJ
SG9o2Q1PLHZTPIFRRa98e7fTAEk0Ws3ZhyLS5EvsGyqUj1VPoR2hfBHgEUOPTY6AqgaCWG2tgcXg
5wxrax9eeDLNXurO13LHsL70SUjTtXExu3k6bLkGbFCMIL+YmzE795JmeYbY50n622Xaa4B/+lSl
OnN3A3MthvlYe0ACg04GNS5gcCKT18BPFzbJ44noax87TJ7f5Eqb6y7rZqbcbQ+T5chD1MeiLXVO
W1a0LG5lIuf5gjHPxFLIcOxdm3E06Ybq2YRiaPRrVBhNmN54jciHXQ+D079UCDOvqsHdpPv+FGcp
oVKccY4x7wpfBqja/PzKaNsK7naSMJ1xTeH1Mdzz5ckiMhz3murSs63hXhVRgrfhZHw11rDhmjK8
Vu0C+A/uFfyjYT2MQEgYSwMAelJJS6ploKfsA2ITqz2iouoRbAhny9Qz6OpOuBPpewalqj2l+SDE
MK8q7HLEgFnLqV8k9qndyv47AO0Hd0tztBmFYMcqrVmeLCVN8GlPmx4H0jAhYQzickVAfEvbyPVI
t1Vgu0+5m7kT65hSdwUbMTs4K4xAs/pZDFImlLnl9NlMqGJeqTyC6R72lZmyBMs5Vu0hlVDoMPba
t4bUYj7YuG5iLyyscwLowr0dFERoGgAlMyyCBI3IlWEaCiiL4wwQtvjSdz6aEjrhB9yE86eBaM5+
37eOw7VGdxgbBeOM2vToi/s0dXYVFIFh72VD2p/zFxxGyQaz3Mi1PAkX0wvWOjujRIITiYoNBKeI
Cg32KlYTqyILJhUMSa9PbXIFJJuirt9iRsd6QRDSsip3LlGXTAHxPUn1wdSp/Tgv60eHU5h6aFDM
IjDiWicQnv1bz82JzQQhHo9WhoYwbFgONOto7SsD9ypk8EXdNcB1r6ramlAFwPgxL6Eit5fruHrF
MehaxkSjekqRJ+I+9XJyOM08qYLdPIsRac9cqOkS9qd5tVJc3tVM+XGS8fxKb001J70VFU6lV31S
2/7ou+wp2bQnZ8y0FzSAQWn+rwv7UQH9pp5yCYz+VTm1e4aUxhIrR0X9d0n146f+VVE5f5g2WAa6
MOs1q/inisrZoJCMWF65JpRuf1VUFn0YAl/qLPB5sBz+7sNsOHw2vxCKYoBUPgjN/6aiegf5YSkC
p83CiYTPQcCNcN41YiMObdlNk7pqFhvE1sKcNGpt/LC70l/mW89w9VmhKIj2QpTAWltnfigdMs6i
IWy6j2++vX/TtJnvu7ZX+TydL5MOwfxlK2bftoVOo2UZZtN8ZXWNeZWWRO9Ek99yDauZ8ADAzc70
yZ8laaV9HXBvxPHCxYl71neYrfrNSziOVFNhlrH2qCrzAZdAYB615ybfTMy76seV8R+Jd9b7RnZ7
x+APcG1gUxLB+4LUyVlc4y4br7Cnpyl5fGv1QA5iYB9GX7egprUyizj32ZCuvsfgXJfCPtZMaU0E
A4CLwc0O5o4ISnIFR4rAiPAigZCyB/C9J+E2uyknZEesv4YYxVz4OGTdOYZ8V+2BDnqXoLnn+kf/
9B8/1T8PA9WY8DkQkInpAt6NfahaWG/Jarh6jQRuU4YBkUOIhATnOqmbRfXhvUzM6unXh//n+ZaL
ucDHX+ATZsW5yL+2t/VmKIAUInUkqPWrJljNK+zG0xXqbgzcSfb461fi8vmpjdheKaTG28w7ACuC
d+eZbLCrdQivrtDyOs/wJojWTcZAW1Eps73ocMLuSC4M2h0qzaX+3Unz3nvDp7SEtSVXOSTg2O9f
nm6J/O9Nzgfv24VbNhFaVW3vAQ88jzkeFZEWHPrjUnUkcnRl639jvwy+INTOhfLYEBOuWiD9KpBf
8wyVlh1ngdbfpDHLWBho0nYu+sz+hED0dfrNVND854HC2cJtY5tS0ds5m5PrzYES3uQ2rpsYlwRZ
1s85a5WUB3I5Nk5ka9BQZ0uWl19wPCPEXTucoYx8CVig+Pw++usK/DxLfQb0xfwtx0/4Mrsy889+
fYgxDL0/yCBZOIloS2FGcXVu2JI379Lrg1xgDrYvCwcTWRiQNJxt8dXKDg/jPE24GTtxO9fanUAu
Zj6tXXMcrF4eK0eC6aq6+k6CBlWRXy3px6Wo21M9MHaXbicfEFEC7cXuuJvagoELu3QWZwm55FeL
NAbWbJQwaWqGhKus+Ch21pzVJxR01Z1VpDfES9iKyFi/uxqT7sNokUgTezPTGjPXFvcGZ1rJ0VmC
4qLK3OBTItD2ZF5gXgApnsPdIjJ2HLTOOfTgntXZooM1NhfXiNdCfZUDQtUJryV7xXr0D8kAfhvU
pPWhy4CoHhPfoE9YszL5EkJHQeDSdMZnKuM6JuyaBRL10KnZhdVLPkvqeHbo5X0eJoqIRzYLZ33S
TzvN98CuxwqvUZOpPRuN7mCaypz3pHuCv54XSBK72cqSfT3YPZqZ8DpLUBHHeGLHEx411rLDEe8x
MfKrJ1WL7NzqQ3nvolc4TmFhWLgt6/U58FrI9EIV62Eug/RAkSqeEV4t3/HHSHeHm0XA8U6tOT1Q
jbdcHMuy1+k8BYe+JfCkGu36pOGv4iB0+pYvGnl1VAxFYbA1X5jgt64iQHwk8tgejaZmnV/u081r
drvYphPnQ4+VouBMGg/2uITDUdm+uvBYL1cJDrmOXFRa400J+ZIlmWWtnwZq6W21HNIAlu1XS9fF
aNOnjdMkxdVYjhhOkC506xFvzZhgUthivgurau8FaL3TQtsEaE8cA2JaEF2yXs8QvsZNkvA8HKty
6fbA6FKx66vRTK6zTnjIzkvtL1nM1C4cL7xhtDmjlgRu/7KbeBYePCMrkuuZS8cjx4mEGk44G5be
oSEGKoxYybCQ36ttZGL8GJ/oBIMvTqQE+38WgoU8LJVPQP2QUBUc3CatwaGvLnfMhraVVjwjcBIt
u06HG7QSGGfbNA++G9Ps5yIWLRFcuRNMwRX5hRStzZ8lbKOIU9Ang+DuhpQxzXy8z8O8doewZ/By
0ATf6hMxDLXcuRbr4Z2vXF0de8gnxo7Dan00ZE0ljViI9EP+EcY14jkSoKaxaT4WdR3Wp3ZPcuq+
xFV7t06jjfIaoYV5nsHT9wmnyqxsZPo6y+aeh7F9xt7LKg+T5B3s27FK131gqpV1FSHly2UdYK7Y
G1wqPbYdczrrQSeT4ZvY6RT72ORklPsD9UkDGHf9xgoy9FDXjSgPYUDRO5gid8h+R2TBMAKSJhz7
PInXKSGBl/WsDIHELIWzs3H2rqypi9U4F0nlHEyZIC/3s9CXexOyZXtK6NmS7svQyWDO8fciM2S5
zemT4nhUS44kCDWb8blnm8tQIuc6sq5M5gg4qYLZMewPzHat6cqToW7By3fjpTs1PJJSNlv8QIjE
yj5A7DGbT+jkmuysg2KiDsPirvk50LDxg8Oy7NlVBO9iBOLkhV6ACWpPNHTOm5+YYsSVDS0NeH6y
zyHWfKqWhcqiSIv5nqXe8kX2mY1ubkmTfQCCFwFvkPB73KqFWdRsEY0oE23ndhhd84M5oj+LFg8s
0o7pga/28DGK/KRH4InO2kfRcp0bfvjYiG47OYuiG5g2D9lwo7QzBjvRLRybbGl4Yy2CfPOcJ1j4
yOqVs7vmLtnHgbm14eMQJtZN0WO5uLOCJnROlVMs0+Woxq34zLS6cUuDqMV2qXnptl1XpGNWPa64
Bvztw29vfeH+xPvaujrHbfgUUwfeIMrKtlx3YTlz6RAPVOa3DUAfBjETVUHKn3FPtcYmu+5MR7MJ
t2UmONxLv7WIRoaqhOFVh4h0G83u9dxhsuL/UTzzibiBIKHb6uSxqR8R1YVn2GhzGl3ERpwXSJOf
lwaFWKT6Qt/ZoxLDeUqZW5y3EnPnfcDT4siczbzqwrT75GBNI6fPyXLrrA1IBDmHwYmiQfd+h/QV
9+5RWnytm65bfy2r0r1R0xYE24HwLT8uXp0OJ4hp6+8wP7Z7SN5VRHUCIrX3OVal4SDhnH40RFIf
6kWmiIscbnO6X7K7HEvcOYrFLc/D6i1gBJVLIDYS6vCRiPo53VdWw2WyGokdnjpNa3Zk2+lGnwUm
p9QeGwTnSOEivzsgyJv3PGSICjb7ibj5JKzGmSetPZNP05PTBag+/GBoyvSzNRx78wXPkx4gfRMq
gqXC4lep2tycMguW0VPJYVl2But82FrzPF4q7SM1m4cuCvzhxKlZeZ+sy+aAQ608rEdZlQwEGo8M
cGNEzrXPuqaez1PgUBnDo6HOPlCJEDmKuREbnJ8PZOlkAwuccCEcg6eA7u4JnTHzJ7Nd7WBmtmeU
+kGOCO35ZbhD9hlorvTMSOTyJUsFo63KH7zyNMdye6sGI1mPPQrrfJ+vEydpbo2FfaPKanWvak9u
Mm45C+/SMTPsaZrqZtgvmeSoLUGTb3pTf9v1DEO1N5WtSFImoKw/rnDVttgflZK4kiBR2yUS0fRH
hDXmhyLrOdd40oWPnOv1cNOEDejnyZIhSBLGLSDtpk+p7l1iSLzKZE6OznuJF4yvDj6cCjJel8DK
5eHOGb2Xuc3RpHEgVDG3x7K98HuZ2TdYFiqPSOVNjZgrwpwuy96QS1wPiD8jqrFpvKyqZEs4A/Jy
IGSCTI1FCUJFOofrnggKP4e7mfmXr1Xp/zZTv5mkWMjM6YJ+sZnK8p/iUv/8gT+nKIH4w6WGF1vL
BoyaZeu/piiB8wfXr2m+jSz4a4pCKiq7og0XSyPr8WP/2mbbwR+sSYTJ+pu7C/1Y8F9NUd41RI5P
ixEw3iEUll7YCd41zKAdsXLQEp3OSsgktoq1vMMgmJy5jjPvICoMH1lXrQcJIfhgLio5I/lGfkJx
ph7cJpCfHK8YPgq7GT6iqbP2b77JfzNWedcIbe/OgkfE1sy1EJCwuf+pEQqnoE9MlOqnxey0zy6X
800nsmZD7zFI6ahaj6EU826Qben8plek4/q5DYOwaruA5/ERoRrwUC79/OoUwxUC6bw7pdp7qju0
udMy5SGZSX3rIaZy/QtLBA15LNrzz5UT5g8wWPLPam3WFx/9EByrVdtnQLKGfelN1XGseBTve8Te
t0xfJCGZk++eJjQ6FyY34gM7MCda+ymJClUDI3TmgVgGSwu5881tKQDfjlR3ZgTxhOpOswzLjC6y
R48wyMKzPqUBSevtAKlyHQJG4WiFmU5X0x3hBM2h1azLSZmxA1ZmkPqyHSbWgiLNER+NvjeoXfwP
E7I1EiFWbCQYZ2Rz1XNH3BuZQSZa39rzCcb3hDhPjEyYxybNw3OZYedutb3MiHesgW89NUVQUwoO
oXnhLoRieb0eP1I++dtTv0LcJ8wMmToHwDsJiKM64A/wjor0VlSWFg8LppLdHbuJ4lYMbNniAtvW
p4pVPeYqX1DgZNiHAD31+WG2FShiFLDenUqCFFNJ13lVtDrZ+MFk8bVvRn+ZCPoLK9J2rWa8Uznc
th0+EjKscoREh9osmXM1yQj/k3m7NI29k672eaN6Ng7kU1kLD7FwIqJrZTiPVcM5cWfLMqLKYYW1
uO6TX+hgn7lec1M2PeVlyjYUEXhGc9bD7otSQJwHURQ9LuTFvdGVZRwxL6YvXWbNh1Lkh3Cc55gr
NSR2y6/vVkvPr5jm4oyQ2yIO3NF/zvxRnqy1WPchINsTnfctaxprRB/tF5b2drRBeOZhZxOrjaji
PMHQcMauLnm0C2s6QZa8yKhCd/fNWcR8TXACJNO88etvgKzLNrJWMrw6NwcBQBAUAbZ6Xl078vze
K2KuvfssNQr7airzCftukdTecm/2NZHA2GUaVsGJnXQpsNKkMckRHcuXpsgSCrexL46WaJeXku2l
SbRrxl6QsRyP6suhC/v8GXlGJU/CZnasa/aeydk6rfZpJexifvJUTiy7dq32eTVwiFL3TCxVfbMz
xq9NMhVITskNJsiVQW++h5TaGHtWbvpyBjdPerpAV7yfZmPN7zWRZISFvhacBo9UmKpNX6cx/sRU
fnZClNboQbADRaFGL7ZLl1KcrF2aXWf4Li76bDPOd8Jun5Gw26dmr+FvGYriVkNUviOVYLsZsspE
w50318UKDwI0RrdhtkJerd8+Gw2Ye98nq7nsO3dIhiibneHjmGP+ifp85t1Th6wnXavWkxwSGMAu
t/0EcCKkkHLZBcXZwoXMcGFSRjQJNX0RFPrikkR1V1yFyUIJLUGiPvdDFaKxNKoVPDK38pBPnmG5
Z+c+Fpig+KzjfKVya32sBtvAA1Uu9loyKEispFpjngSmfnYnvNJyK8IF/ynTEJ5EVGkzdVhwmusy
PzWpqnLk3mA5nyc9UqJonD3nbb96V91g8o7nFr72YZnGvIgcHJtHAHvVtW6yWRF6myPeAdaqbqc8
tQiCb7mwUFBW173LQGuHWBj3fKAxQavWH61IIMStL2qkxfg2eQecu7V0YD6aAX7iDmMZIgQ3mWJG
sf5nY24WjNZ5X4Y72uHGjNvAI814yojKgLzlL59aExtS5pEFGgde0UYJS47T1FLWvlyG9stgjg+2
WrzTGUqFezTHcLmdgCJXsVE6CZGuYCocvOg5mEE8IcnOcXESmZMoL6nOExxURIBdZNXSf7DKSXl0
wRMi27nxCJmzzezQLuW+sFo0VhVUjAunKlq6lDm7mEhxG4hWI5FVMflw94HqWZEa1XgKlxg3CCeQ
gfWZz8VHDjU67a5qCTirfWsz0gxBtKWSYJ4c/UYfWZho7n4zZtCY+3i6g0HhHFTCDX+o7eHj/wrH
N6lWzy913jBFG/v86/h2mQaa6pd14/9Vz+DV//kTf63frJAa0GIFw14B0dK2SPs70MqBq0ZIkWux
vXmjZ9oCrShbwCrh07Bdc0u++FMF6W5ZVwJtMNMOdlSW7fw3deNWtr7ZQ/zItCLjGLAaFwHCSl7o
7YgaGYuua5A/38gUlMX3ql4TW8TLQlwS7smRR9FjARt0PAwaPeNuGGBzfVVJJSHYtm7bWQdpbPak
EvxKS/5vmAgcNEFVZuqhF2hZ9K53pLeSAZngojV2eElAnmDGnDBh4U2dGJJQB0l8SamQxvKQkYrc
70HppMRWODi/8K+tk3CDoz2k+CojhYET7XG1KINI72aGtpHv9JAlxGf8umx9hyhDYYYAddtN8g+6
L0rXn78dcjYZEw+r+w3Y6hxWEQZgvCL4N2y7vAxTPA0gYUyesd87r8/1B5DwWzKJBTuAz9MwEFMP
v35Lr+u8v/VnvCX2RrQaLBs2LVz4XhlOcaDgqffpi0kaeXkpSQcuz1bIwqjkMxKRoRvUUJ3MgjoH
cxtmJiURyxSC0voZbMCWGOBPyLjOKjEPItuvSbpO8VopDsV+HNdsfQSVDnUY7GhJwti6liZ/rQ6d
we3w5Q8YiH9Tov+8wnQYC4ElJWQ7ELRW6PjetQdJVjIYLKvmmyAC2LvHv2u0d3WVtOvNr7+9d4A/
XohWALUvivqAL+8fgDc0p+HqqeRlW9xgf5dVUjowaAVXOMOZwrnmAbHlhbGurUgIkED35jtQZgQP
/Pqd/NyvbR+ZkpiOFKrRtiB6j/oyUfswUC+8l3kIeu/Klbpgr9Ozg/FpNJhYur+L33r/ikydHREi
EiKxBsjf+z1x43XNwoQl+1S2wK7O8rof6werXDAbW8P4G5Li+yNqQy7xbZpbzlGa0VfB8tvNlynS
nMng8HneWKKPbuH3ASqoQm4DxF9/k5sq/e0tjN/OLhCADSlNJl/re/FzytSkqprZemiGUbARm0wC
hQ9pgTbNPc8Zk0o74lSq+Y9v6C2zRLl2+FgUo9sHkVRBhdiotuztypDQckjGMVe65g8iTw33ibSw
VKOdLrCm7hxlkLzEtogyJzudA28K5a6sE/72bJg2H87Ao8FIPTU2/7M51ymHNTCnUnWn2MpyTeBk
K1Lnx1TnP+7L333ffAdAG21BeAE+IG5b2773zfftMp0KMaurh6kGgo5ntE23bA1jIa778dff92u7
/OYOtB1T+NQetzJEGwFq2J9fa2lZ7SHsSz4EDnHAvBYNhHdVzl3JRwXH7Ld2/OOsrnj88S00qlFk
nPz5f/08KSSpmM/4cpmfBkMQF2a1JZFYTMeq5dQogWuuF0MiSRKMEHGVy1Hj4+GCJSctcZ9yQJHj
fMgTZ+NPN4xt+Y9RFRatzRqIlT+b23o74Ktb8CqGpP88Y0C8vfBsLj7PNmNzLHlR8QPk7c/ddtwp
DkDh7YcFChB41tdzt2CFvlmvkrHjF2qzXnR7+uuv9HU68/dXuolNKBGERSkAU3cT5Pz8lXZ8gjlg
bvMVp7n/BNvTxYGZW+6JVwbS2akqQ73nqBBfOgjdWDpJc1JbZfU4Q07HRYv/+hgOiMtCQwckfADE
fkhsZQ83lRrmbJcFs3WSh8VtTc/9dZbOICOA8pneQbrwrmc3ac8ztImX0NNpdLv/Z+88lutGsjT8
KhO9Rwe8Wczm+kvvRJkNgqQkeCDhEubp50uSmtK9rCJHs+6IiY5RUSJc5sljflPEMltpbWp9nj1f
yJMQKR18MnKQkqvQcrJ7bda6etHlIz1nmqFXttsxirNzzTr3pkYigjDVawPRr3tM4+0T8IMJZkKi
w7yhyoYiZV6Sf9OYeZ5OEHYTKPm1zuBMNN6dCa3rQcSV4cB8duO9bURtu4XnX6IgY/X3iWWBI/V1
DZd1bXLEV9Ap7fdcE82ta7ftj9wM+x3wNQTfmFeIZdm17sgAKkgor+xCniDPvWaAKvG8itP0c4/8
LITdsM9WHRi5uxkm8MqyDcWK1zR7qbv6td1N+iNQ2/ab4c32J/L9fhnjWHOaeXSvYYAmp++viMNg
zYIg5yOYgbOiDemBtDpcEJURIcjtROV3vteIDBZWLWs3r7qUz6a7H+QUh925l4vRpSTVAXMfcMnD
i4WzXULmCsrv9M8KTt9RvzNKSCIorWTn0gZbuRyjqrjuUwtU1vsPehi4nq/NY3IKMqUniB9nWL3T
BrT8muJ7Xaoxg5UL/BgLC72TD46J5990sMfo35qmZ4GoU7yfYxcppmEAVMGLfwdbyp6xTI4LIL04
p67GOPduSrMIbxIKMIENAO6IKwvfjnwL4cxdYY5DQkUa7F42bhMgSlh7nzhvsWCHZ9vdFwVURWZk
hViYnWFf6zItfxa95Z+VQvOupTmZn4O0bzCrrgyagFEWXVoFGLGF5hUuwmPZwAxjCByQx8H0Pa2i
bpmiJbsxIkd/0MfOAmEQWB8AVI7SW16+SgNM0AMmZQSqyUerzNC8drT9af5u9+rlo8wQb60qzXfj
PD5A0IdBjNnSqjcj9MPrRnN34OOcj1RPHXWZgy+jnNVorpNmk5KBZTtcf7TsCqBrMQIVPQYxWBQ0
GcRc6GOg/vMZmwuGVzuv6EZ0VJiwY8BTFTts7YNzkCFoGMAe1S5nOhg71BHKhdOEwbeCDg9qAZl2
nkyldzZB1GfKaN0Bfc8vsWJBscvF/2lazhhWnYNkasOlJwLvBlSYrDawun8i4ZRcWJ5ItpneOLsk
qsRl4XR5t6rCtocfHvefdMfMrrVSSUi6ozFsLLMbIAA0CXJXeUBPFkwEDxCPiJZibBEhw57WKYY3
nIm3NsjAsySe7M+GUi3HPQmW9wfLXr2743cLjpGenwvVzjsG0vU6muiMNFBgRFTqAsGC9J6R1TRh
4V3qF8ZQEpff39FHgE5WlafKHLwR4aOR3B4L5sLuy5uCo/NHKlL7hC6fVpAjTNppAGh7MyDhSaR3
oua7sPT8PonG7gzPdv0aTU1r8/69uG+XlqKPQtPBEpMa9zjNbobCwQWvLH9Eo+3lSzeswm80stBK
wjfAWdSomHDOFxUam0z042mVxq6zA+WdrAD3BMESzzgw5MwJvC/Idcp8iZLPuC61Nj7P3KTd1ZY1
Xrg0HPeR40X2ogLTOCzaycBcPRJ60cMhB8SHL4cjthqvZaNs887BxNI0jQZPAyITT1fTOHCcpehE
bqKB03tZGQlE+wqjOKQxCxmBi8mRkpRDOq0RnMjvsV+a1uQi7W1njuU+LnKgPQC9PVzNxxTOAr6y
7ZUVJKXGmquqEcOpLkSLIM8jOBCeOIcR0rbo1QqXihUmgLGH9AsnHB8W8zPapskXJGi6n3ZiIq3U
yhQpkve/zmHspwYC+ucT+y04ncTl44isGREZQO5ZT3lfN6R/9QR4EA8sf1bWO+9f63AfqHqLhQiU
GSVn02fwZh7GGDMp80wkjvl9JJ1I7B/gdzgL9uFzZhhVtSr68sntsRd8/8JvH5Kq1lX/Z/oObaCj
4RPsAuSB06x9gijeqxrIUyPk0NQSsuX3L3WEilQPifUeoyoXYCftpOM0kq9sZHSWi+/D4Maevgun
zPuZI19XK6pUFEbicgzmUC/OqgSCFqY2MsZSNG09QWpb5LRooBAxCwiu0xS8tr2MZWnmZ5mMGn/a
9YON5eXu/Zt+82E4+h2qFnQiDR2or/r5b5ULOaJPZ1Yvn8qpa7gLbI4yPEOBSmOZVRUuxURYAFP+
KB8w3n4Y3FsZyvrEKdvE5PfwwqEGcQ+Cm/YIKM0wAcAg6dIjYeOLGHCrAVekzXcU7pn3gNQqspKr
umnABi4xUzPlXYLTDuUeln5zh7u7kQYbq3TxpXSKyaak+eAt+YcZoc182fUAKLNNOCd9SNCHt+tE
g4A41FSPkK1g5aCYOnXzFamtKqznSY8mSQkgWvcCQ66E3dSWKDVoqJlNEyVNAOtlemIBFulPt9VV
6fNaPkkDGOzPl5YQXCD6Hc6ICPmXltEAvpOy8FRdJ/Ou5esoc3KKp9IyJF8kLkLVNCIYxqp6A/Ln
X4Op7Mav88S+d9EFm0PehZmmqhrW50T565h27bC/a8Yv45Vw7bT44Q69kRjMP8N2vmL7B86XMilZ
mg0umdR2hkiDEsoNckFfUBYRabnu3ZHSdu4sj9K7qV15A8lZuevE6KDxSuIYEhSye/GIJBrCmOCB
J7DUQomDY5miHGkrpnjIG02okSA5/Fr0ufBg+CsJ7hqFu3XkGHfXHTo9tNemekzpAbSYPhB70yjg
0r98ZSwcA6uVFk2UwhYye/XX2k/Qg6IzUCfnuV36CHUY7Viexqhe9Cc9eoSspRHtQ15dIhOcOn3Z
qnoa43fVxcOKwmS3Cb/uSC4ruxS45bw+gJN2quSlOAjUNE8PlTOao1MJn7ZjpILYq20RKBwXffPE
E4A/Ga/jG/Hrd9Si1uBiJogTg/cx8SIaF1Y8O6rwpXXCpUcRUzYzZeOZMPJVb9XOsoE3pxiP/IVh
6OLspGQYTlPFiLFPKNYWfOv05yRCVTSLyat5PAK9Wi5V0NFHs0D2smjS0E2Lm7JzKg/JIMtSywVd
SJM9JZEPZ9VEuDDxzaxR5xdyNBmhtwHll/nWiQaae3qqwTTxDqtRplzfITAa4a2f41JAG8Dr6evs
Q7eUyoBoLlU3OQUmxM8ml/41D5EGwsWFDN+wEqs6lGi5Y8+URIF1M1uSh6nMUK3fxqpt/hT5Vm3J
kwBlJn5LBeGSrUBRxJCJL995nF2otXXc0sTT8x+HPlX3YgfIwbhLl1p7epr8GleRlYUZk72T9Fe4
vbRIfNVJDqWeJRet0t/4kvQ2f1gG1qSEX1KbEXrOULjgDfYjo7dwMfueWnM5TWl7l3Yjvosoz7lq
iapmv7wTfsn/1gZIj44cgDr4gmb2TBvFHhL2OdiyWQUPBQB8SGtLea3GOELySyHaIqvLPIpONiJN
wrDknZdkNA7XMblDO+3AmbRpca50v/iFNbNQ7m+OWtUQG60ESP4KJs2MDzoNNsSLVql+F8RYC8oV
bUNPRaY4jxljurq2cdDIFBBWsimydfQWZzB5kdTFfOVM08jyp0lE+bgOigE8HYkCOo8XruPIjJGf
rijSpHY0/C7xmUyYwTI9UF+4TDBpN1CG8Vqp7ZNWz5MJnGHdVS09lbbVBgQ7W497DLWWb1PbflI5
D2WLWx2y00joRNVtAGLERlW3rYLRX7oAZqnVCMSEm3VnRSmaSpHoqyBY0Hj0wUJgvt7Fu9CCVBEh
fZDRpXKfZnDxmPwQbCc1uk1HRsrYkMZjHEdnWRX3hnfRjUGrFk+C0j8rsRsm0kXMPNW6ZDrcsoZC
gLhZdFpB2+ZntSl7DLWY6xMq27pUrbQi43uUi1HXjL6+QAbHJOSmZd3zlWiIqPZWhTkavyuodRUF
e14+K1dPMGWTG70TA3+ToYrqdnXAdohLmQ5P+TroaJmitW73DNIXwh5RczjtYsQHLyRvkb0ATLRl
QUnIjfTI+PrKktoH4mnv/LydufF41HoubRvYGogN4ZLjSE5CtQwRGBLsPN/O1SHbdb2yXR7hOlYg
5CEYEB8mP9bsy1GfcL9EUrOg0SrAlfJIftVUDV4npkqxcHHJpqfCr5mPvE5GiPrq5WDoYlW4q6Mi
VwfrKE4HS9tjCTyjPAzXLVrV4VCGaxtF9PqW8pCHTyoOf3Luia6h2HjpwJB9A3XaY2OnPXo7zs5P
evUGX5d1kQzqZ5MN89Zcov2mWvmUESrcw1Dm0DI0VqW1trwmaIYFmWiksz+1KFENZj8EObLA49UT
F2ZC2F21QdZ0JPGzMeE4Vg55c6sXY35HYfeXla0L/iKD5iJ78fTWzxaAeFJ/S4i58+afrGzR48r1
BaKCXXUq4ByJcvGxrW3OsYqAbwemqeYbfWBrCxs9NzHcbGjDf4V02Nu/zG1TQI/AH4LcnEL8Yv/Z
4zagI6AjrGCCEzgdn51u3Y4CXtcNsfnd7TZKTWStE8/tvJN2QndrYdlvPG+B3ntKAtpDLuQ951tc
y4yyW8ARmZNlTAdUu3pxwQUcBgd8qwtvEvX6rRmurdntfN+VrGr6Eu5flrg5wtYAJ1AEjOYRCIQn
3FXw//HHTR0LIlHvicpbmFbrIPDyBy65lZ/1JvMOBwNP1DktsLvRRWPyMOnVa/atTznu7zdDRNsF
8ZYK4H6yFIVVCOfTQP9V2CsRDg0am5Wu08IAkOM5ZGOhPrBh8GtTuSYk+JQMqrGgWXOsBAQSNnft
q/Sx4QBnO8RIHRMaCnishJJEm0Ij3MChHmia8GBi8E/B7igrdAc6PkePg9AZpwx9nsict5Pn8Ts3
vVOpPAVulKocPAph7nayZZEH274uEvcLigb4pG7Rw/ayYAvbn+mn6GuHMAnCgszeB0kvzK1tOmTB
tCtUFh2AiiaWpT6MxwEs1hAOnOFF6+hr1IPd2dphrJiTEpUmIyptD8Vf50HJSyBqKIOIRgXEgt40
/hj4YpGaDBM4J7FBblGdnP7LcKKhDca1AYp4FZR626n5GcKAI79MWXwTZlqnwlZpiwaPipMZbQ3+
ipkaAXdUgnQ2mgeauSpfDZAtnu9NMFTu40CHqdq4JnS9MzidkmOxE0LlUqXwVMoSB516Rx1+qJ3x
s9faKQtWaO3T3wTNUzLJXHgiHHm3Ad0wXj8xXFnngNJiAO22hTqlXk8w26h4jxlS70Q0N4CtWS4M
K9R4kQKcUVBtpwQJ7Z95r/FiCTOpuoMe62SWz683Mdf4SS8Y3s1kpF4JuO6uKjoXTfsMIJhS7NWw
nUuWiU4ecANJjsFQjvJhhi2O+owcmIZxT/nXd3d+HY48sYU2Ct8IPUwPvcUyyuQQX81I+IbBV5lB
Y892qHtGxcDQwXHl3ewxdIsX9AzVOLxpesnQT+ilSir0Lk1IwQcTHQgmfG7NYmGI6BrjMhn0xutW
8FXJUiLMfDguJToGNBF1EbXSv5q72KySMzfEV6HZTTMgrnZtQarkUSU0HHmXt7baIpgmqRF8STO4
XYeAZ0nUDFj+X5LaUAvMCsG1mtva9BDtX+HLp05X/CUiDs2+GkhUl5YlyALhNKl8s3PVegzzNCWz
1nkD6c9w9kr+wH9Xf5usBPXDIYcz4K+MmPtCVy32VGoI8jVSybwl1N2+bI+sc3jVeT9UfNSmHa2u
wMcJgaVvKD9GCexPdPM9dnXNWlDNM3KCdGM3tlq7eWkG5XkxGJHsVhF+2hCY+AW4W6wYyU58216T
BdcqZxSw73QhcZBPGQNyvAayouSLvCBpHmSDiWixaLNedASXabCtM3swugy5CYCG6c9CN1URmIL0
5dfgOsAHaW3akXTee74z0s/zdGoNJvWTi7bnKLejCVHoQcbGyEsJXzKfNtKlmg5WfsPT0n/OSAxe
K2J/LoF9bsYo0qm+yqhWA8qImgWigIaJy5Ml+3q+0jWpw5yNRUw5grI9vpQ730Wk8M6dkZhAiXMw
eP9aHKiim/69ysKa0VBFPjMalchHAvDuXdiGEV9NCUiQro8+yh/LpJFOSY6CPc18z1tXEXc2amre
fe2JcmhV/cByciG78osALapQKYjJ7k54DuqRa8SNWfo7AxcaShUMeKenl61XSsxwMevRigBEKQbg
OIGvOilbtTCwIeI2Yb0804MgqQ/lpW6PYwnPJaIBjHhJoHW8SBDPaovP1hCJc9fNbKUvMaTRNozL
sb92R2/GOqjHJ2jnw4OFet17mm1HFIEIOHsbF84Kvyawu4ZYldalykSVwhhxZnipGpHKyNildSqh
e52T8PcuMt4D0XmN8qmqAl8Kizyc1U1X8zhM8BBrmPFi0fkzFa+NAi0LnSJJZ/UPcVnySROjV7cO
o4yTcD3Gfdh1a20sbbxoBc0R/uI8saLwvFYBq+MzaszNsEROnkXn2xmsUmyV2YNVjapCn14iRwBR
incIcFmtyve7Rn/TM/LpCcKfhUjP+OuoZ4QmDkjtIB8ex7BTdaaMNai8K7xJ6hwlJOZRfNL3L3nc
VaNNhSKpg5+cjRUKidNhmwqhndLXO7d7dDDjJcK/LI3c11Rn908vpVjsjL0gPBiA5Y46qyYg31nS
nXjE/0HFp8q1Gd2cjgRrYtf713ruBv41R1HtN/SODcthkGK5b3FyrW4wD4A/+ThaRU8hg8qqyUp0
OjtmG0IqUgbAM/Lm2UNf2g6sqx7lUj9fig7xlwu6EAprFVDyqtjzEplf0VglotgqRQJuzJngufXA
n96//TdfhaGumrAxUqYcN3X189+arCPCRahqec4DPjQj98EBpcpCDldKqPcv9WbNWTSGA8BpYNPg
oRz3u0mjEhMbZPEQxL7VT/Sg/XS4N2ZPbRE3jIYPl9wxqMvgw8CugVvCNME0lWLc7w/X1K3lR/Tv
H4QdqxjVjQldxD4hst9EZqDOrDBwFQ6nn/gzAAF4B5dEu8L5AMdx/JrBcTqM7RXOk+2Gf+vhnQxl
N8ohiKxv9CQoHacYvM+Tz3CdCPhnb9kEJsLTAqbhajTHjprXGYmhbxmp8a3HwzE770SuSvMktS0O
+dhUWeP7FzwCWXkmMiO0nZnQO2AOaR8dPhoA85lgMjXQd0GuxWvcr1SYIyhOfNewAT5jMEBGYStY
epkDZOqjOcqblwvsyAwACwCH8Hj048hiR3FuCK/8VsegVMo16Lo5W9P1iAMUpJ7TFtnEKjV2bVvF
79emuOZ0quVVgFDhXBheXk6ROqrFQ+t/YhdX6INSLcy5X3IkYKVe+UjLQ8P3B+goGW6cSpZbHZZy
6sG+r+JQZ+ODIQAjla46r6d5ZECIHcADZLToAHZnYO32CWBXRBEq/AK5TCtblXZpjelRxSjmKd/M
FbgE3nmoE/DrhWjA9y+9lwZ9S2pP1MRxUCVNuAo9Z3wmgHWB5D962HRt2mjg/ftR2tCZNOUoVZOl
zGjLvv/9j7c1cc+0dReOGwPwt0u7p7KINX2evlZxbZGzRqJTJVAwdyoDeG1Zv39JtVt+D7kq1OJS
wYwGiRSUtY/WOIOySVmPDF+DyFU9RihbbnYOGNDMtAu91bmDhZ0HoLQ2o4EbPE3YvFB38/5tvEVJ
MM8OGFExKIKv8+YUtcwBCOw4ZD+QMNI92K9B+khPdYJny2CZJ/C+z22v/IG0x0mmmDdMrhTFR7dx
iNR+HqvjVQ64D+2lwGYnHu5A5hJt0c5e/gOqztSvnsfGKKvE+VmS4zmiz9CF66bsN2gbhmuBUsbX
2EdIgGn2bNx98E7Uu//r27zcjG2RyQFwYLJ5jNidi36QFdLePyJPd29r12hvzFzTVkpg6BT0Tn/R
53V3Iuyy2OejZZx3pUc15+XdeKUEiwAkl4M8S7Te+glyvnYWfp1ktx/c5eEKUnfpMl12GPCBmebw
O3plskDRP6jt/gc5Zh19Yrs6LbQ2jPr6VkfiyZUZFVw7Y0fqN071M56xZlzMoSmGreVV7b0D0+xM
94bsk4kcCvUIWJVNkzY5rztKEZCpC+01rfkPQfduEj/++1//yLMADK1EmP+ZoHvxQz58PyBavP6T
X0wLA71p5OMtbFoAOROtfjEtmN+S+v7i5KJsxqHJ2kBrDLK8QT7xyq2wEJ8m3vgoTAOJAprg/gm3
ArjLwS6hUQVxQWUmbFlOzzcRLO5QEsSAAkwk/fF76lJnP1mG1iycGbeCKaa4X2F/e4JCVG3Avqrl
mnUFyd31821vtvWZg+qO+QXyYXaBNVaDSiqOo/bSFPXorPrGnu4tacsvXVY0qy6aGHuKCeOvQGJh
uBBd2q1QbS3lth8m46a32uprKUN5OTeEByTvS8BK2dx4QD6BeG6SwsbmukmLZd9kyKYyNey2bsAt
LkTMyALt08omzE7WeIX5gOduYuwiInpfBk00pfT/yOClxdpiyrLvtafVl3hhSqSBUOe5DEPMpBfY
U/HsBRYu+HWNuEvsq6mx581s9KPYIoLBT2ljCvOk96Ppqo6detpHsPgwgC+mUTvxucEKR8QZWFFV
0y24Nn1RXQcMZW/mNJOXda4ESAg1K0ye/WgZtpXcpkPj7TCNLOtlaleYY+EONl41fp+BIrWbsRPn
VmZ+oieGPpRYDaFedfUuNMAEbPHljixv6zslTH2vSfRZX41YwpTYnJX+CEZsLkpj2U0MmezWqHqm
I1Edu8sUxGMJchNDEKXw24rcbq0bmcHtbegUMXNwklCOF1n9rHkDAAMBHFFFTbERvhLG6V9Ucpxn
yRxGMRpaoM9KOs6Lrk6NpE131tJVYF72or6jt4MRImIUgxOu7VaqhQP/cB5TfHO1USUNGVzPXJ4w
YlE6QMarLFDTtkhOFgsYAUNrfIleNITGF0WhbnjWF3Je1Iaed/F/At4HAQ8MBwHjn+MdxLLHh+Ig
4L38k1+SBOgOoJ4PsR0mpAG546945/v/pmRFeowC+VVc4Ff4e45xntLeJ1YiIhGQ6f8Kf/q/TVPl
XI7ruo4CE/1J+DvM14GpEEhBWxF6TYrPN14RqSFMVrut7QJQ1Cm1yTTvekhEH6Qih4npy2UooPB9
Uy2AN9XfbLQNzGap7drZNug5F5gE9bp/WQwM8D/IwQ6znudrQZ5BZB+ZGignSs3h90qTb5G2gbTC
3WRUwSVyvPIcppF1Ys+6QrIUH2IpQTkcHiHPqnGAAclhbJ9CV1dZ4e+Ve9Y6teE14S5huIbUT111
Z1VDI3YBMLFylj7p6D3noWVu9D6SeCnmeTptXVwayy0I8n7pSIlodj+WWN5Am90x3wdwPwWN/liO
ifKGbYMtblLBdpibZEtyaTL6HssTbISK6zyj0ZZrTffJ6NzyJJANY1tkSy7CqUsuUNIFDqzUxgHH
YPKDFPO0Bq9SXKODPP/AQR0yGfDue09E53o/JevBy9GEwp13N5tw6GxQ4f4yTq3+2mz74udszdUl
7cH0k6lDLi7Rmto4dVxiv1RIOtrlsNOrECjWTNfbl6hvN4AB1mgQQGLurPbUM7rqgvHuADkhsx70
PNJ2uasMQBtt2NWg/qKFPQahy+lnVk+tXxRn7qym29Uc9wsUmQi7jW9vaP01X5NMC4YMfHjj0dHx
poFq62tAF2Bqz9DCTjcexX25HELW+RLdatxJdasoH6H/ia8wGP3PaZCZN0Gko9Ew6G3wPfVb7K6N
oEHsqzAnKJOYAI6bRvoIBNN3ih+zOPedZVLa+aWeYxa5dPHROfOQrDidAGTeg9fOEZNPmhU2oqy9
lIxhYcOJvEws4yYeE30ZjkgpxXXgrlumBF8Lr2JkPerdxseBAQJl5Rbfm6KIt8g8PE1NKlaR5Tun
UeD3mMbNDNbWLS8nRov4vIYS+hm2nHZtIdV1ps+ApxbtaGTUO1LXVhlTZX2hVdqt7SZoYNh4T8uh
ZJwxgWDV06jHXoN+YGYgtr2eo9kt11qXBCe8gpZC2n2qu5zG8MBABkbiYvTy7zr0bLytbAZt3Uj9
G30KWhyb6lDkW034iGLgwrpsx6FcVlStqF8ksLBFd5pqUDMXI5kQQA0/fXB8HZyM5n1jToI+ZeVO
WFm79U045OYZYs5XzjgMyBv4ns3SZveMjDNIBGxznRryx1h4YFMarTvPzHJ+7Eb8i/myzqMYs+wS
dTNzlc1dd1M7HXCWzr+p6yBZ9878Resb68KcY3NtTnN7oaE5uR4Cd7gty6BfRkYgN1NhX5dD8dmz
wgpyDu6v0l50qLhMT6UL1GYRohCJUCDUsTQH+iDgfc9tKldZVGTOGiGnCR37vHbnMx9UzLiHnQOe
YhmTCOiLUMO66B7xc5tEcDT7doh4EVW96ie6EHd2k/pRly+g6ftyuPMmev+B0XrRysEkFMfkENLj
wiGlWAQdOcx2kDMQ6FGzI3/jTZmJN6o/oNme5DCONi2jhtpeRMznNlGGhjpJjsPftEQiowu3RpFh
UZEwDVcR3qq+tRBu3canQahJ3NjbcHC+mgKoUYotYajRn2xQELlP+0FzNvUI1fA7Ovp8qLiLO+0k
m0TUN7fQ7rBr3RpBm33VHJHdBrJgxKwrSHtVeM5Oggy698JJa8DNmCGCK71rnTijrMA5zJLcl8Qq
2Dqo8J0MZlifGePo7NDBpMoHWoCvWzEHxh04gihdtLX6z17ohregCYYn1yyV0ghEmY2Ns9e+ykeu
20OQWGV9bu9Fq5cn2G8F667o55IJWAiAmo5SdVrbNuJoHkPIjeG2DLuaBGdQEXTLstX9caFRGfAF
YDFgzV2gnKaVt3OrhzjellqP3Z0ciuvRssUPmwTzjBtJok1m2uA20DyYV70b5XToAEntUZILLnMn
cR+gvnJ/Fma3SHF6xTUYGSWxDDC9XNKu5WeO1hU/EdDK7y2d3DjPUnfGY72obqMiZjjSkkYYBA/m
gOzbfPWfLPD/JC8QKMXrd7JABJmq8jALfP4nv6pePfg3zH3HgkIIk+c5KfllmEJBTMsW8DlZmB+g
tPO/RbDlUenyr14EvPkJ9/ArC0RgwPR9XH4YrNDs/SNdKmrdwwQG9zNFBA58X1lAUZyrnOq3BAbD
hhb5enc4MxIB6Avu7ADQAGyR41Y6Gn/SRzE/rT1gGNvMLPJC/9xBEzOgeoqivTMLu5sbsFUWolQ5
rRcxpGydshb+bQLoiaNl2aeYUSCSMox4VNvWgNQtYXbapdowMIODTGkWco9RbEEHdjFj4Ui1V+ZT
WrKVEo6zwBclpXY6npBUSX2f4kB0PtlheAduWZwwzviiqSJyqKSHXfIYrLCME2epAlkUUA2NheNk
5l2Mjn65TGLCFmqVStqR/hviRmCfBzb5TNLm5u54M2fSedCFSTyAnCjPEzwKm7UZK+oQ7FiU8AIr
0vNtOcp8C2Am91dIKSd7t4hq7yJgzgyUd9I5EDUMIuggU6V3zwW7pobssariharn0+fSHjtkfjHO
oZT8har+TScsv4IuBNTz3ByAVtitYsq/iOGyah+AhZxpg9NTSJ2a7oLqM4RzxRy/iWoxottCfxt2
psOD4ilMhwJEQX02OEa+bU23WdtGJtduJOhqgEc5GyAmiBVt1mGNuCoi3kk2OHtXNUWCFOE8SFPo
2TK9QNs2bpXOLToq9kpjfqRf1+jgms+KuJYSx0U8ZqQPn3YevghKPZf+Akq6vqtUdZEohqaKti56
O4juIjiB/q6ppHgHJcqLbx76vJPZodXbREq3V031fnphoj/MjkEQdZQ8mkqu1kjOTg+F0sZH/rVA
DLgaxa1R0oLJUFD+AnbcXYQ6ZOKlAPu7yyUChyuz8S7pUiA0rCSHkff2arS0MK5YgjpAlRgCWL2Z
ZDSijNgEl6ODfDGdF6WXiaRxTFPGW1RK6Bg5GlSZnLgnGUIgdt/hoLHvlDgyLfrwG7sBxeQS0M8j
5Ah0lKe2k9k26mrzLsyTfj80GJiYOXxHfCPC9hYz1CddSTNLJdIcAtUrFuyAZA+Y18Kx4lnROVLi
zoULXzdTgs+qqNgCSceTBX8Pw1g5Shy65Xy0Vi2K0Q5IzYsauvVj3hXhCqHX6b6Hrb0Ln9WmNax3
0oVAX2wtBXLUUzWWF7WTpqTmz3rVIK3DpaNErI04rD65Ud0BPwzKfYmd8ueOxHOEaB/mN5kSwwY+
KrayK0Ao+axDL8SCw7Ez/Ro0GELQ3YimdlUiOUZkATl2KpSddO904hLBx2DTunr+A6XHaU+9Uy1H
rJIWcpwCpRX2lALqRRB3GJaOjx5umgcBMyHzAWjAZydvnCWNH3iQgTS9JlvVkNci1WOqY9G7VwM6
lhGXzRy3n5qXivM/vZGPeiMBLK33jsWzqk/a5OH4YHz+V7/6Iz6nH2oiga3MKlD/4/h7PRkDOsVQ
jjgYGS1x2hm/nYzWvxVbEOKET8sWGuNf/RGTX6jGQLDHGET+aX8EoZ7fZyi0ng3VSABOo6AZ8K/V
z387GSnohx6/52bvlKEHOSHVjBs9rudztLnEpqoZ+C0c4emPreaFd0gtN/upKMMTrUnCk7Yx5dLL
PQOzcbfcYlQul6Y08oJiJtPufM7OlRcLJ1lXehdAzkjHS4Ps8UfamMbZGEf5vW3W3VoUPvQIiDzn
lW7jQ1Wanlw1cAGWRqQ3w7bDLH5Hm9W97TFe+EAl5KifwhuwbdWFf+6nmG+UJBDaw4BCCrFHBmu8
4jwAjzn1AUzqTj0X9/3bErl6mU/9V9kXV9jtdu1//+uomfJ8PcAwzAgYnkM6PJoHmYryBUJV7Aet
oUyM8sdoHuQScbLkgysdjsvVt0WHw8RAxfBJoZjaHX7buXeNmciZ74ewbhX/CSvGydG2OP0mt9LM
7e2ECvrNHz+eEpJgTMliYoihHv+3BZXqZjsUZZvvsRyiu04NStmiM5dY9aPTTC+h6R8lR/7mZWKg
CBbABtjuwt87vBrNAizlizTfGxws2TnKe/MGW15juOzz4IMm39EM9vl9wr/jImAr/mb4Cagrjwu0
Ffd1POYWALoQy866LioGd5hfx1M8XvZNb5wNbSZ3c+51AnMSt/3jZ0abA1STrdM3JV85+qw5FfIE
rT/d130GLXhsJzzKIvLEwBUUle9/zrdriK6fQXLqk6bTCDtCbzXo7lsdao17YczzNaDDdtVp7GAR
iyzGByJhJOKV8Cc/uO7bDwvPkJ4yOA/Uplz9KC5lUTokERbT+3KoJcrPfE00CAfoZkmf/tm1VJNY
R/iJvjaf13hj72sn4B1lHOAkaNSwL9CsZnaiN5OSobY+vf8+j+Lt87UcCiHb9j2d0d/Rx0tpTmiN
xhqap3lANjD0ipMchIaxev86RxXPy3VgNgcuQUZB7w43BlKCbQP3MNnj3i7T1TikPJQ9laqjYzm3
cZLgcTpiy479RSPScK0XUfyBHtDR2lH3QM1FoIM1qgb0R2sHrUwoiE7HPcg2WgkDjcwFSMzoHIxm
cYKfDl4/rjV9EM+fX+FfsIDnBjmoDR4c4j9nqH+0dGTkymoOvWQfI5v/uUnd4sS17OkCwmYM+F+U
qB9q5IF4haCKuQwHulH7wS3H74ab182TkEFxkoVluEMtvDgJk5D/mVPt+v0v9Hf36fBhsAslO6Aw
Pno9mWOFw+xp2g7auPtIP8dukFrNAz4RzWJ3V2qp8HCw1TwPd4UhO9eR8MgXFupD+x4I6mnQBeF+
THzrItDcFmCqRCBqVWGHILfv3+vbVcugRo02QJyjRHN8q6ivw1bLh2RfBDoNvyyi9KJP1Hbr969z
tOtZMYC6+GRANvH1AtlxuGoTDcgZwEkqgqGar4NkZkhQZgj0gER3bt+/1nE4f74YMC5gm1iV/Y0O
m986rT2mhPOKhDryQ7nSc0w0c7YK3B4RLQW59ykjYe+rVpTRdqyc7oMXawBV4ZkOlysqikDo0OXm
Q8NxPXzmHLCVyc4Id3TXm2nv5XipLvBVtMQ+6sV8rQEFfXRQvV0mCXzXxcQUPOL/z9ANc4v/Ye/M
eiM30iz6i2gEtyD5SuaeSkmppSTVCyGpStx3BrdfP4dlu8duoKen3xtoNGC7lFnKJBnfcu+5wj53
0RCePKXm+37wDMWQMK3bAF0XWhEjK5ZLHnfhKUai/4C8O/waJpUzwM+Xy5KjFvO9ppWPTjNlJ6Ng
AD+0ggduV4zGg60y+SjjWhx6ln8sGyw0P6JOtCfNGZfrTMSH8gnBGO6KVvTvOZz7D6bi4aUjEJEB
wlSGX4XLWPTEjLRY1tTB8LB0utXtUnilTAKddq0RgO8Iv2wM653uU/+kuDKfRywDjY8btdAYsofW
Vz70Fuh6eizU724aXyKTOxuVa7TR2yH5UDEPb5b79he+A5f1UUHZyBJJsH0fEy9SOxFLaz9CA+s2
SMy7H64DtRZXg/OG3aN1Hyo95Xrj7o+yXVZ5vD1SOO3qGh3PTgFy8G2xQhuJgRddnPVnccHw15gZ
i22bZOxGAlpz7cmrzPnCOZN/g6893v36eEM59lujjMW1NkmcPlVoqAA/6BGzYEMUcDwir1DbZonT
euv8elopxJttv/CEcvVJ+15WGVdkJSZdBCS6scZMaj67mWaRNE8h4ifsyNaLYnChBUYkynukBA44
D4vXIYgqvsi+jjZd4yQfrfAQiIVtO0d7jwQKLNUomB7TyDSf3XIgWFEz+GwL00g+yCcwdjqhlO+M
YUi04abJWz+EPHBl8gIdus/a6V4MzXSXYHGKmbDoyXfEYDyaSEj5ps8Em27N9Tosxgriu0rHiOQr
t082y6RTwOgF1Gmk/VxLDmEhl2jE7AWsJUHDwWRquRa2hl8BQnm3UXEH6DzlFwAMlY5LGHRcYFvR
xfV7TAjQoWKVwMyC4IX7Noyn6qBiOgZpV9qTRCTN9xhZ8yWC03bKXNT4i8ZmrbUmcDxMRfrU0Q/R
uFRbPOt2MGtVe436ODkKty3PLN6sIEEgQSRsJy44XJeTYjtxMB07fMJ7jQ9JZe+NLLML+rcsABPH
KGZx9lmy1AF0nWnPQtF8c11uu9oq9qKae2B9rIWENi2BQc8X6JLMZvJWisBq4YVgV7GMb14yoGIh
xINpyy5G/bgbVVyd0PxATGIcj5xi9DDq8GvlmdsGuATyzTz0yjc6KwQrY72x6TIvUZHcoTNxffZM
0zqHIVQUrSXrzeRZhrLYzl1tnIlxD4TKbHTj5bjPvAKNyaLHPtI0DIK1RZqEFz+AjPnwauO9xqe1
TbXCxNNulTC/B+OoCfe1kV2Ij96s82CeXE41VRvfCxMaDzNffzAS8Mgk8GaWfBqG8AyJPXrta2PB
hDdPpxhLeVBba43EivJWJqZ56ZeuuepJ3p20wc42yyJvIJSxlfKtInWwqK4Pkaj72YisXtfjKRPH
cIUlz5GZnvTKqnR2UpFzo+ycv1CVE/+HmtZYnu3FMnfTmIdq2w+Gd+51vbmjULLIw2BLtMkckT+3
9Rw9K0OMjzPzvxI0/iqPqYdlvmQOEyY0kQ57mN79gZe+PU6MWY8sQOGT438wL20kHlx7HB+ccZ63
5qLUdj1/1lVoDR4vqZvivkP4EzjcafkR1yalgJFVYdDO1CIZS5kyK2XHVtFJeBSVsOStkBPBAQJx
qFNaH8X1tyko83beIiwEVwOJycTiFXcEU3/DONps9DFZgdaLmwZRXkGC79lx4jpMjeKs1V22K1Pi
alan904iKX7p02g8m2ra9Ek4ntJRYRM23NH7bqYTwHu7NDo8HTwnmZi18clsqNt9Y3S7w4JtCqg7
tQMtQq5d87l1tswlX8vKtXei6Ic3NlXuFwK1bPZlqRsM2m3nZRoXj8ggmzwrdlwA+CtFPQa98VAv
i3c7aY28ArQBylBVdaD1jUNK+egdvAnrt1/rqv1Zs1vYMqSfT02P8K2wxMVjFk0SARECFsRcSpjS
weGYe9c8bIAFA5o3af7T2GJM0eogNVjY6aQNnvhSvcfJVrDLWTj1uEgH63NaRHd1eo2pAXD8jQuD
eMOocgtPoqz9mViq/eho+U66/bAdmec9Z3NX3Ud9B+Im1NNjmDbGhU8wwcA5YIkK9f1g21zYmNFQ
37I+LzzjPmpy+2A3jnnjRSzY23qxH0O0GBv2nhVZyAtAy6Vz31XPr8SDhpi5bkzMwO2rFhR7CK/4
FzzHL0e98yPsWsRATQD3hVvdsUWn7Ed0DvOi06CZzJlWWWhkGPjnWem82ZlkiFM10XnSbLfahKGV
H2fckj972vGb3hzVtbe0CVdz7Q0duT8lZ/qKvA9g99u3dOz1PischwZAr0452dbcXaw9xrTIkarY
/Z3bTdPBZA2LccxzDwVxEUdydTQYBaF7rpopvKSqdPdWNBQfWdk4cpvVXvNiRXazA2uRfXl2wQS3
xnp81NipbOs0R+nR1d8LXnpNx7ByAsQXIw86rGZsPMis4iHQaUeACdSyUG76AHGHvUHEoM56OCcB
oZNbvvFkmxXGJ9PgepOomkWJ7Zn4AKNovjieqj4cvRxOaNo00sw4A5vYxAFsz+GG7OH+XhdD90Eu
K8/sJufU4CFASCssG2uNu3xm/I8a+VNa9Iq+sMop/oo1MA590pGzHVl9SZvUa18N25HLhBTxNhlt
9axF4fBhtYn7FikP7yU7Ji3fTGJx11E9WWROgWyjKA+atOYTmHYvwnUwvMy9ntyKrGg2mjsQNA4A
rvIxe+kBVVR0iw/M2YCwYKphNOHRZpFs8rfqJ2B7qbjgQss3RO1xZlTGzH4/V0quaW0wI1jfN9NB
D8f+pLdFrTa9ZVQ8zuYlenSJiSCXxDbU0fYINgx0pkNcl7nH06dbtKcEvcDOyyq+Nw6FvSlq9Npk
mH/i5iasrCNQu9QKPgVSLL+HmOzydaIkLqtBmaA6o50OUpjht9k2zHfNqLUvQ6rxhqiG6Mkmby7Q
K152QmzzrAPi8A1lt99DeNWUk8IL4FU/UxiH2z6Uggyy5kGa3yJALf688HgN85CLqvgm7JKMEVd7
cAZWTriXlwDe285aNOm3ZT8HrAAKIpvWbFqAXiCCWtZu9Nh+aVpV4E3JR5YbCIg0+mRCAvqKozI6
GBPJjkqOP4kf9vb08lbQtIa3yzAiBOgjT0ZXsB1KBt0vbLUjaAy6vmsgcA+5nEU66efZLvZq0d+X
mheOK+XujbkBvl3M+d7qkwlVvEHyNyrWS1oOX1otyONAKOrLYTBOCYNdzCvxdEraGc4U7B7fmIaZ
+7lVe/yZ4iPrgQbS43PqUAidLFVZ2464RnLJ+u6GFX16k+nTPpMR1TwFV0BTLWGYTnejxK0dW5M8
2C0REaIYXFqTeoOFM+aAqML7Se8ECqm03rl997NvtWpba9Wy12VS+UXjfW/xdu9aaEbnvmZ2sERs
RcfuqkztPZHWju0a/mHl3ZZFdyq05m0sljuVhae+ks91G1545DIwypP+LNvlC/X9N1ZpDw6iNDjk
QFnT/N0TybhfMoaUTu99IIHrgqUlt9DTdPu5Qgu7Jarxg/Q4Cist4iEfG8dc4vgna2iXqvo8xQ7C
tkh+FoMHeLNgqo2IgY4gGpV6QUr2SYrkUabK2DVOnozB7M3RiyDgd/Hb1s1OVlsP/jyTOVMl5l5f
trCaXqdh6g6qj2/s5lm4g3pqXFghcZc8OmYUH5zRy4K2GdSrZrTudhqH/jDQw9wo1WoHwirW23wW
J9tMnFeIBuU+wXPrbkA7tcekkYxHx3RtJxwvnvbVSEKNIMyCuCAdJU8/2Fq7i4vpYU2V+gEsc9ZO
BCEz0PEzoEhibwzGaJ57t+i6FIbWgFCDmDZez2iy9B0MPglmc6qH/RE1Dlc05oW69VfFe9qDEMjR
nHRRXPkZ9dABnq6j3faqd+AdalVKtoXH0FSiIb6JMy8JWmWEb26UhV+ApLgBeVdWDDZpHi2lCI3U
BnAUbVHEZa/wOYU5c6Z1pzFXKnxDAKdtQ62hx6gM6AnJMt1izKUFbsL5olk2XXLiaNt+bqS4hdSc
DNvem2k7lMNjaQRAHJT62p3oyTT8TBdjvEvlrN8IPSPFKmqzU5yN4VtUaAy5I8SoDzoEjK208b0w
7xrEB5n10r708bC2vF6PgCu26+6lKQdKh1yTYl/rZnuktuelNSw88I1o0JFBRcsO3yH91Sj77zIv
jE3SUv75Vlzf2+0SZPrAqrKOUhCiVXs0so6DtDPDkxnbDAU6mnxXOcwI1k3Nr/eDu6xtZ+JQwFKZ
7GyyfNgTEF28/vojnlsYD0LS9ldO6u0d214OSCTr967o6cGm1mBK4Jrj3bhQ9mg0m+x6llI+ehkf
JiHcti/ivtn9GhQjtWCNwp5+ozLmxnmR1MJPEtROmsdfscCFepJLX+4lgMyXKun5BZKUV+Q5slw7
Bi/3dpLrr4USfOslAFTSrab22EIHvs8m6l3czWg4M7Vcpnqe+2BCDnskCSJ8qm3avmaI6yqw57TZ
U6qthGeVOyT0ZSEC9GRhKsLwkoeB0ulOROttKmuwm2MGnLDg+heLduNVUf3O8C8hwzJlouguZ5Js
O8PXSZZlJNOEPYjmaKngRo2jdYPhSNzaBBCfYcaxIVtshlfhkp1+XXdaUpLdm/INmAuysLzNl2sM
Eos2adLWv19ch1+QXPl1Ndqsa67WzyRXbNl0/pHvakJJP/CxMaQEYFQvFwP1175aR3GdKhfA1+F4
t+QjiOsKFYG0uAJ6S/Da3rC+YJ7KR/ynGi7gwd3UecU836ndzQTG7bUQq/CgtNojsa3816rn09Ll
qjhEFjxfBl5oO+PbsDfNqInXWLdxYmQ9CJOk47qPNcpr3WHOuvk1eNI1I/xadIuhUsrVZGL136ST
Vr0zSizNDcf58Aw4VL/x9DE8DSzg38MYFfNMUE3tazG3sGUqdpNjH57CWq/eMwxcR6+ZNCDo3bBK
Nds81B9oDvgNSwM9oh9GUUYFDENpT2ikcUPf0r706L8TvxB5dkK/u1yGrjIexgyU9a8b1uiy+EcB
nf8dYB5vTVoniO5+Do89I9fCV67WvS9Y9CNwYNe+4efImMpwOLgfyu6GINYTWo++/iyF6wUey7x9
NxDMhAW33MPQ4GaH1xhAoPWYWJQgTtqhJ9ceiY/JCPxSo4l5a0d7JsVZLvo5jwz9rjQl0Xk5KUp+
T+djb0oeh3sMTAw/WIsiyFmvgrFmNGfXiEiRIhBqkrk9PeHoKa4SZxEfkUjrd1aRWhWwi+Werlo7
3FR0pzsFYurNs/ikCO/UnhYaAnQoZFuuekuuwZa40sCxCfBLIsDU1AHI5zWgdhvcsbR9rowHDIn0
yQENxvSKdXz6Pg0uWyhonhXxKBwy25iygpOxTtE2dkN5S9SUekrE6P6oByv8SqrJOw12nM+gaDmZ
rGREnmI7c4RqhCtg8JrwLYWzVvpda7bhxqkYcG/yOqn+sPf+V+jwb4UONpL+/0v+l8Gbe+/+li/k
rT/zp8rB+w0ngiTWw2OXvqr8/qpykDrZIqzYOS1YRLNb+MMEZ8rfsKdBhWD7gQaBKdn/6v8QQGAo
WefyuCrQ7f1HAkCK4L8P2fEK8z9z1SDqts3f9J92Qg3Db/Q7yjoy+HEDkmeGWwr3Yb9w1JzIjyWV
lspjDqpxnH/YVefcMEJsKOJ1fXyoKkW0V1dr7yR+i0vGCgoaTmg+SRLvI6RvstxEneXcxvnQPczp
kDwBZcr3GaieY4Fv+HtVhy5pQk56wipDpdE1Hwig0wPhQfTpxINMLSSMevkUdaYhBYgkdvYpMx5x
kmcnr8zLc+iY2PHMzodCUl4qm2xDItGLjZYW8Umn7T+WSUE2eaFJnqwMuU5Fo2q6zpzZZo2Vr85d
Mu9YFlDqysm4gunxbsEpMsicE3GZzVkbIASZzQ7/cb6HnhS96qRn3xKoe69PUl1CQ39aBLnYugyZ
rDWWp+FVqM0vUN6xPxYEBrrUI0bQFm1/7806AWapY25Ny54YXiAJ29u5qAED8yZma4IXTVoUhqrK
nhsrJVJ5yq10XxdTevC6HuucNRYb4czY2nRDvVRuEt71Kh6vrC2XT6hNREO2yrwyG5sP5py2t5Kp
1BURDj28YSS7JrTVWUyy+SjWERaITWdXD1Q8jp7xa0TTBEy0zA/EuRl+Q2z7DyoTn8w7hktefTbK
6Git1CWVQKXLRFVuOju8FFldHDVXO+aol7G8VXgToL/um2Zg+eDRWHdpn5x7aY17KdjRGUVc3EOf
WJDxaSn14gzhnxIgVecaFOO3aE68N6dh/Iros+akQ6NfD2Pz5IVWcmHoKi7I3KE6IuhPXsLe6m5S
JfJHq7LqfQF53fPHphIHe8qJr8ty07wus5NcoghPI0wyQoxxLJAukLCERe7ZuGSQmcONBC5z77Vc
K7D+ZRiki5V/qmmqb0Mp88M8KfPM1iDfF7VM3pTrJK9NHetAq2r7WkARPEykft/i/DPPxmhXh1ZV
0V1vVd1TSksbTAU6kEJTx7oMx5DHue3eGk1tvJWs/S9NZJHCrJPSmKa5VfhF1uUw72P7Lq/HsxGP
Fpdj0x400W9hm/fvgDXE7M9Tpm+NOnTeG3P8aTdTcQR4O/gFKMZjBSZzBz3Z3cxOaXwzreyTHT6d
iRZZxpvjlk/VYIKpZIuwX0QprlUsqb6mONROtgYdBdWrK27jgWSMYNRk806CdHrvRFmT+wRueZ8c
7fG+HPihaEnyZzcRRTCYQGwF0IVzGvElsrqi41M5KfdWXtCxdf2H6eJa8vtMfwJudkSqJ0/V2OwB
1YC7kg4deZKn2RXqQf5gh/lBzsxTZLiURytDYNLV+DkVD8u3vkKo4BCZvpsTs9lQDzEhLaf0Aa2/
9XOZmiowM+D+y6q+ATaVvTrsFp4dMiCuDIKrgC/UEUA/M2ODZb6+18gXHXPZnBv8P2ngeTu7T4t9
2I3iAmUn3zf5dQjD4VULYS1k0tSvqYjMQwnftQvyEQ97KYb20+xn/iaQU0cxOftKH6ctgyZFL+OY
7mvvwBFFVbHkiT86cwVOa47ulq7K9iyRFsSjHPlBO0zSC1wSg4iAnbcUtB1a6UpRcXje8BwtMya+
PGMglyMC5jFHNoOfq2I5g7ZsLjPbvq2ua6+psW5HGeSQp557GCkkcFbGZTLIteQFl4sgCbQTyNLo
No00qz5yGS/nkN351S5ceew6eyoYOGj9NelZETlOGYC16t5l6kz7VNjuvehkQThXYYrbteKh4iwW
IIFuLrfAw7xvHqfGLbGx8QtOruSmWIbvgCrkgRNxCea0G267yEq4lMb0pktliXVX824KVAD3fRo2
lxR04TctTPJbRND1FsdttNNpRzaLEddbu2vMF0JsjINkerRtQ7fCB50aPxcnUpfR9up3y2zWw0Ut
1mvM0opKWx9yH1cPkHDGgsyN4gwMa0Rgux7G97qO/YJ4ZNsfomZ6FIqPvoztZUNjVW+7yXDPLjt1
tCR5Fd+RUzZyoaE89mih2ZQKxfAzMtW+TKb+CHa1fs5VuE+gZm8hZC732cBQpB4A6pIcKRjNKa20
fDuadrKphlt9iIwTIbHZ97Exss1oSJZUxMtdEm7xc8c+/oDRdGJm0LTeWyZlsinKUbzmIb5Enkxs
U3tjMxvSvl9Uqn3WliNOde9qO9DE3R35ePnRtrSQlijq2EWM7jMYICI1RSMeY4JIeTsnZOUwa3Jn
ooy+befmo+yW+VMsisc/oKoFqO9kIQQwWUuxxTLZrmlnhoMGASBlm0wAl6rRLrQVEi7oN7JEXFeZ
NGd/mkZPijUbBDjV5HNQMgi4Ngz4D1XMLe1PtZOBfehaNrNO6DZfXltnxyGPDd+aRu0mMVjOuWVx
Pwxlduht9Wa3NjbCivkdyc2jYlQn38Bov4tQfbHqeXOr6aHUF1w8y8iwy2yKY1s6MzPx5MloovpU
x47zNNSZ8S0DGPIJPmB6gcf25g6lpN+RCTD87FSDMhPqVDddM/R7dlrNIi+UWkSo+ouRCXubwJu2
tmsY2c1k2KRJj5Ny75u+meVrJ8Mvlcymizh95IvDVmRg3hxQioaV2KuZqmdf0KZf2H9p1VvNA5Ta
awU0kyG6a4AxFydXI4y+Iw9rQ5GXnfVoLk+qTdhQzHbznWCRKL0Pyc85O7Gtt08qXuJwny9ZjhNi
6ljnsvvo7fQHMc+d9mzDYbRxaw5sJystySrAdInJnFnMe5h65W6Q3QsutNFvUWduBCYHLHHWC9Pa
8SCZmQZz0atb/uS083KHcjKPGaBaNwo9Mf5JrbL9LOKU0RwcwdQiz+US59sYpe+JE0R7jLUkusFi
qAdRqc+3iPab25Zv87T0yNLjZHy3Mm8+tZ7U/M7S1F4vp9mH/0a5ZS60uEhJ2nOSMKjYQdibicIN
e+DGMBlIwITKia8a+rd1LRYm0mmjRcfFivqjCsPw1BZGcupFdCP1nCGyo9c3+B/7zRw5zXdlSiig
kz3vk2ZIdmnfeVstErgIkrzajqFVk+ARw7vuYXwGIPrdg8JDwhDXKPa2CMWXpULK6JqYi4mRg2vq
P6RbSvel+33doX5ffoSNtaYLAR9aFyO/WpP/NnH/polDRGTQQP3rLu7pJyQgssd+/rWN++On/uzj
9N+wbjBLcn/vxv5UqovfMIWjQkOkzmHN//+1h8OQwfgA2daanWHT+f3p4bJ+4wumJaSBI2ASSsB/
5OR3zL/3cGsZiwmdzCzYmsKjKfy7UIpIN1OLR7s8wqPqdHwY630/MNolKNbvC8Rr/ipEHG+Y2cxB
0TVgQrvJ3JM54hyawkoAcYZdseURpd92DbKDKRMkmiWC9i2SnR2MLYiuSE6vxTRBRZmJRnv3uEeP
Ri3yQHn2yKYwsrZO6PxQZd0fB7OL9sSbRxvpZk2ghxmFF96u/Qxh04cYYFX+Alxxhz+EpVnpZrmf
ztWrVTfue9l2xVHBptyJhFlM5zgb0Q8iGGgq73RO9EM5JznOT3NAlQSKNYL1JSumbqphAq8tJyZg
HswNQ8qP0HXq2J+KOidnoo2iS9XO/XOW9u7NlC7iAW2ZsSlzYsCU7l0ElrKNW0TRd7Rha8276pUd
ha2XgaYfpqLdY24pD2PCIwWO+rWC7MzpYZQ7qbGsX9TAeMrxTlGZbWwYTPek4EIHDw0I5Byt2zzq
Kl9ljf3YCrPcjg0GaUGe5Y3HzvuoWP1Bu1/0k5XF2invynqbGc0SEPWwbLpUVBfWnk68Jc9XI497
VE8Y96wtAa7OTRRihLJqvdgZmGB41W651oPRXZxEAwOqjCc5FRPcUIXzfExZ7TtZd10ynKvjLFnJ
Y6LaaPU0P+BXdz4UhrS6nL+LIun2em2mB0UlsocCF34bIPHvUoDlP9xEZvNFzUZ6iewi83O3ngBr
Tn2xdYt82CRMhg+dbNsdC7dkA5vX2CI7ZA/hYnCGSe59oCAavyKAyzsaDyD+TVhguGW1drXmsctv
5rQm009Pnyly5ndNctT55WKLC/K44exqAsFKIfiS0d7U2zpaIxaN0N2A5XFPIf6LO/JQqks+6s/x
pNXoikyrObg019epakDWlCauu6L1zlaTyIkgRSttgwRkpHNQGmf0ru2yZfA9Rb5GsKhpPGElhNpv
DJ6/TK25i63aDQw00rHfVEZxgGeeBiWDSQQflhJlkBuq2Ji4mg1OncjZdHpBYWMsxb2m2QfPZjMZ
q7K5tNJ4r/LGCW8akk7jc63nLzJpHULV7H2oubp27BJlhcYenEKaOf6AXs37XECGJlsag+VuYT92
3ynDLT69EgrgjUUyS+n26tmuJ/MepE7cqi39+ZMVdunWQ5W/jfLSO42VYzDeRLk/b0j2rB/qSUNI
xrp6iA7UjFn7bOQjHPiNLbKyjzeldCrnVHa222mbApmMoPaVfO7FUC+7Ve+B1bCKQvG2xM3YBwIn
3m0zk4H1QpdgNC0qwVm/lpOnwh/U9RybyeL5POH8WEfjsxWqeuTKtTPfRQKIHLPFuBjgusTtjPsk
/XA03OMHF9BBtS7msTtWrkLnQ+wC7k7qHmVdwMF634q5tt8zHR8uFPRZj446G1z6/Wac7svesX7M
ltlneyOcALLRj6EOHLQE1VSv4/PelnbGWy551Eq/mIT+ZLLWKAK6cpznYiSCjmcf79hnIUllhteh
3Ssi9Gz+AIWgunPc2agkmh2EEP05y0dbsIQYND9yJifairiUd9Mgp51tjfwjXInUZ5XTx4FEdfHE
zsI4txSerZ9VLf3aUnjjHpikvJSexVYm8bjvJ2bXdpZbfWAocEhsbujGncHdVxAD7tecqCXydIfA
M7vCYWTH57CunV01rqjEHFE+NxXOJhAExPj4fSqNleW0t7WSVYDbpzy/Ipls26gytR06K/Ho5HQw
CP4WpBKYF32pleUt6tXqwR0cwkxkM7zZaWjMAOK9M5Wu6aMi1zfZ2in0v5qG5VcDATiPdA+aCs6o
dVJlyd24dhzk7tB8GGsfEi3g5ieRus/22qVYa78i1s4lX3uYau1mQB2I0wCT5HNZex0A9ZvOkdGR
R2d4KHip18whTbIrPPdt0Bsapn7tnZCUTWeA7svFsg1a42bKNvU4p99jSIsne+3ALFoxLK4W6Iq1
PevNWEe+tXZt6dq/SS9Nt+sCosvL+hk0fH8EMUhx2pbLHv8rTWCq415cOm0IxrVHZO5Lu9iunWNi
8ohHaGhv6pZgkHHtMKe11zTWrhM8eXyPuG4MhrUnBc4esRP03B16NFpWnaEQj0b6WPNXSzus3S2W
7f5CEKr+cyA8gJkFXXCmh/pBrp0xTOR6a6zdcr32zWlS11sGvvlttnbVau2v6efae0iq3o2LkId5
SYmUAXLJvjHj4RbR+RLYRi4POY17s3bw89rLI0YTt2Goe7xIJ6kE1qZfrf1/tU4CuilmKAAN3r0n
bnraE5jcvrsMD5pOZhuTmK5r+2u0YK1ThgLqzTVbJw/6OoMYu4hGGpkMDXMljrGIXsJ1ZqGXKGfy
0nF8DeoZ7dY63BCMOdBXi+0YV81lwmp+Nn+NQzj9AbppZr2x9JhxyaT3z5qhYE6rLqKnt5xp660T
lu7XsKXBhxMsnjuzP4sMpFAFKYbSF5nUI4YrrGlodLmp2VfhVknsd2NyqSksUnN8h5g2TrcWhSh3
lZxj59H8g+mB0DSKnzo518nvvon/1vf/pr535Grg+9flfVDlVfv+o/prdf/7z/wD0gB0EBsqaC3z
d8PpP5Y0+spvYCsCKIpcJwpgaus/SYU6mxhuzLX0XnGGa4/xZ4Evf8M1ZXggR0mMdniR/6jAX/0u
fzFC4PfAWefRLri8neX9M1sUFXxNhtiinfFbNyTZodVxZ/XaDp5VtqdUFA7Dk4y+IE73jD0B/dyY
Xl6MW84+y3bwqVazVUcnywvdzLyUmgG+ePa1HlN8CuYOwkm3V5TEU7jPyEVLkhs7GgfGJwv/lrzm
sAFfahGnyuh9AUOgCjXFNzqPtnnJ/NF1NJL2NMZlAz1tcTJBx6ogM8c10AmwyiDejLIFqlvJHqnw
Y9rgVzfJEopG58roQcXeXZL0UAA8i9uG+0wrAluVPA9z1S7aDNsJ5A0ZMFWDpPm/XfH/h2zi0Hz+
33cNTfFnn3yq/m83zq8f++PGcfTfIA7jaHXw0P5h1P6jM3bM3xxuF3zYDhZU+G/48P68cbjbQNDD
DaaX/n2F+eeNYwk6Y09S3Nv0muxL/zPGnfXP9iyqFhO9GX5b3cEb+s9GO9uYWcCSiXOoykgnbTBh
2kQURGD3/esssw+XKGiQjku/xT7tBTB1On+a5uzk6sjgRO8+uQNKNFKXsgvmoJvBtTqyoCTLGizK
udAYSaZIDWZlQUNgKg/gpBAbZogmd0Tj7WpPYx0pcU1jZr/W3AobcCJEz6CE3eqNM/mRznsyShqC
FFpRIKh2NgSSvq7GTkW8lt/UFWh2O/2QiBTRCvHHM50pIbST9lgP7avuxjWs7MH0U4jZ2yJ0vmmj
eEhN/WNoeXsCJV7zKvlisIStunKSgHnGVY/pk4yS30fWU78VbfMqicn0+5V99suBXUawq6eiFBTD
9Lite4xKUhXCjo9m8MJt1BemD9PzC+Lz5EvJR/lL3SQaXjQf+Agoip/5FfgYhHukjew2YcufGigf
UcYj9olDo0PbY1SHFLXfrsoZK8pG8l8z6zq6CpkZP5lasJwSD3srlR3rpZmPoMZ9u7V7fblGVX71
5nzY5h1vmUPrP9tWQzU7msZWNeirzJoSA3TrMyIwNjGrTIMZ5ddcNtX/sHcm23Eb2Rb9lfcD8AIQ
aKeZQDZksu81wSIpEX3fx9e/DVquIilaLNe4BqUlu0xmAogIRNx7zj47vPT62iSK1SOVDIAGSOHn
IFPYATfuNZiBzhdFRjQYYZSgWwiHMzrH4RQx0MxN3PY6cIIUSB89QtDgclNJVe5Gh8Ehln3NaNp7
Dm3Xr4MkxpBB8BimicpmHGizuED6iYpPxcJLfxjVMH9gXLsYYr5UmKTGnv4Z633St14Z5tOR7Xa6
P1TLKOr4b7HtnsatBvSibHXfHki0xqsycZsYWAB1SEM1zVPG8wtpKNTkEf+vUBg9AYbk2Uv+KQnI
tB40pfDGziFelSCcdZ5zl6gjkQxqo6PCFeaum7a5f33eeeigyaJZtO5GrpeQNpdyDirRsuZ90YPG
PVK18IVJzqjmbYDal9Hp2AyVcpkLYETmG9ziYmU5yZPQ+CLMPFoMFdmKPbfLNuzrWfLkx5p5Ytvo
n0YwWAibmR2u3d7bKb/QsnnCTs9gcpiNrzejqJgUo8J/WqX5Uw5i0Q9Uuz4iKdb0jYBBm6UI22Za
rJd5m1RgekcqH/Ap1wKw7Ebmuu43xCJ5eWNwS1V0SGMYtcecbyd0QIAZRI3ZsO6k7qc2k5IG6iEe
E7TmPWox7KfxGuhdeuJQFfOEykLgDNS3qdRnvso84WAXXwyRefo6vQTBdjtVwy03GTCEeqg9q7Kn
R64SquMZZMwchSiEthOVfZ8YK6ZhSlb167MlqnpJdCkO1hAsSwhDoKhql3MY9+Z1lEsbDSapRpxK
OJv66N/dDXCfzCNCrlq/DoBlhDPFL2JDFlsxs4y5A/PbwGSye33MXT8uIYMMIxQXnT+gW30kpVnZ
vZoukRjSPOk1ClauYPUy4yfaGTwCLX2hKywonjF7VIXZnAtgEejxkH01fXHg8DidmpO5dcbkiWA9
tiL2WByCVE992gaAvKWq7EKTeVoC/jnM0DU2tsUgK3JRHBRk1mtJnCJrb448h8VBQ5geT8aWBA8U
YJxxDoEGOgLCqbW2O1V4TWO2q1pvMVFYxI/Yi4pvinMVXqUpfCULWRRDjcVt5NG9Ro8FvX4RUbsl
o6eYt1XHYkJS07CGdwnff+ArjD3WEaZIuWPHwh92Jv5cm3R30v3XSTvE1kCHXbnmd0foUhkSjWlc
6PMCAaWeszLpWvPaGRlM9VRtWroo67QEshzVanGYLGM67W28HIbJrZmZAa/32nIxeaU5v7JHbbkx
CiBMxtShOyWZgcM8J058RcG5TpPLI/Uk2zpB/VLb/Ou8Twh3xRIRxqwnhpLFeBibZ0dVTL8g83td
1vZtjiHMT5XoXBn7U86zyUoA3jya44mCh5K1mQb4cFZ9nSwG/KmTAnNOZvJbamb5sIJGYVi+62it
spKySZ70hMIi7U4XcKaqX5shFjySA6rkZA7b/ohALh6hUIOQCmuoGb2fqPB/InSv5xRWSCVZ0ZJB
oEKCFWytOe1UHzZQ0/o0kSttbdUU8aqgf1S6svwOAvbZiNWyX4ViSl+cWigSrJkiZbtm+R93XdGU
GzdPSXwkzhpjR4Vr0ssTY1C8kFeRhy86OCGvTVJTEOQynaZ65Ni4uIw235HE1yn3BKEibYTomh2C
yBWkNTWZZq3rOa3jU3Ow9NkPAf8pl0XP9oE0yus3W7FPUClLRf/NiWCpxhiLi98i0wD7w8e0jcxV
dGmUTb+z45nenIxeyE92WIKca7JPCc/lELA24i+DdhYIwy+fi4VJpckMpV394Mx3cVySi1f1O2Sp
y2LHHBRx+r0Y4exPVfry+6vkAPXrp8G6QCGnuaDqPnyaHEPFgNnW77KZAbLsBBBTK36IHMX73yHg
PzkEABj8rb7R+5E9jo/Nu8bYnz/z1wkAJj8nUgAIyPfx+y3b/L9OACaHA8BOzp+0/+V4/Je80f2D
ocvpgDYPRwSx8J3+OjmDxiYDCfUjlBwCNVTxT07OpEB9GEJLQAlySVpjcAw+QUkk7Ik06da7mSLM
PSS9ovKsCn/eagKduZ7sJu82VT2fZ6Uux3UWsamCLrO446sNekWKnzhVtPsAwgBy9iK1sOOp448J
Wsnydk9QtyDXy8LuvKAlswJj+M1QGqYiLvRNEQLOm4Ua+hBTOXFzE+MdXRrzKul44dElkadZYtLc
dnr2jTbeamPJjmnIHFBTtgS83BVsHPS+mxqDhNUcTySaQjcQCNcmM9mOfDl9JRqr2tsyDvbkZHeX
hRsaRwgkvyV2rdzHWc77py6slVFPxZZefEiThK1yBez4TE4sEvnUXgxO+N1UUi4y4Eq1SL9grqcb
100jbzaFskrY/W+JEH2hUBmPKxW7hleoHJ3Mim4ItCoSjyWfHg36hSUmDA12d9IR6bvqdTYZmnMd
DP2JFrjFKpqKKyoJkK54CSBbKvCfAdjlj/xA/PHBcKp7MrHI59W6CaBs+I0N9n5Rw6wWCR9u9W+1
yd7PLssrXIbyIc3YHlUiiryU7HPk22zqSHZbMwSvJxH4gQ0PMA2s5SvUK8vkV6OVpwMqbboWqaJs
APRBUm3d7LbkMHerTVhAXnf+JCKIjYXABnlgV68iNX9pZXWuWoYkPl456ui9PJYG6ooK9CMhS4GO
V7DKMLfq1Tm1/l3gSGflmF19NpMpeG+kzrXVxuW2nAB6a+2M4iBIbV+SkrJzMSP5ICVvMlkpNcK6
8QYrM6WbHOktW5SF3e0G/bOiEiaztmtVXHRwpk/zuI40tEEkPqBDqKWfRcWVULTJFw1URE8vxWWb
dZD2nAAkuIiITWTmrBJq7F5EkNGaDOna3cIWQ1wTVprGBmEuKVybMDcAU5enujb1xyHCr34zNop5
Y+N9PDZyS/1mcOFeC3F8nccJTT6Cv8tyozlN0CDKndVjorLNbl+iDgPFmXQzTg5TgttqyjJ4mV17
PMElRQpXSF4fO8BYgBTNMLnnifYn2+R/NdIvaqQc7Zal+e+LpKc/nprHNn18W+v5+UM/l3rXROtg
gLClOQG01niz1IOGoqRDsceicIMu/d9LvYFcXSUXiUooTK7XzJa/lnpD/SdLO9C/90s7bxxTpSoL
618VFgaOpfbzhqe25HGqix/mIOBAD9EJXkVdt9IVzd1kLg6DHRszcuR4CKIfUa84lEgBm16bToOK
UXbBVZY7AegVvv5JoyXWmd60FpoAVwf0nSmcD/EbsyaJRtkUOG/v2f7lp41j14kHCaHfYAWJTyn6
izVg0hCXy8DBsNIiGpksmKddiEc1sNV6ow5Ofp6mkEc6OvaXbkHQ7yqew/QWCvTIJpyu7GpqrOIe
wH1w26uRgujaKd3LLHLyy0bvblFRyH0L7wSBth2eW7UpL1Utay6nUAQb4fL1ZdBNvjKK7ggjuGRz
JtL1YLECGNFy3I8R6l73cTI92nZe7+K2ZF9tSAt7dl2155ZtRXd1nvYYR0uQ8yIc0GRHtnZlc+K5
NCcr8Qd1wZUrNOkPTTjqB6dub9BPIr/QNNibK2MQ+loVlbwuuj5doKpP6TQ17BHRpewQQ8eHmjcq
jrXKbL/h+Brpl/MMb4BZ56e8AKINNWl51OSkV0KNI/EdxL69Tor0tVShxOc0V5Mdx7WzMU3g+5N6
48nIBLiL2manjuVIa7PoD5xkgGhoOVJJMljnq7mr+w07/nQN1EE/cxpMpLNeFyesoOPBaIt5B6xS
PNJULY8SV+uuLEfPAPKmSupj0umw/EQ6NazK6E8IbVU3xD4oBDpnxYXC+fKqm43ugVJk9jLrrXqt
wwn2rHQqzvA7KKeYTTehqXb33CsoLbyG3XOy0/J70cQDC2VVeEWn07EqUrkdVYp4imim7/XYos/s
qvKQTB2xQchdaCUycChTKa77LETSwzNqNCovgFyLbD1lS5fQKqKLoh3UdGW5defPtOJweJEy4LSR
pJluPA764BwXuDC2BiTbU4Ng5nVfINjmXNGvo5aG56QpLkJlxU0OFfqUXRZWzk4drOxHUqAqVCve
43EayrMU2DLtUDNQnp1SOJgUwxZrdD1aGTVR2+yPi9iiplNFiAHTBk5XHiReomTmfazBk8aUOx0s
N1XBm7T9SWzj2FqVVT1cNEDyH+qs0k0OndV0DC8zvHaN1DxzwNk3ThVuh8EuzmO17S51ghX91BQd
8WGDTHPGZGHT+ah7AIQdeUwWCBHCPcdCITbQYT8hELDsdRcnFUbINiPjDCshsoF66lcWmZy3LCPV
+Vyg5icxWPWHPkfSSRH2xI408C/9UFW8gmNe2NFcn+VhHp41kaEvFUzxLUNfDVgOEfldG0TkWkxO
P19hCIBCK0Y1vtGVSduZFgy1Xg4FeRMUQYL1oLCz2RTVrJ4lAaL3tUKuUX6qpE54SzcWqbhtlUG1
Nuo6YCWJK+mxkf2ewfBzKL/l04mQdo5nOjXj1CM1WrkNhxa1Im9yN0DlHU6eiDVwyzKBCbNBz0Wq
EHlG0wXZTtpdA5qGCIRKb6p6k4FzVqcT9gAOSUMrEdL30Te4d2ksrVHsWE7oT+ih1auAaKjZugnt
vOouaZD3lNxJx46LIwz4rSLXnZPkE53XgZrBVZNMofNsYFzG+h9hHRrNm5xsvtr2nYpN6Ebp+y75
PttVpaVbugRNw4uLl9v/9gFf7ANQCC5CxL/fB+w478Xx213Azx/5q1dqGn9w9Ketg8bPRNXIa/nn
gU+z1D90Mg00CgR/nuv+deLT9T9QS9i6S898gco67EV+nvg05w/O9uDtaDr+85aP+b4yYqCrdF43
KDoJIgtLcqkpvNkVqBbQrsQM9SucLFW/qmQOLIvqKZ5LmeXuoTLC5oI+EDRDe4HCR6lyqbv1vC0M
ZaZEHJPukrUTbQbCbUYPtdkaiyy2AqRBD62q8nvIyKBRsGRjnCcNVQ8sRCYJE9GUghmihlzRRjno
CnbdyC1GLyZVdAscJCX/TMidi2AFgROk0EIqsgEEMRpnCukUZxNAhmwVtd2ItrKaH20RzTElKW4b
sSEIklZN2mB7z9T6yJyV6gmMefJIcvB8jvSQ9hYh8Q9zI5u1izTdXuNJ7X4MTahhMSXyItRV7SKM
rAutUwBwEBGu3/QIL9I/ayl/S559LT79u0j0+ggs2Jo8VbihIHapMLx9BDlvi0QJWutKNsLdm6I3
/Upne7NyyTZif8ZRETq8nrvn4M31Aw4zLq2yHPKSMN1hPYyS2bdts9y7yClPZGBGpzgUy+9anCp3
RW22l9GM98yMk+SkpwcU0WRYTOMZ5uIwoo/Ut6I8c5zmpgPUvjOr8YBoHYhSpG8pJX9PanxvbybJ
JwW5hTv9plbFRQOdXQYw0QxwUmlvvr/oymEtpGZQYD3LgwdtefohXP17TTemc8XGod8nkAxQ1FFh
j4pcZ73v5KalC0BncVKfqlTjNqCknc6WYxB6PAHSaOZvtdD1H3pVaschQvuzqLfoRKATOjed4DY0
Jn3rxnF2S877sLZSspviAuNyBE11i7XE8uay6Xyp5oxpgeztWJXie2H1B4Sv2q7rA3MH6bntyAoQ
XkyzCMIPvRNe8NHGjB+yyiVz3SjH5ziisojucHwGISL29pw1u4Y2FFQCyibV0G+6eJwumZTpKQJ/
JlObxrtUfEdBmjQrK2gseGH0KLHLhMB4AmfqvThu69UrUkGVNL30mKK/XRTTJfH0+B5JBU5O8kjU
h9nJdGA9RfXDyWp83MXIdp3jJLWdSZLVUhCRAOmqio/J7VVPIKBM506hDSdmWnNxuqAf5teRTHZz
Q9NqjfBfv1TibjprO40bqpPSEkuH7p25zE0lhXMxjO2dEeFJdcM0PBhG465VrJFfcFk/rFn0pRFw
L6pVoQlKufprEevNmqWDqQzCwVYuUSVionf7YqsQfXA7U2D1GpvmMQnIjJ2mlM+j7sh122HTWxvj
HH1PqnI6rdC7AvRS6zu7NrCARZm6RSlxj5CMRha7ghssr/QZhsZEZj1Q2sh49ocygO+ldqFEiUno
wZxj/Z/UhXaCpHxpaivzibHwNVmu5s2APm5ZUMv0qDGrTqP7qug+DhgMgAlYllN6Z/LiddjiaIe2
EePhb2r6N1rFMb/MHPXeUfL2zk209q5QZE3vMqaalVcRgklBgNVToaZboKPIP2gKLkwQaEpbA5GJ
7adO5Jw5av2Xt/1v16tXEcC/16vl9lOBdGCqYsXGiG0vU/vN7R9rGhWhbIJL9jxU9Tp0oqu5qZWr
RLpcgYaylR5Dq1wnczwQxDNVbnUyNQWAGEddWIyCOQhPMKuBOKZD9ZgOFjxvtx6xV1bo1R8a8KDc
aT3T9nXcK5vfrz2fXQCMdr6WRb0U1cVSBH1zAYVM20aLQvsyAxriT4kG4KMKQxTXASCYtmCdCRap
q6lbLDFY1xSfzizsAxDIx9qIEYm5R8eawLNHMQGtt8aJroVe9cGmzpzgOrNrIAdREWZf0axf38cf
br5BS5cDoo4Cwvj43ce8iRtpjOZl2S8gA048wQujGY0/LWcgmTKWCw1uOsuIldl2MC1jVAuFtXcI
rzoqFz7+6OrNPjMB+BDooVx3CCS37gjkCRBQX5xJp40PKEun85GEUQwR7di+UIireESx8US8Vb9X
pXQARNRyOu+NMS22NuIKGkOmRKVN6ZUszuBOjzTOno7iHLW45n2MBdYma0W4qbJoeuD4LrfNOAT7
mIwuXxZ24aw7XZ9+aFTtmhVROVTZgEhqvoQKtxFl+qQR1d1GoqC2m8LZzwxYF4XNVGdPMJ2/Tr3A
VcLvDalbJLYs7M6+AOOE6Fy/pK8N1CdPaLm6eh19V6sWUTrqkgdG3vADg+2ygiy3JrGDo57j9okB
uCVeGQStXFZxo65mPU+vsSmh6TJQXdzbefIsyhzfVxhNe6JGAagufBzFIJAtmsbWM+1sOqWizrvk
94OYTeK7NyjTkG4AewbYBubrdvDDtoG1mr53OtSXJLJ0WMlUJtjqdW3OxqnezgGsLBs7cgxtMwo3
bMWqR0vv5IXUWJPQurVIfWubamaSHdWwMCEtwW2hCEKGX47ntdh0dbpMV81Wn+ZRzW5Y/rsnfTSG
H31sG4qHMilHnB85JfZTtmMnQ9GZfm6rMHsno6DonomMzMNMw6K3csnZ3jmhMnmzrOz9ZOQ301hq
gm/ZzhlH6XhLOZdkPibW6LUwRb7XRLReML4irykRn0yabLcGs3YHAGvZci7PtRrj7o5Qph0HoWH2
Jj2WvivmO62iTCBKVNR8nyjHSs+EoNLPYE301lhbiAifkd7lXjMAwoHZCwHIzWaE2ULWW1mTlHai
Awx213imo1veA/EteEM88LIaBXXjOE/uWqyskpJ8DYYtYt9CDUSwGqzgyEYwAGDZKANMJ41zbXlE
HBqvqja3vEYSbb/i3AfIEKWvyuWmLHlQdBbkydjw96B7hTRHOmxaB/SW4WW01q9D0I+w2I1XxlYi
niIyGGYy+KwqPVa6btn+uDOs2bhUyCes1ac8K1lXO+S43szKrq6Vgk5CaMJMmhkIDrCUsjxWjDmC
cKQJca+VMkaoiw/3Iikonq8A8UyXDXvLHapul9CcVkrweKmzd3qp+NimUzrGFhBiaDJy9Gn7472m
N48gvwlsNCMLMyeu2WWuppBoZ9rxCmEgAYF7QmYviFYuaXxkMSJGowxWZLlhARk5xlN6i8713B7X
vAxc7syC03qdSP872X5xsnU1QX/47w+2gBu6Jn7u/q98+T8UwX3+FD++Peb++fN/tTUR8JIxw67e
+VPXyDHyr7am/Yem2c5SdcbCtwh//3XKFRxlXfISaMhzDiB/gv/r331NkmnwRqEJNm3q0P8wu/z9
Wsk6qZooljVzeWNaWBXfv/FnrUg1NrjqLp2W3KwXclTPJqBMieN4bP53eaweEUnoM9rvNcZmItov
Tnku1/LmwMMZm6+A/oAJxDVTJftw4ClJKa4cJwQs3czqae9cxTBREAy3EI0oqlLgIyjMyIKTCgjb
1tYNzG76A/UfDAWIlQg74GUE2s/ZdNTJKpyHZHIHK8McVkhFPGXATKVWzwa0gbhEWVZQ40y/Jejc
lr/OhkGq6nzTyhKCH5Gn4LdMd2cQC04bKbUOyLcK7HhqhxBEaVoBSDoliEoUt7NDMZfRsJuoDueC
V58ujsN+5EyayAuDrTWKaPSGjnJCswphCsG1fpse8BtfBLTl/DRks6dgUrfcB00ofhvaj+AYUF4m
2sq1xJo8FgIlXYBvkd+XmTdMOai+9HJSiKwDRuinmC3BvX6jF6tu46w/D1v7GPnnkyQRGKvNGhBh
trUkX2PssMmJonjOJ0PdpokD50Mdnwsj9EKrbw9FO5oIUat1ZbV8mNzEqTgLc0D4/1tW/hOFhMa5
jBLX368rG8wF8fd3S8nPn/m5ljjqH/wKWlUcMIzFQcDG5uda4th/sLxY5mIWwCTwtnEmcBeoeHpZ
SlT8y+h9/rWW6MYfQFtZnBwAk5aO2OufNNLeF8yYxxaeAmFoGBX4q7poMd4eHsJxQeRWZb/T9R7n
OQyRHMC6HrkHoxfw1GyzKQ6EisaF90rGe3OvPqmbLOW4N9t/c5Fm45rm/tAJsGg4vv/0ug7p3cmp
2469PvjE91i+FusQ2u043/0XH4XhGv0GJQhale8/qhHJoGk5QRX06uNtpmsjGl0Mo+B16y8Wx8+u
ilvpCouCECr3Ze18cyCT2pRWrFBAISZsUxPbL69hK7PuJrvf//6qKJz+cgMF12SogkFBIf79R02Q
7NPM5AaC1nMXZPsF4CfrBTuhFxYBYZzY9RYPRrquVIi7v/9wxuAnH45YdBnFGm3h9x/OTi8IRNV1
W/DY1oq04sgvNKM+/P5Tfr2bJqVJHRMMlWPBqer9p7QkErdDHfTbxjWshrFZUM8xp9oe/KTKiRP9
/ce9r+SZDEkThd9Sj6YqgIxjueg3D49ITR2DH1Z1dOYd6OPmhy30FycsaSll+TEo9J8WlL+tQPx6
G02dso9O1ZBj0S95N0GEANQRZb/gcwAGwsTnYbml//vr+vDCfr0unTe1S6kDvahYbvOb64I/wa6h
TvutiBeQsaIcENKdzRzM15Oam1+c5z67i28/7cNDsww1rEMz64mBH8H8k6YUDgQrVUlaIQR3UUym
6dPvL1BnIf0wHNGMkRloIjfAP/hxKZuj1HJGDv5bLbKMMxhg2W0IyHFvlRIcRxmiqKohVc9YzDOj
/W51qnNE6X7Xh025HXp38GlvATcZ7ep5moSCjdNwV3rQ1ZSy51VmR+Fao0jwxcKkffL8BYGHSzKc
Y+u/jDinRVxedkyjeMRiTs+QAwM2FHPwFUWgo2o1ckqdcvSwfGPehLTzTZU2tQA6x6dE8wr6daF7
Rgrvz7f+345M89Ovxvq8zHCT/32YDImbWak0s247EUGOGdUEswvLunYssKp12N5MsUjWQHjdzCuh
yhxNRdIcWmJPiVuY0EMNarFKjQWGPIMKF1oVeEHhIBrWQ2LEer051S2p7CVKYg+MDmg7sJpo7Bt8
pGOs3HaDE9D5jut1Yyj2hrM0yAcB2hlYwREJKy1elYxNU2C6QPLM48hIb3p0qaepMYNCFTLdNGjx
vFHpzsBjyl0d25LtI1rtCYr5QY1m9U5p6mGLykBBFDW/pLO47Bxa/i50s11nRd0Zv7nY/H60/jpB
KHSwMWDW8w627Q/v3alF3w6+lYfeRrR3e8DwjrqHpHzdy6Dy+550jP/iE00WaxOtzrLevF8AIPEP
jivTbtuQk6W1hk/yLZAA44DxGJqFa93//vN+XbcJl2a1wR4Jn8R4LVu+WXDa0B0Knk23TeaMQ8Fg
jPuwHPH96c3s/f6jfh2mgFR0yp/IPJZz2YdhGvaoAceh5C3oDACGlVojKKu3v7iBn36KgfIDZaoQ
3MP3NzDHhJl3sHG3itWozaq2XWVHrq5z/vuL0X5dx5ZMQWSr7BZpmr4GY725cWkMAMSqkI5Ok1Z6
8M2SDeQOUCptUdKlaW22FAx8GlLhUePcNXq4LQ1aLV98jaVs/H5vBmYUQ6xJuBlKA/Ra714YNQkR
Mh5sKlTQE7HjuNkmGJNuY4wd9RRhSGMPf8n1G7X8kZWjfQk1eNyicxlOcinFkUlCyxdPQP/0O9mg
dmj0uuxZP7xWQkNRlCAS7bYI+2KvNqbvqqAhJOjG0wAWIGqCvnrIqMess1qZz/qKYhIgG91znaKk
s5T9yLQJF7szkZIzfgOIpq/ruKuu5qKnC9nF9AvDaDwq5uwUvuJXm4vPL8DF3koDHQHbIr9++xYO
tMbNZ2fkpkbzZdjYNCtHI7yJWMXWVW0nXtBS0sptq+ON1eRHcyQfndi+bhvL3fdVEKwnYllBB5fu
BVlZ5bVjyB+SyPAj4eCSoeUw42QjeUMkXbZp4rr6YnukLY/9l2Hx5go+zIKxgwISljPCZiUJyf9z
i6OO0J/lwE8UDlVl0SN1ThJ1L0pkuG0FwfL3I1N8OgrwAyDuJqXO/jjdnZm1ZDb7dpsoUVfhdHPM
J7ZV5zZKrhV1te8lPPA7W9ei57ZZd3Br1kmpIw4WEea1sN3oalt6jWVQy4u1MV/Zel+tIz5wi6g6
WRtJqP2YC01jqbTBVKa+qSalZynuHbnVzU4bTPWgmFq2k2X5iJnvypr5oNDQlpx7F2DS7y/4162b
Y3EaRBmPegPK04dbvux6oPSwINRJdlcEdCeSzFMkUE78UeKLfeInyzaRlBwM2de/tsXej9A2S8nZ
YtHZVmHx4sZOwFsbrbUxSfeLT1rOJh9GEp+Erd5FE2KrHzf2dRD2lR2YjKQmvE41Ed4lmVwM4DOn
CXNOqUyrFu2WwKLF//s7+snb1yJQ0cIfzIvpl3Z9F9LBgeaE7d2eH4LOOZ/s+lIFuk027RNHXuuL
F9Tr3vOXazVBAmg6B27MDe/vqjso7URMYbvlGF5c9oJ9z0y/fSYjcC0G+UMN8usyziYvnCs2NwZ9
LbJBGyC/8otL/3QwgTTgzUI34BdPdNx3MMUH5u/olJ2nVjAt6DRRXYtLUlSi5OX3d/qTlyb4a8zh
S2dH5ZD//sKBo6SLbIyHPDfYKCstAKHkRF+cET+9vxqVDEYStxdM2/uPSVotLDWjareckZu1M0wR
UGPa/ACJlP3YkpgdDkbvESSEMj9AfkA1IPOnQTkmLO2rNfLXQznB5ZwKOZSTY25+nK/j3JsABlO+
zIBXjc5suGkbeTIPCyg/15R1Bep+G9kdPKK0V7+YVtpnM5jdEDebfTtSrA9jrUNPoIsCVNmsGdFT
ZaPWp2cRdmdtrJn5arRKIorKnl+wUmZMuavBIk7LgwWRIkupbQL6RmUeT4ZIYMnTu67X1mZott9/
PzI++ZqwAwyEQhAyHAQy7x9ZjAygqhubCAoZ5C+GmO0LWUS0Ssn9+K8+i+GhgsMXfOCHUVhhDu4q
x6i34MGbCwju1qac7eA4abrHf3xVS7YwAigVXiA9+fdXFSlOPJuFVW+tKWgQhMnBN1oiajihxF88
6E8WMXa7lEXYIpJ3/bFSQSMtTMqei4qxGHkB2pirPKQzzdtN0kvMKZGX0T8MFqeMgI+K87WBL4+A
ite+wJvNaUiAZudGJg1ZqLnr3CRdIU6IX2lU/as8b/e1+/9h1WSnAdNwMQ8sAsL3N9NJjbIH/cTN
NBqE9BbEXchsSObInMsDBM9W06K3ZU+erWsxjMqGk2M/+XKyRQ6I22RyxdC63D0C1exWB3FO6xU5
ee9VWWaBL6Wr/AiZVjlJERa2+NkXpldbLPClgkuimWuVNFXcwRy1zShUMR+bSkSsx9zY0i8NtET0
GyLt2up1qXkZHC59k2j5ZPmA0iP93h21OP9hJRRLiETkBBORjNSIwCMmo4lu2qzU5n1WUF3bRuih
DV9RK+0ol9OkbGmiDu2pmeMiPTG6fg4urFbLig3/rIwETcGlw+dvuCn68XQwwhOASgtm1hRlsunJ
SrxCv01URlMo5U5r0iIg8LHRm5Ubxbd5C2mLQA+jTPbI40Jc+n1Zpps5RWHu59VcNIeETDacpJZb
0Y9oW8KVvGkwZ8LOhjlQj3OlDVTqDnmle1VuLpurmMiCRxs2ONAWDAlr6eBTvUK5rYC+7tpkPh8D
e7gqYgNR2qzUrn2pouIIfbKmw37PJnba1M7kxriaQ4v8yiqUCJ5aUlKKhleUnwVL+U9VdLpGdWs6
N0lUL8L3vBTr1oBPDtu7MrFk9xfUeTf9YFZ3QaVn95niqJddYZFelifTTpkT0ldr96zP5k1Rtxvy
qorLwKaIakShn8oi3upGSgynm+absB+OxDCPax3UdZJa8Jl7PfD6ZBKbXIjvhlBGn44THmOjsbcW
jHDfNWLES64sYS4gLKf3HB63gGKf7K4ePaOf8bPbw6OsLXM3IMQk6mZeketzi8/Gt0Csn5tu3via
WsTnwHTkGnKydgxVMToRI8+D00K8auPgdpLC3JqKdkGEEKmn8xTsA5Rf6ylJezYVGMcy3hJe29pL
Us60rzujI+VnNvkjPUupLk2j0Rzh1dA9qaa1P3XI9JMoQBJjw24fReThE3POA8e4zJVo8rXRiTZ4
u+F14wfzYLzpW8nW9TIIs+ob1nz1UEQ2Dfqutsjg65oXS6lJeeuGynMoWJO1Upr7JkNqYBP+uhdq
rO/b2UZKPw1HOM02sVlpm9Sc73MEZvdFTAq0aVzF/XxvTgGtRNWlUNcH9zlq3IYZmDv7obdBFCt1
4IFBuYaHRMpQIPBhhKUDf8FQeA41ib6JK72Ic8Nl3CjDeR0ScNz2tBlH0R5ItrFBWS/YdQVmLBKu
nSO6GLtMnu+K3BlejJbs2DmG5YgFf4g7Oa/7si4kWgB2mk0Y+GXsdtdp6eC10Bk8dzmqrcmza84R
vExZJBK6jQ+YJtPTemSUAZEDk5Fqe7UPZwLNuxK/oSTkETu7PzEh/MDUzbk9OPMYju0D8iK7JbpV
D5AqebLVmwdFExs1CYEsKzrfeWsrevk82ZK0V0HAHjIhp7EJUyvpbB8UxcLRn9pOE66ymUizI8qz
akuRto53TcOdgmRYZJ508uEazdN0rmeJfg2VM433YwLV0STn7lRDiriBrTOijakpxkVxqz5ZasB+
kvouYc1SzY6R9jXPXeuEFviCsFwnoxkLjK+ogw3Spl5civs9AHkr5/C90HHk7Ew3EYapl6ZCUoWE
p9W+Ffh0PY5o5pmLGecBqCJ6GkQ2244dy7UD+/5haPk9s5JNftnp9ZEktXj9/+Sd2W7syLmlX6Vx
7lngPAB9zkUyZ0mZUmprvCE0ciYjOASHp++PKpddNtqGfddA32yUvbVTUiYZjFj/Wt9Kx8o+mLbV
PqHCLQlW4i8EPXuuBMgO8jmJffkhhU2pNd2pz540030Gp6o4UCWSb9NJb58IkEycD6k/WbuRU3br
fsaXtipMzQlzXCtMYV0nhHJoHXrcPWsPCXnDqTRotjnnpnJfUvdTrLo0Vo8yGvBa+k5q+KsgXhL0
tW7jlCwZDdIEkVAvNLCOHGnKSO6hfhUYYxvq8VreTu0R/gC/oifyILmKzZkf1c3VozLHfriJMZCe
U5/6ipoepht4iP41sS9e1YJOaYPRvVediZuNTY88ukRxztlAFSjSnblBOHPOccOtuqnqpTusx8k+
1PiZdp7nxeeiEMoLhUP/BDeR5Kbi00WEl8ccvtiZXkfx3qi4ubPnxvjVprzfP573eQKcQS1gutcw
QF5pXJp3wmnEO/WpFU2o7izg6sosBYXhpHsHRi/LHt1mRmPL44+LflateO8m0TyrhPd19jz5URsx
jrwZjmmxklUZHWPUiF0fdO1nMLTO2Z4lCR9VB/F5hGUm2O9Sf/eJ+d4mxCvMwbKZqA+QNa8NHsti
PQRMyzVwTZIAapJVrFB9BC2k1o1fwpicc+rU0YNwk5i67L5+dWPIPrStzLQ1anNEY7PPftXpIYTE
nS+PU6NH61jr1dWCFN/bgTc++FrGuhhH6f4HRiR0LT73uMPIJvkOO3DasZhYWLQbN3mE17ILEHHW
5BXppy/x668gjuBsioeiW2ezwNQwc58jY1XtEwUR07fvqfbTi20ih9FUHIymW65yatOw7Gamc5+W
iXrEHtF74VDzQxZQXC9+14g3K0vcey2YsfGKakjOk1tWxopqxOa5WAyReLX6R12M+SVdPm4T/vK1
AwrmIm3FN8qxBgeeB4SXTUZytlveNUrop1s91iaMpVjptNHG2oloj8UWzsZBQjy9dq2BV6zn/MLp
YHwIdCYy86BIVM/g6JKNVibTtyeQ+SgHowBthd7SYvt2taEiglFDqaKXliL7VHOji51w5FqJvpXT
oVTKpZK750qaNdmw9Lo2VxprVnImaVgbYYlj8FazoDkzMS34rPXWT9TBxV1XhRTsfNdk+al70Mss
lOUgv6lAMh7tWAxrLOHGF6irvg+59eQdq8X8XZuZIBdiVtTmNpnTf5kYyRw+M+L+mhC8LS5P8nan
UyuLEZ4t7y96d7VL0OmsZp6rvkbhy7sugs3ZS1OcOjWJlxEYJ2ENPz5Hrkx3+MKXdhrfOrCOBc1m
8rm/Ky3uniRRd520nN+yxtf50vYy1bx5vuXdcCaOthh5GxYx1/TQTTsKG2Vk+a9z63enqFxSdEWh
9rZb8tHw2Ly24B/1K8eL01vXbsVWQAl7oIwzWi2kkS6u+b9I14h1pIT17gSxs7VFMYfCpgLJtEZy
9+QOdgbv14qJpk0RXsN92FnldMHySkVhwamhsrPo0Sxiita1+h703w3ccqAiup5ylmma9dAH2Umi
/+h9oo5ZKRq+be6e9aE0TolXsm5YM+N1PdVuRuBo52pyons3MgmOjGkPjzcl+GhUDBslxImDk3ZH
NdEemXJv3ugxraDUHlVQlnAKsdVnCxgw/kNCfQvAkh9w7Y2XnFqcT1XYOEp1Y8fTiT+sVm4qGmLC
sbOvxjGzn9hv46bVx/o9GJY5U91tE5Tlg4xqj2lZwoZUZfX0RL19fMHYOmy9UexdUM/rYKD0ADNh
vfeH+Q39r3yhGXr2eObwJpmaHbPQc8IJvQnOapjleXvINR22cKTp57y0oQb1vXNVRvQ44dMt7/gP
D1E+0n71kh5eawjiS9/yTXon8m57neAmwjQ+Ii+y34I0cB+JRhb7NPUeR2CS5BrjhH0gW7lVuTAA
6nRIblIf4aY2zEMEceI90aNhq0Bv7+hOmdd+2lvrQXEztiLp8DsiFcbT5F6xubCfMtvZVc5Y02ye
sQDXGafT2AU2EBRB8K0Akz+NwjZOQRnMuBZK+5egsCUc2cMu7evLr0YYAsK5dzcpPiVHtaPceuwL
V03XxBsSGeJrZtRkhgKfKB2mXAawgeMURkZF05cQtHDZZdaGI6yfkAEC3l0QEL3nsqG34+wtozvp
GGOc60hJZyvH1uBQUJg16+ZTl9K1y624xdsJ64upHhsyrz+VtrMkl2u2GbaibgLmKznKLr34mEbX
eWn5V+0EgyLSk03iFPkqtxrnXAqnrsNkCAyGFsV8mKZa3bgOLePs0egTc0nv0iwyZucisyiCldlc
cN81ZG5XBUZmwE31oCht77LnkjTeDk5vxSNnrHlizQL1pE+18TaIlsgMYvbCXlMpFUkN9VrBkOoX
xwMOAoJ3Hyk6t/02vwHTWV+1FQ641q4LhqMDpS1D20H4zOifJ3FtjFrwHDAz5Zzz1tQkREsKcEIp
wFvR+pzAb1Od8TxONGTWpveOQfwrwuL8yo61eC1aLOUZDrkHr3C0raX6eNN5fXk3uexYiqkxGHoH
3RzGYwRcq9THvTIhNh81qx7stfL01tt7ORkCFg23PmsDcZxVNXn1GaUIgzHJtxiqflGwCNWGk72W
ZVbdmdIv7+hqoVoghY++y+hX/CT1pr9XbZZ8yoiW+NDUeEGJC+DoNFl9P9mASJ4bdjx8bimHnDJx
yVAouuMOhfB5ohAxeuFpiXY2F4ZJVBZB8gD/1/zF/piTaV4m9jHOx/azzOvus+1bRASc+uV3bleo
Cgt64FVvM+M9Txqe9LVNUKmVY/QKvZhDuB2lGg7tOWo/NUdoJZw+FUAHyZ3qvpBEnbBiYzPfenGn
6q0dDCga0Fi5PBKzZ4NTV0V9n7h97rDHrKNXMpz8m0CMRbOmuTanzr3SuYwqa+pApbf8lJsMHg/G
UVxaHocYuO+kzO2qvUpnp+PcqFfKSMIBY3pMIszglWcNFj8pBeTHdWIHk7bTpmUL0DEhjQD6EbTM
Errb125Dv1xYRC6fkjbzqAuLsY9eVaNoA4/7dOEx0hvwbfY937WXFjnGAebD6+9vpqO0uF+RRDUg
vrWUz4aeMUPu5jxR7yz4+qEl3TYP0YJ468FXVPcO/jHyTdTlPi7OgpQDZo6ZXhioQGdTOqOx7Rwy
aFPT1ffOgKOCj5B5azhEkt8v9xz0kEZQanvV4mJQOxrDveQGNJ76Vi7a6Ko3HZHcuJqR/MonZVLT
V1VPpRF4d7lHJWcohK//AsTXTlhMbSM62z2/9N5UxNSR2m1+6rSK+PDcaaw05n+1U4R8Jty7aP/J
tEaX4V1UWsfXz5XZfqacXtIVP2xAT6Fqv9KszYpd0DeSAUZAuo4O3tQcw0Ln/lkNfJxE1tH/jkPa
avTz1R07OoeWguxADzAiSsNsBdKgTJ2GW93mwM1DmOdXSKNwBJ8BlGkZmvM4F+dEWXooly1kQXFc
B13OTB7IFpgbWdT6kZl0sx/KHpZl7I/Q0PL0cZ6T4WEwQaT9SKv/kbV991Wf3sqv9ifq/VGLqQGX
3f3P/8bS8rf/dZN+NCQLvrt/+VW/akYq5T9+yfLT/PWV2r9Gytdv3dvf/Y/Nj3v0rv9qpstX2xe/
/wzxV7185b/7l//r69/yoJr4+/6kQi/f4S//cnkv/vu/eFOa+O/t7Mbv/+ZvHtSFgRVgMjIBWcO6
/psH1fmNSgWkCQ+Pz+JX5K/+4HSh2P/hX6fohgcDXlMsSjgCzP/Icgr/+u8mfxx5MNfzYjoSMuq1
u4wG/iQiB2Zd+VHtF3vLj18G4PKksliHGBI+V5p731APVS26j18azyBSjG3vTVvof8du0YjY1ZsH
i1rNQ7soSJUxOAdafYsdTnSx9halqVNB8z1FuCDrRYeqF0VKW7QpRsr6RfvRqxblyirQ1YSfpttI
q8ZNT4gO6pd/O8wpKKmuvKoGmunRDJYjo5SbVjPpUlvUMkStUKryPLXgKcSiqGVIa82isTlt5Kxr
b/BCKl/6X2YKdyReVLlk0edshLphUezaLn5y7ZI826LmeYuu1y0KX7Zoffqi+hlui9iyKIFs5Tc2
0mCPRLiEtlfTohqWyId1b0DURfteN4u2mC4qY77ojdaiPNJ6wxZhUSObRZccFoVysFFJ4Gh9dot6
aS86Zroommxq3kyFxolMBwQF1ROqFEb+RQmljDze8KmuhkUlLZFLO2RTVJZztOiovSbHvbDQ5Eav
Ni7Bord2i/KKL2dLWwUZra685LhertPCb/pVxkQ752BX3DTCioeN6dPvIyuZP/ecGO8Y1MO+bbUu
JBbKNljEqrmXlhbdgwp0rux84pmmlU6zjztXsuqI9NTQAPIcBSyXGFWDx7G0cmrM6h7hpkb1SlRQ
btoBpq7EL3DnDTSdV4XFRqIwlbPvLF+8ePTeuGxoVPFY5RUc4QKln6SOcbKrnye+USCQU3XdXCMW
0QOeWgZvXmD2BudN9IPWFBXktYhKnbnWq6PUZnap0q88SY1lTkOJUZcpvFoSSkt4aWsOXvbqmewv
1mMUU3tjoudmJo9w34rKzVim9T2NrMbJomz8yl6eAGx3s1chliAcfR5LajmfjW2ZkYjvEBpvJ0dB
0u3yuFr1sT1uWlK2u5mg5d7qBqbrDvbPdSN9+03qFhFBZK73pvesg2ZZfRbGxGj2GCL5mkSNt7yB
Wogwnc4rEiHGL7QiTH4dL4lngvyhXsXTrUkhwqPTQ1HeO63il5dTPF0AFfAzlrXOKYpuoauWzEgO
lYDPgdpdXtDAQCw30OerzaRKom5dKV4S7r9d6jLDwwLJiTcaU3Le3hLwF0aVniaJUJDKWe2M3hJf
zsh5Muprcf75yTLcuf6WKideviByehfPCRKB0zhuaEWJf2cvJQ221pXfxbJRq5yq/9Vm9hDW7sRU
NF1+8Z+DKjPc7sEbS76wiDLz4CgWkTU23WmjBy12wcHOXn+uNAB+fDfaVRTRsonzSjoOAXT7oD4P
hOiRIuIMjROB5ZHtmvkEgYZHcFfa3h1FhfahzqPxYrCng1LLqcSMe8/eA5Ni1evt6gjRmE/NhEy7
LYay++y8JKVYtHbPIIumKxkZ5iWiGeUySK3cJFyRtCUGTvRKLFauBqdMkJeikRdSPt/Rm6p8W8SJ
dl/PuB5nl10vbYvBrgYPt/n5tMqhpHknnlo/bPOo6kIDF2ZYEy4CxWs714Zs7WgF6jlRiOu8fD8w
2CYZylU/8wczoBcfyS80ZZ2GbTaf2io5KSiLvdb+UpK9unLq1ypF0SrdKQz8G7PrOdfHt8lCLSq6
ZF9mzbczBFeBxYmkY0dcmd5lbC1OD8muc+fHmPj/2tFH/9pF4Ec8dojVaKAupjr0zaq+dDzHCOos
vmojNdwLu5+H1siMk6tYw3PDj9euJ6zQ8HA/puV0SsdgPYzZuo3qo1V50S2gjPFsjGa29euYac1A
rfvOrXOg04GyNxOc6ZXHCHuvFEzljqKzZK01xmcVj6GS5pesVH0lk1RcZeSi4EiVxgGb7UdjdPvK
d+54TBaE8nuLfWkcvYAVeW41/2PqsZrPVVtuC1V0uGEqjMClNa05OHOMNBsSucJ16/vesu0QBuX8
WSqH7Rrzt8V3sBXdeF9lvTgGXr7DB5aEjjPzAaeusR1lH62yYcrJdBgP7sSmnU3rIR+n8gCnwNoP
LMJr3e/FZiRqDOaRhst4ppmyrl+k3jMxrGr9esp1DwxAt0wvXH3tEFzWjVKGgKlXvTF9W5MgYux7
X6mJBmYPUn/1EO3WRp7/6jA0vtEmam241wGTWdIPKUFkAIHQfaSkwpYrNc+sB5Yq9nE2W2xefd0O
Z9SlILqXZfuZTF200St/OjFMHQhxxIxiwgWiNdENRsMVVVvVdW24J3LA+R2XFT3EJDpvLZpyN4PZ
V+Tmei3b51UOlail4bs1TPHVOjCoIYEfgCGAKhHirYcMupZ+G6wzQz3rEZBxveZpT+bawQjafxDN
eKHYaadPMnoYDGLllpWrlYO+GdY2k+XGdh4i3M+hy23IyaqKnyG1tGHVWusOZ8Q1oPt4wybB/6Qp
Xl08zlgPOchE9hAgVJkoutNx6KIBRZJesxEnS/aQefQe263NVhm45Rd6WXEMmtKjq6aNGM9qSBKu
PWzzln8bl9Zmmjv95EVZfUfhPDajRLKzshZniGj8k1BieK30qXgdTMM6uVRVhw47rFVD1dm64C5i
Je9S1OOkcmQYMW+jqmvM4mvFqMQ4tmZkjLBrZqoRAlhrfiyp5kG7fOzcUTu7RuNTCIJgyodY62HU
xNpG5Vl/jdfK5oqpgNHV0hF0us4Dj8Gxr081pQ5Hmzn/JpJOSe+AjB4DvJoX9KU028ythJrVBZUG
as93DuwU8p2h13KTjgWkq8Gp7U3SjN/AVsyzUcbdw9Ckw55yV/nkyo6xLGvhmmMhZ1uPbLtmC9rR
vfmQl+zCUJG1o16zgAnDlPsan1oomi5j1jNFzL0Mnx+rwAZhF+9eS1KvbaLhnLuaftNEVQM6um52
ZK5V2A95FLJnuBmZymNg3YEP4hzszy9Z09RinVWKAfYgIRQZubFKE9q+S1unLgUUx26uAcSkCZRn
Rlors4dG6hStup1z9ni5qlueXMo/TwPTfpm1A/PKXHuxuuBEnUT7NSzdMNKdum0g3HjbF5Gg/07G
SEppuqZdhVscU/0yw7jwBK3PlQf+TAT9tGr1wXm0xLgbhzFet9Z8P7mWdxpTk3YE3892OCR3NKXT
dW3Q9Kbq+EuO087qeOQpWRcblWY9fLBxPKbKaEN6oaIDVP/rNJYXO3KcNXW+2WGa3fEqynCvMtrQ
EjrMkXUvQc7qalx5Pfz4JecDFEDs8nLI4jvLzSSo074dYkZ6w8IkDDQIHo9xLCmXzAM9nhAKhmIa
DyP73/naYauSh1lc5s5mIje/Hn0BgtHp8zErVjy3+3pduinupzZWyfSR5D6TiJVrRbW552n4xFn6
TtMDtS2rYJF8+uE+8uZ5Y0xze4ozhzJE5dg3CAvPcrbSzSzcSxrUWpjNHURcppbrgsqvs/SE895S
YxhmZjW/G63R3Qylp21TQ3018cQwzjHVja+UtQaubB9pOB6Wo3t7i9BjXiO4yEvMVmVjRkiuk+a9
EnWLVhKs+9vQxRPTkMam+4I+21JL3VWc6Tpci7YKlUrHMEJf4FFJcT3SdbrT/eBXoHXjysntq9li
o40s8OmZoHhtGDsnl769orY/ElgTaPJpcJxi0A+w5JZNf4yE8q4jFn56uZNdD0PVso9v7b1FA9Gh
yYJ7nVCNvpLsZTRm5V1+mOcIZPhMX+G1zfT9ThTl/FQ0enHTJuUHB9C43NSm7BExukWjqaJ6nVbJ
hyxLnvqaLD895S5rVtR1274CntgYevPC9sXdmEweLl0E+pI90MVKM+cMXCluVwaA3KNuB3TCTzN3
Wl8Njy690FdS0CYwg5gkcDJ1xTmvpOfgWLGSdwwhOhWCWTpuSyPhUaAHSy8KR8OafUAR+J9En1k4
VOwYF2YN/lOHl/tltkpCvAlDWOR5y9ZY8r2gCnt9qGBiMs53lsF+tIz46WkaN74xgwth/C8WI0C9
WALSxRxgLDYB98cx4FQJIJMso5fM5JufJcCJc/bjLqgWowGi3WI6gDfw40Fg97xYEsbfDQrWYlZA
JVLfyWJg8BYrQ7OYGkbcDflic2gXwwOq+nXe9HAAY8wQbqmrW0QXcaENHSV7MU3Mi33CWYwUoJ/S
dbaYK/jBHjj4RWsvSOqtlmHBKH7cGP+56vN/l2r+rNT8z7+n+fwz+ej/RdWHOxct5p8njw9FkVbY
d/5MMUDcWf7RH7KP9xt7SJMEq8NRMIAA8lfZJzB+IwYEr3fhov8llfwX2cc2+SsOWPQ2uR6vZ+M7
/EMGgovgeiQxUW8WHyD0vx/pDdnr9nffHorZP02XEfr7Bx0IN7SHTKsjQC1m1R+q2p90oNRN7aww
2uQ4wlNN2YrQEO6wo7wS0tPa1TQaNkYpVhKRS+bTi4eSR6nyHTYwLZf8vjFKIhF+XbjHefbsaFOo
eqYrXNfHO7bHpb0zMsrD7vIga54k0wMnZGYZ0yIRFbjLaMdV15yqgAMXEY6uVV/qM0oI5lgKeSk4
Xdgl8wHCTGevqqwONnMBn4c6FrKuoTXUWIzaSLBc+hqUsGzyPn5ORZ0fMJeadRrMElF0bTj5WHjW
RjzY5nVg0p7aBqV7MwCVW5WqB81taluvxQK/osmIvhLY3Om9yLLpbkz07tTEZnlZjvjVxhtrjTGg
P8bOqnL02F+5mbgUjuBAHA9yw2h72scE8o6maNIrI/F3PLEbzAA1nb1OxUHYbBNmIt1A39Ca2lBJ
p5FnPoErNdmMN8W9YeJeDBL7NWYMfaY8Lliztli3vZk1B0WX3DoxzNvEneEB0QK70SaeNCP9R7eW
pxUnOjMujj6AQS4KPBpi9JIPprJiZxNGDllGKaovS8aw7igvqoFoRQVUGt8wKrFPQ7Jgdrp+7q/1
YSPNuj5Foim/M+UGW0Wob9s6pI/ixmsvpht8OBGPCNoto9DVEtDuLX8wmnoKkNlWjVdWoSicoxro
a/XwDd1nTWtdrDEYryzhDbd4ljCl5Ml7Ruj3zandYT3H41WhO9PaYWa2gkUFatYV2p2qx/K+aPIy
rPKiPZkWldYd7wiVLPldU2TdSRtBTKTcsQ8sraAsWnM8TTjH1gJT6MZw+Ek1BsBrXUXxr5nWvJK6
ZMkMKavqgJfNMg4pQhhXViL14wQvqODrz3FvF3fQrxj0ICIGFw9v3J2PvL4CWpZFLNrzfLI1qwsz
oWD+MYbezVpfXXSTK9pz++7azG37agJ+JRrL3hpc9jc1sfQX1XDY2IDZSY52BkAeLxQ12Zal7LXM
cxC3WRRvNdlfuaAAjnri3ijVSkZfboX5pqbl2M9GbQ96WIEI4hrE7Iddqo9Q7mCRPWpaseVQcMET
rW8j78pWS7WUrDh69NltYjVnDV3HgDa3Dgr7Yki92FS++GiF58FKrB+nJbHD7uO19Jpiy5Cjo8A8
NWn4GpiZLJ/U9KnF7GlrOMmYgvQnuw84fU9BtBeD0m4GWh83US/idabbLyyG7dkU5bjV2qYGdhA7
hwk149HGVoJf0mvXZUSESWNH7Gba0SPxumK294I1QW56r2x2sNBMhpnHuUuvOyp4VvRBrSaEqSpq
YWu5AbgRGEzlmJWbgW7gbT5kY2jnWXuhKqK4E74TH8jvYOCbc+tAcnK8K8di3lVdjotWiGY356N7
YzeKsa41HJqJ8qr1YLTD3WB3j5yutb0mJ+c0UGNacYPVrT3oHPihdAVraTRmdjtFg1VeM1g6lY3/
DmrK2bjuHPzKOJdvCdBTN+2n0S2dvOmZzeVbZQv74ADsXc2p8eYK5ZB8b/TutW34lZcCynUjCvOK
puhyS3iIS1qPCzoD7AJfX1LcTiy7q4TSBJBPUP1Dj+LwuQcIA9oQqDE43+t0GqfXYBoxIoCnkfc4
c+4rHcYjjWLluUaNw3obFL24jZ0IoUQMCRkk0/bEqnAUrKQ5qw8iV1iBUgpr17WogkuXed+i1ocw
NhnsDYlfYFzxDc48mBzpjHGrso5owiGBQrVR72ScbVJX2xozVkDf7MrtlDB7ZXHH4Tz2j0kxtYa9
nwB/HWm+S3qeLZr8yDXcG6BaM/zkYzKY7jlvfExYWT36+5y275ni18a9G3lg31tNxC2SD1x6hwYV
/Lk10uaYzOXUrghrO+8dV38aGkRHk9DQIs/Goia8i8ShbK4jNrTHGl7GUU4RvRQBuG0KOOkUxsh+
Toq+uMdMZlHkTCvfLqEQZwgDSOovxBvajTLtcm8wMnvzQRwEdGmydWT40NnXsdUYTENtgUFzHojF
KwHiZrCUUismCmzGWdq/q9zWAWPY5nDTqba9hSBHIaHHqLJZgesSHLlwuo1LHKx/0nEZvMlGT194
JqM3Mwe84ZxYniPlBN86Bdw4bYvIghmWqyctL+ZTqVPxZkARL0vL/XSqwIGkBd+zx52iOFNgmqbL
Wx1KVtsQ4L05reGM+kszOe8iscLEf+zV5FwXblt8ahlFu8eyN8keuCId7iJpu488R4KNGGeOu9Nk
aiEyiohI7sNIPDTpOH7kaRrYLEYxggLlI0v4i91+OSXabZq5C8HIKpsXfLn5ySogKXIVd7YXmkE5
M2iS+acNSQ5QW3WP68zXw4TL8pgbeYm+lXCzCjBE51lSFxcCGwTZY2LTLjeTGeg3wAKHF2eYhq/I
T+QrDGOFs8QMmlUUlDEhdjlpR6CT6hYrPyNhq220D1ufQDVgAiGMh81rzzhMNHtPG8RrEI+ABqc5
6g/C6CzmNWkmQRvC8nuSfgonCSp7d6FDkRmWNloScUcUB+45xsa9qQMSnexRrvjJg43lNfpLFHSR
valSna53Q2nOri/s9BIFAqgoIR0633pqcRggoABYCYQkx1BlaOWmdz0NnTxSru5SsmPr60nRZFeY
XHBeIagkQBTeSB39CN8lvTEJltYVIaA7o2+7des4wTVNJBxDPE5I69HLxKH17AY0elE1L3mTdTCa
4r41QvJk9TN9jaLadNgPKIemU/aLcIR1E+kD7QWm+27HSfDgJVX5VsdtvaX7ThVrlvioXE0UlGgh
aQZWRIeCkkNKmOcmmG3vVTlNgUQkELTN2KFWbrIm690bmuSqiwzrMUDdSFd+aY32SjbIl1VN9xuj
b/4zpy7X32PbmS5+HkkVjiAj31QA80pUjnilyaW7cwIkqzAbTf2ln9lAbmJ96LmW9LZfMScyPgNp
ymwTlW6sHTnwRc+c8qoH5Du33VowEa/6tp92KtM0XFpNKwkLW/khi/Nbfe7TZ1l5p3hSzD1LSl18
bYO6mITV1AWwrQJIXRyy13FAZ/DaYU53xt6irXwj9nYQIOmFcxplvwNKMIkFAtp7rOzJI85bDhwA
Dc0yptBoUx3vVhyf2s6cEVNnMPpZwSzBdrr1LKxi2+t6f21oycbtm/IryUx6CtLe9cjBwI9YKeYB
69ztmofY8aJ3F0jeVtX0HK74NOlpEw01C4k50kTDNgthOHI4UadNjDU9zu3sU6DFVFC8+ENoScHS
Yg03NVmepyIai1+poyc7fWkqbIyov27EGGRc4K5/lTcl5HqdPWI5xEcf/2i7rcCE7v00gBwGlSJ/
bpmAw+WO6KOgzsdBaBbCdDcymuerXDPEccDVcc1vWFybdpp+RHPaMSrtOrzeUm3jwKoOsoittZnP
TwKIbx8aptG8xZb0bi3K6r4MPW1+5wD9R96I/09PyUszzL84JVef6VtFiO93q8Xh87//i0Py8m/+
OCTbv3kAR3+ysEjfHl6EP/Bc/m8oYOzACOv/HHb5qz/OyMZvnhPQeON5jmH/njf944zs/YbXj8wa
e+K/VIb/w5n4X52R7eW0/eeUNEwgaIK8Guk4k7j7PyKyek5r6ZyM2uK8pLtBFsWbk+H3x+inm8R9
mHSQ7GgnUlI9bM4wj0E7u3jLbmY3ssfQAPtDE2qqPr3eKKmJGavXQM8wdsZBjkeSf1WuxzriGq7m
6rV0YHvj2zDPiOUurgZOaDezgVxNTyUdFxs6slwGtP69h4vo0oy9Ouvqrawb7hkOlo8ds5aXOk+V
Fs6qAIqb62J8o3yqHEHZaNPM7jrGczAGFfsIqwOyshGuzN8T7mIYok2Jl23CZo4SOKVMpuTIClAE
/c3iobBYW6LZXjuN6UMwqX2PIyX9N8S+/MzayWCx5cOlSq4t5vj+hgdWilWgKuDyUeZSfyzO5Zca
0Papbyc97K2ivaKmbfgg7VK9QA3GjMVmZrpKh1zeTSKL3+DGczLOzJpwbM9wuaR/licnIps/nGac
rbeONdV4I3za2UisDB7grzQ/+VY53kGaoRZ46tZTWx88b8CXDIQpVFWPE9yedoOZerdMVAMTSmP5
MVKuyXas9G+ppBcHbJ7dvTUxnaA9ud2APbD20SyMArd9Xh2dLvYo+Zj7K5zF1L/NoIKOaqYFZqXH
GLNXqSO9a18vzSpstKl4tErR3wMZYifVGyR3CBgazyl0gedOE+NBDI7cVFWgXQ8zAjn0dRfEwGSH
wxjN13Ns9E9FPgkZLsm06yFq5FXiE4oKmmAmBzl1Wr5uCzs5K7sqNjTSVhk8ykBWtLF46objbLMg
Evv8Tf4oyBh5nV2clgw8TQIprxk02mJx4tFzkksrplQvqIw90lN6YZNlPZlxmd4Fs8N3g8bf3Bvo
+NteJvaVYWYcEpK+TvYchZF9J0YrZqfkfpgMdYmTkrQoBuQXrYqbo6WXwdfQDF6zdfUyZhti/R/2
zmQ5ciPN1q9yrfeQOWZgcTcxR3AODklyA2OSSsyjY3I8/f08JFlJWd3qrrvt2lRZmSqVZASG389/
znemIN1i8QnPCD9UAeLOqY3XLLa9+8RJOTEBIqLuO5RL/uk0tR3q3mqww4KK1dDtzXVbQrPle8xZ
Asrk3p8zeSNNlZx8Frbh1qyn9prqb4dOCRWXGy5X4B12K3T0hvpgo+Wfm3Xs3LSjM9TbpC6b26zy
kROYq7nLX+fKzBxcwDFATj6eGXoZK94xFfxXXZlx36/mcFSZd5Z1OIviukIFq0Df46Oh0XeCkxKN
+LrPaqKF5pSQ9T+0k3dvBhkjq+MvmG04nOHhDR9noNHjVtJ5/hZFoYJ8FjE9+WRN5TpvrHpdldJ9
xHeOVK9Ss1/31OCxG0zFrcPx+rp3WZVTxOWuZC1ZctPhB4x0zLfEvbgUuV/OkZxRv1J258/z5biK
UCGyez9lyx1unIbD/KOzSIwrBSJG5VJA1xqHaeheHEboBxpxdBpVn5BtjspjXHk3tT49l/ocXegT
dTOU6gGVwjoO+rxd65N3oGTxMHV2dy5+P5dj/bLDYkvVdbmBurjCbZ6uqFS6pe0bPZATvuCoP2Yn
/K/8m2yjBRqBGhAiC3haH3ARCrIMEYvE0Io6DKqgL2qC1hUS0Itkj9EaTK06+Fp/SBEiQq1I4AIL
t7i5jZtsMaNDrJ/WCgmj0loGbbh8yeqrk+NVv/AZRr24yi4CiElZ0k7I5Hm+qCPIJIGv0EsQTlic
QjVIrbPQmgrhlBeOfXfelGX3PbILW7d5ZakramPFjkqoxzG1y1U5+/160sINAZVxY13UnIFIyoGi
o3yttNgz/Kb7oAC1qSlPnS2vei0OKYhLe0sLRqak/Rb7sM9xkdLIUxf7Tsqv1yxvySzlTThPzs5j
m2VxGV15WpYScWcR5dVSFRHCPVVHhqb9czWperlVF3VL1jRMBFryapUKz/bSUUgZp33xQOv8RLCm
+/LrRJzyNDavljJst4acgpK82gyNZawwxRCuVPGTz55kgxsazpiW4xYtzMVerG6Je5KLHs3ueQHt
SuGSg7oXpg8u7cDcEsh8ALUlSgrSX1cW5eNYRNGDq4VBR0uEbi3UBkThVcjZY5NrIbGYo49ES4uW
FhktLTemWnj0tASJ4bdc97Z3klqenAcuHdg531wtXZItZzbNZphnHj+plfufE0eLcwB6G27GrHa0
uoR4hv3ih0dV0y14aqnF0ql30E07LaHyjDGusz5FV22Tsj3jYis2rZZdbS3AulqKDWeZfDoXfTas
JcXv+XDmIixuw1oU9wQo3JWnpd1Ui7ymeUHrOBstdx5LLQUX4Jk2xqDl4cl8d8eO+dg08sdSi8iu
lpP72ml38qIx8zjUevMovDU4iGqnLno0dOG9qSVqA2n35MpJYYpJ56PX84qc88U7GgUIgs2/t0n/
Iw8xFTVMln8zJ9fTT0Py5Q/8PiSH4hcdsGFy/suEHHq/AHbzTJJj+Nsh2UK7+GNCtvUWyWRJzYpJ
D8g4mH+fkB3MxJ6euUkVaEw2f+pfmZDtn9zEpGM1wtazdH8A+6QLLupPWyRV9v1Y+SlBsbacr4xM
kumkS/48227+VVbjcmRfjH5D+gQtJ7/IOheB56L1RL407jn/ogBx7B/vHbuPXvKF2/uq1WJR0qdZ
fKTHFjWHbjTboL9PS0s02W45bPovigLfhwEfq1x1qixIbGZB8TVqkWpsh+AlwfeBeHZRsfqLolVp
cQut5phouWvUwld20cC8ix5Gy733hbmv+LVCLYtJtdxm4TySRGqdM4IfqtowNtGPXkttsTHe5MWA
TI4Inb0tWpKjMXb8NsctHn4lkx8YO9HtiOnhUO1m/57UTsjIr2zJnR7PN4vfAcMNcez98EvDeKgr
YHorfyzj29Gw4GdeNMMYNY4VXW071/RO5VAfeWCgV01D8rHAijoUXiS3OMGSN5PqxnlNF2Cwl3rv
t2LZVTwqk9gxEwP6HjDOQzoV8R73TXCCcj7uRT03Nl12pfdYJjG5Plgwhb9SCh0Add/SNX45U86m
curwS5EZbdiqdT7qWzGyoAi7fm1FeXsaopyKe2mSrWV7hNGmncOrjrj+ZbNIyULYBLckFUFMENAc
zqNPHWZMW8CBWJ3kFBIF/TpMqRlYU4/ZPLbF1J9MP0BHJBrzUIcFpjyjqYo706fekyzKkt3RdVNj
DHH98bUY8KB5g9MHLN9qHw1hUbOOufghY6cX9UTcpmxbEJy4qxItjMwpgp3tNe3GmWYyXyKV/anP
ShpxvWSO74O++UF0XQ0H0S9tujFwof4gA1U4mNKXYlqlztJ/Vh1jx4HmlOKFBGB2pOan3dJgk+ls
uTd+NGbIoWLqkIZQo3YhFZM+R47W3pl1yMFrhoR2t/Qyzl5agSV1fCDlk2LjMRcWRHvfHNPzpPzk
vrRCZRZffLtUZ6wJ+Kd8ttRjJIa8pkhG1RicPb+MbmPZhpvSrK2V6fTj2+RO1LYo03qOA/4O/Fwb
eF+Pjpxjmi+B3a970xyrQ1SZ2m6ITsdGzFuPoeWfELDzHVmlktsblhOVVmT98mnlV0g1FJTXWyma
ct32ZrTLklxRm91TTkSJ0KqL7XJT5OaV1YfmDaFujMW1c8YQcigm4V4vjRPRDtGh7At6QFlK8rkP
ZApLSCAq2lRBxxXoVK24NdiFenA0BhqeuyjcAYzvT1bZlduU1S/UgHC6HsikbiaaVPety9pjRaK+
vfJkO5ysbCjPyqwcijNrz917WdWfjVA+LAk3Zl5nP7CePNMMt/KKIP+iHdnZEP0E8kbe58kYrOKW
JhR/LSuUqnR2zUdyujy1gpL5LETzXgmPVVOUWwkOzzggoIxPcRzye9upXkKnK9YxCeuVUduHrI/P
Hj2hGH7NbB3hpFtnqRjdFefP4NAtXrmec09/2vX0hEEs2Qh2akcfJCQAWm/cB1ZmnT0C1xseT/mW
Q4N7hNBRAgYImTFjRw43LnPqttX1nqpkJWsXjvPql262SXQN6KwLQf2h95/QWIar5tIXGsaSZwpj
Cop/qitFBXEvRA5dNCrABrD6oXx00TWkuS4krReqSQcjxH506SuNdXVpZFFi2us6U3gAELeovr0t
B2zltL1rCdD6EB5nmiHGPzTrclRKxPptKbX32NblqWTqkEwujapeXPBpW5emVYaw8DO99K8Gtu5i
Ted+XlNJU12nbNHuMhlMX6OgXmnURa4UmIut0OWumeMPu05S+MppJLhPLi2wMV//axa4O8sdjFtX
l8WaujZWFbF4gt5a/JDK6d98M3YefSpjH9oWLo1iR7orGvTRcemDI0tNiWFa19QS2qGx1k7S4THV
NbZBIu0PW1fb2nZLL66uuw3MRuL9cc07KV0AMT16htQFufGlK7fUtbn9GDKZc1i7lm4RHURCve6Y
yXxTA6XbRXTvmrqENyWAQO/g4Ae4ECnpjXnma+gkUkmkS3xF0SS7Uhf7wnOPnpNL2y/pV/nO+Ecg
ddF1wNZIMTDe0RZTGG3Bpa4Nph1pebJHqoSbKKNVGBcMDcM+XcNtTOnwgjB7jXCO66/wRMb1puuJ
vcF8pEfNIpJCeTFmSPbEmB6Tb40uN7axGN4nl8ZjHkztgTf6/JHoQmRyJtQxDromeZooTBaWsxAA
GXrioP1DP+AW5Hxum33/KlpKaq2V4giTi1dFmqg61IBJ0m8Q2LRLvq+9gTdRLoLsbqmTkbSqPZTb
wfTajbLHmdiDmJevoB+9bZQrjsF0X/mgSBxOOF03Ras4UQP9v+XTRC3rHvoDWKQYWYevstiQMiwe
bK0kuZV/GmKj2bSE+f4/Mnb/K3VkFE1YrP/1fHz1UcmPv3qtfvsjf0zItDLQCuO7ItBEZ8tkSv1d
RzaFRT26YzHuasI77PV/TMk4ov7QjfFWYboyNXneY7qjIOtfmIoRof+qGzMVh0hggW1qHrrleT/j
e6FaFlk8e1el1QTmGhamSRTKZPPYrgdpNH0L9pS14URk2a6j27pSvII7VxgoB0vPVflY1K0wSixO
nt3RLU7tmBMdgogrGt10dCmHaClEuc0ToMn+ruzwA0y3PVlUAn3K8pkOcNZ7fbzrZVF616PTys88
nh7wnvosZC3DXzuJ5+8KSnUw9rTxhi4ySpKDhUanpSc5sW5Ds2Jdw/MwW/ZsUTRZajYLkDtSsLjy
O+JNh6INhvae0tH8sWuj8E0Wi82pnZeuyU02Zs0VwJkEQVmFrwb06Jq/QnnLdqYPLt3jNQFSbquq
3GJzD+7ytvLeWqTajRHW03s6OrxxONPu6kFRUdolZGYz4B+8221wf6u+NrAmL2VxzIYiefek275a
0kYuNkFBfdZh8FnM6hYsALyuMSe2yH9EN+Pg2aBlUnEAf2du+8wO1zO6JP8f4EQPQwYmYi2Ugqo7
kW5YMYSH5YrRmUeiE4HYnUx3PNCjWN4PLFBfqN1iD9epaY8TTj2E0lInXoxakSYbbLBEM9JDUmTp
F9eD+5DlmIy3Y20Zd0lZYRJzPcro6tlE1u2rp2TxGcEhwt3zivXX4xxTp+UEvXXjuKP1zaA+FoN0
a9l3tRMPm7BhXC59XDtjai5UcLqsINPBGbamVQ0AkXgaTkY07+yJDtzCyegtotFteTdU2eyCtDD2
LaGuo0M92CdytX9MpNk8LrTD3+Ixra9rguDl3llgOs/D4lHlsZtHp6e1a/XHf6P7OWNyY7hWAwg6
Faw4sb6PISSbU9ZI8A4ntL2pAAMN9i8Ld7jiEFbMYBKrcSInsmxpzzPF578Vh/+J4mAJ5+8Vh5uP
ThUfFdTQf6zmfv9Dvz9TffcX3Ke+4OHlCAG3k2fc789UP8TaKlzMo0BlOTT/YzVnh79At8feAqLS
JbogeNr+8Yj1f6EED44kHVxEoanw+lcesT89YPnreaALgY2GZZ/1T7UNBJSzrkxyyvtiGAto605F
ODNWzyWE8XUc0+XxpxfO7/7Z/1MN5X2NgUn+3/9AMfnLJpC/0GcTKVw0VJsyFNy8f05N90WY9Mbi
gRWYs+5BGCN9v+Qv9n//t/ykpuhfi/cYYorj8g6yfsb2964UY+sm8wF4X8p6am4f8rob1ynWoa0w
pgLLRge/sM2Ms5xgW/39X48z+Z9+TdMTkJLhcVn8ND/3FAyDCoio+j1rH6+Yd/OEVQsEgziMjhsw
xybdiTMFOCWs65QkNJENwalrUoOsIS05j+j8NPfVUaBu5MQ7ZBWbEL+CZYJtaeX8f4taQZKwC2MZ
OYVknCpc8KAcPwOlfjA55hjfA8h6M23A4BpAgRC7OJVMmq8RR/V9BOkGXF1sophrXQjbqUWzhGhn
MKA2+KYOztOTNROfBbYU4ReQzUdQ4npbS8CZePH5jfBzji/FACJNZnN1HZkA67oIzA58LqJrSSTq
9yQFA2XGgj84zWl4DSYEH6kH7ypEteihdzSiPvJRQWuISZKZawiNjr3XjcK6H4CyNH+BTAINilbl
GQ6V2y7E4pyQ81cRW5hzfXC40NI5/4/+hIO0Z56XXrLcEAdJD5EoaR2JsK9B6WkfZNlTPjr4895r
zQKO5MKPY/fjC9gg8HbZ4j3y7aCtS/AQlcUmdeA4/anYcaxjBIR1OlXqOemj+m0QC99M21Ti4E0h
99DURSe7r8Jrjx7sA2cd9WMaGvUsOv4Ix3P5zePsdB3NJGbbuDefhmKR37J+qq7nug6vyzLgE+F9
x4rMKSdUf29YSANBr9vKJmKrWI3Wtm7RBUG5sb0zCWGx0+0+nYj/GYOXoUclowv1YMyEVCpnaNnG
cjsHRq/2XjoUR1ZJza3ywYCh2mPHlXbVVVuBE+3YyIBJYNEEQMeY9wYp3HPMSWHn4fK6xedNrXwY
j7/mQlF+QhnUriwIK0WjWb+nczu+RCFBr7AFqdZgINo3ZRSszJnfGEBUcxvxtsbh3Lp3RizGtYOn
aOtBsiT/lpTrkf0aakVSjb+a0Fv3vPCdu9jhm7hg45yqUZvSsLGlFs3A58rR+cMnkETqLMqyTT8b
tHvVlDmd4Te2n24olhtQcOrZmqBsVTU3Q9G1+Y6Vc/8lMs98Sp102iRxsewwMBZrGfM9Mv3wUetL
tKjm8VeN9dktmLRYeC98E5B71J6jjvrRUZL8VsS00tIQ/jYZcgAe2SFlBj8EgaFxBXEJ2YMWGYsx
wH0XlmKiiqLhJba4NoFi5bBZRR1sHKd4d+DJ/oq829zS18tFOROPnRO+KM83eoqPneauKW3nLuwn
9w6GrvlUpbJ5G1yvfjd6R1MF82XXWVH9bpeuAr9guI9zoAKCcllA8Wc11R9x4JOhSm3aVNl155vL
Lxck3ATsN43zrJoKxxp6EIZjJb810sjPqu4BPWIyLNYmutSJnWq59iaRHvoaPR3AFeVg7px2nw0n
2YCrltP0WiVB+0rTfXidCeXbW2Tv9rb3rDiwvgV5iIvpbayrqf9Mu8F5S82qzGPwsUvlHEj+GNXW
FhjKblQ7RS7JT3twznau1Kp1ZvVsBopYoafVYpPk/KZtFzqMhXDFioM7YLB6pix6HKrbocaQ0HOF
nRyoVL2QKJ+iOBvucOuUTbkLEt99WDq4fq4/27cE2R8jN7otjZamRZ+bKCaPfCyt/Fm6jrkldzhA
tVff06Acts44fOWJVR7ZxRN3dpJjsngQncyhua7Lcdpi+J3XMor7LzMFthan8gqtIiIA35mnecnD
DZ5xsLa+i5etidNbykjUjRE2o1oTaTx5WXAycgTVtCAWtWrCqD1yPis2FizCNWZPFw8y4UmchcWP
GDY4NY+cqvesz4ijO9VZsU/YWqURXmVJ3NxIL5t2XsIN22akEolswQoJg/i4KL5IyxzFUVTGCJCD
aF8DS4K9J8UijZaxRtb2+0T4mjVViqvJTUMap8xHu0RB9JAfrkHU2cXW4rP/lM00eWu3DY1lhXCo
NYGiHw9Wk/pAYYno1lF3DVIK87slhmMMR2zDXMAU7AIJ3KhIUuA80V0GWICVW5sCQ8A7sEJE77cZ
WPIz9HxzZfY5rOtx4JyW4G1ehcH8HsDqWKGBzFfVHLNyLfL8LTQA2K292VP0y42QUHyvAYbtBlQx
j45NZavdPjCdBWBE0PmPDc9XbJ88RPDF4xOQ8Daj+sYpZHM1LRHAbEtYR2tu2JEnCXeV3MYxW+Oq
5gpUvemeGq+bn5eJUqkuw8AYyOowFRt7NOqT2XnLR0M042ipcnlqsobCAlOGh3lxw2MJfuKe8stl
M0aDRpM2VCJbRcnlThq7QC7fSpbxD76kYquOlDms4o7qDwEvojXGcmuExQIugZw91RjZq+/hjQqE
mnZOpMYV7WDAxZMCzFhcPhSmwbs8FdMxTe0ZLNo4QvyMw5ciiE3gU1zxwCSTYzDOlLBOkXMDE9BJ
MYUb57Kfg1uzXdSJ9cVIR6pL1GaLlFP+6sTtbRIt/nU4c7JZOxPUfszvJIdKJ8lvKPg2jxB1/RYG
utddUZZhvw3km5yV7wISASSDmSlRcR6sMxBNvzalztmwcvVm6P5iPC74W9ZNaXT7gTP021QMhICX
PM2uHSwzn6WdeeLGlM5II7gI8sx9owhyOUxJjidC1HDTVmSQ8p2fuON3mJj1mjYYPRc07cM8Y8r3
2rGqt8FYstadC2gFkfIzNC6rTI6dPXbXYStrZ91hCCjYJYF9xb0cScRnGLQQjdMDFIPmOydUg+7x
RuX6u8H7r0ekLLN5DxXmcshcWRGjilwezk3/RZRhguI1WcBZRC41Z52n8I+qKEC0KCM6N7mv74Gc
McGPBBVksQtZBI4GGwPYjHdLmhpnA/fIG3YaO9kNeZoHmxilB1SoKpON483N97kZaH9NXL4kkxzr
Sg1Mhb8NX21qmU+kYuVXk/lZsLGQg5mTSxrGVjMe9C1jqPc45yw9VnpgrLbWCDs4SyxYw5hbrotu
WQ6OkNOmrDmO9l2GCQ6sOunKxJW83MOyNs5VHA4vqUUOIC6ZNMhyNbcEcvVPAc7YNjzGUrxT+qFM
2uBHD7FjlYak049h25r3PAarL7vx6nFjxJD7CDvzqGQ9Eq1KVgk41Bq1T1hAvCSp4LvDbwMPVZSd
2mtOx5VASdkmA6ihC3K3Zth641yNT1/p8Tf06je/n4ujBW9oZccOINhyBk2rYBDjsai3VZaGKzOd
JPBJNwI9UWMWPuYQAx7+/hBxaR/+U3EAxwayi3oXjD3ThpKgz25/WgkPNTX2eML7g0OcntruZXDv
fI+VUAwD56QchrAk5LfpYzHf+3FdsjGkCXDp6/c4qrgYKvDG0h4VAKimfQXE4tyNyCjPE1Pu7r/5
YTmQ/nSuMxH8bC370aeA1fOvP2zgB7k/GrY8GBQ5aHO096jgmayFmSV3xsA3zeOfL5XclvmUQ9Pe
CN4Np7ya64+sYVb1IeHe/P0PdTnm/fUT1A1nTqB/KJ9WlZ8OmzExB0wwsTwQ1GjtdRhSWSCR2dDe
jXHf0ei+4XG4bBXbBcrdB6aWrOHA6Cf61gDufYaQ055s3W4/RG791aSF/xB4cbMNezoUI6OrkWd6
1/jN4fFfpkp/rk+7fPe/ffskVcm+/lQa0dEMUMex0R9iiNMnKKLUCPmSCvYWMewByyhHO5gjm5Gb
8l2q7lKZzY029O5/e5j9T34YemACxAsO1ZgedDj3zxciqx27KdTUHVgrkjr10ybbtiVqZ61mDZCC
ZB4mtv9jtNR4SGlw3Bmm9RFkDZig2N6mLuOS4RIaHJqyvhk7y3kbm6a6SRc7vxKitN8tB37aTRM3
FcDpJAmOEbH9jXBSuqBnbmi6oLNDHKbunTCpu+3mknm1gNDIALnsqplGCydhmscFP21q/YSxnME4
A/T2Hg3XVz9oZxDuyqocEgC25BkLo5S5d6qL48BS8gicmZmdwzLnEtz5xgrBkKu1i0uexJdZfa6W
9qEqWv1MCfXYDt3kNSwRkC9ocsfWtZZzhJKMFfo6G1pmUBPJARjD+BIvBlXgoWsV7zQ55t4J4rI/
XmuYOh9SimPRmGU/b11qOPDzNnZUkEhkYcee2LV6QzobfqHKeqkjB651azf50adbOz7iUQY1zL4p
P0YM9NFGYHHw1hGcnACACxP3Vch+7csvbMwGzsRM3wkNCI+ihN84ruhonXkIJzQGMMr7s0lyUDHk
c5wWB07fPGIJZX2DzE/otkJdl67B5roMYbTPHQe3ACbjd5UNlFSmsHRwdXBv5xN3B8C1fpNU3vDS
p8W7T05zvcxm8xZMBfn7TqUjh0qw7mGOb5XsMx8+Lx3j3BFkPeKKRbRhRbmPcnht68CFad+7Qf0x
K6P+cFjfM+/Dx1rxCMl3dh9095xEwTsRwFwNE4d+r4AsXhFZ+0YJIYbwmSdjr892VUI9bVL2OM2d
pZixnhfTQJ4uLoHfgSfDsmqvmJ38h9LuhhdhDhTSVFb94Upql4XDCasxOT1vOpBqHDFoGvtmZQhK
BLwBX+PW5mni8GSDhh1s7KDnZBQ5Tu+va3fhHpGggszVbPIPMXGDg69mPpVyKWB3MG+6eCEOVcI7
sW1aVDlr4pUzh/oVmmDo3LmKfV9RWu0rXobg2pyQWYAWg1XDi3ZKlQ+ZHLV93/EC3VdEHdd1UI0v
0Lw43k8q3QdaAcI61dyWOfqQD5rlOZiq5UfAXbps02Bp3tic34+zD7p+6DluC5edKQztVTkl2gLH
v7SCwfJw+alnJ0TEwmjBhVEX+juwJ7Dq+lad9btGkMPdNIgl7247D7u5KzNvlYnJ2rLRRhnRh9cU
Bna1SWanfRBVxzdTwxf6uryLm4oaaK31qKuc2lygq92ErmN7fFRalKiB4FwtsaduKHYJri+XoTUj
wXB5t+IwD4a6uYDPbanah4vig1UDMjQOxDW9bCHsEU7BFNikyPoMVAVFT9dDRND+Ig8Y7Cm/907L
yRbBkY9eC3lLGqhd3iAITUnyowsWdbNwu2GGxBkdraYZLSyIUa+Exs7T0EA7BwNwyDmFkWyAqX3f
DiPiXAVxZRVPojjOC78Ra31gu/hxmPrp3XmyIg/gYpwLd90MRr0FAoCcgXA3bauSOyaeS/fOyj33
kYFHdAhfo/zWZ7p3YnHy9nWxMU1gZ5zaz5iNDx6TXj1XBrd5ZHXF0dBMfqxpPNY40UfglVFq2Czh
CeJ1Q8PBkvJvKi3EnpYqjq2ti8cv+s3lhT3naLdVDenQEMavQmi4V+TrCEdRMiy1UmB5uVyaRBF2
jabtVzXcfUEF0HVTW/mmpdjuOuhl+1qbjOmmjNHU6KSprifMQ5jwOWmRdup5uBtwEesirN9nEB+U
NbUhMBmes/VEWp7EfNt9isrmC8nzwdxKjk9b6TGe9xn3tL6e204/hmGjyatCFiiSYeoz8+Ydf5wX
OnkJNoZPiVa9mZH0W4AD2rsZcEk4yyC/BljoH4lJT4U/NMhGnb5+cocDAE8iVvn8OkTmiuNlvA2I
cexi2FznchpRkRxek+wvrafLu8HskYCHIE7ufB756E6IqOQUqaKIDZdXxQTDvg0ZiVqVW09TRwtl
WEKj9bCis2Hii0+8zHxqPBx76cAXGSIQH1UhoMFgTwcXxBBb6u+ArF/zJmFANLtuoYC5nOjLgBg+
vqiJMbnJ0edEXVhPRgm/JeI59lrLAIihhw0Q/cJbXyTBsUe0DKyGrgqWeptsZgSRPE2AcxsSoGRA
4UZbzwxKPYedi1Wlx4t/AKLETaHEWL9fCkf6Cc3YTiOOCj2Ds+2B57QQl0GDXshw+jE7E72GRcZd
jX8o/sapXmHRt3SoppQzKlQHI7JDtHlm77kcDKwUaj3KkQ9T8HhLRu6jPKTDQ3hjwxkPRE5jEBqY
J/QyHCZleqwctz1NTYGIqB+VNuXtEIXt/G4JLMwoxAhRvQy5tVtci6sEyYR7skOdrnpf3fi6/oAo
3PCrrv7Zw04kzMKwaa8J5TLqFnXzXZYdI0dLEuBIbRKHmCZN7iy/eh9Hl09t8Q37aFHZMCF98hn0
heA0NE7tK1MJGUF80jDeCzpSmVsGN72dDMFDdmoZJ+o6YppVMDDHgS9cBflyk1tI6pf/ebkxFfRw
c2WYQ/fpTrxTaa9yjtXSz/ezRdtFmVBZUk81N3TKhBv7Lg+Z0eXKZkVL7cPipstN4y2cyCawtbPM
f1ADV3tbDDn8floo9ulecSxOpuRKy7XC/D7q1fewR0jgN56OfpFNhyFw3pZOw/j1JobIMe0Qrs9f
ltdDcOojEGaXof/fIUKEKDDJH18lr0HMk1362f9564jZIsAe8TfmDzaUw2eu/pM/9EeK0PwF/C17
yFD7mfU68vdFZRD+4uKbxhHihz6bpz9ZpNlU8rIPTcHxwPMseu7+san0WG9yYghJF7IN03/qXzKD
/HTCDCzOwxanS9sOca38vNOzPTvhLRvFp9HEnEWowfQfJojorOMrGshbrKmj+J4ZExGw1nEmwAZB
CA9u7A8wVMa93dLBRwwGmNifPsb7386Tf15p0oD6Tz8avxymGWF5sHvFz/HGWbrKza3AO/qj29R3
IZ7Bu2CBz7XCz+FyYBhgkZqO4WzTjl6cmOCV0YxyXeLtjL6CqjIfJMDqtts2yi/9b0tjxLdAHVhm
OXgI3sqEOHoHF4iXDr5Bg8IBN7PEHfmlQBooO70RHCD0LRtHsN5INiZtbSTfa8fPu+eEVjpcXkaZ
QVlwixaGhyxQCH1JboZ1SHiCZmzqpGK2nbvwCSNKAn0ynAL7Hqj88BzWFFBMXVuOK8wmBanNKWu/
l6oUIPCoDcFj2jUZeh4hEnIqGk9Pe2dSnHq7Luigop+GKjZQRg8gyWBxxRN5ZSrfotjYd+nSndo4
M/fDYMvPVCTdHaeqeeNl8oo+1FNTe/LJr1IqlULIfL4c+ivOLuNpNkZjk/oL5pCCuNttS/smZSjJ
zqC5CbvlYNZnwwnfhJ3JlZHKukYlLBK9hGn8lRjc6cYgHvdA4B3aip8ouZ3Scb6O/eVRDHFx1yna
tGkMrqgrmDwz3gW54XzvZInW3CRyNbsuRruB3jfvjNDYnMe0stfsvMp7d1x8XYrL+ugGsIy0n7OY
zLieSe+Wpd3iybV2bVhMT0qIeVUlxK1nr3H3RVFWu8bvqS9FKh7WErf1diFSf5jtSPeRhZxfF0G9
nWgoL1j6aW22sffAp95eBV7e7TKQxafYtMNTiGJzSkxR0KtZieK1AVr6VPt4dNvJZGzOB6N5bGW6
QDuy5mt7FP5X7CceYnHfbomJpqvOol+DfrVua6V176343J0dkv4MrSBvko+cy35lW9287rnSVgsG
lbPwx+k2xMZy5U5y2DJQh6TokmLL3r/SZxmbX6i3z0lf0i0qFotxPk24pCF/RjtGJanWCwiMV5d/
yRoFFttPEA5bl2n4w4qzZF1mSv1qgZu9aSGubIJ57g7AX3iTMul5b5iGFohG5L6O1uhl3aaebJWs
l15PFZiFCIX6rpTBympL3yIG2qKI49xQmyIu4mVFJsl4cmdJss8xip4ins68Cuk8cTkpM6aPPsiC
FSeG5DrGzksV5sSn5wzRsnZGbdsfk12hLJdqxCByPqEOTB7k7Kl7WqYGzZfGGD6+pc1vXELQO7sO
o7XFjMndxd4MOgDWqHGPPdhm19MDHvcpVnD3fl57x7zvnsNkWr7740KFyySdYwj9eIV3nzhEYxr1
LU/C6Q0CZNCtmsBjkC/jpTI3edrlYAOmalLQdjr/vaInctgwNEM7rk3UgluCtc5xNpmmViWnQ3AD
Y5+U16rGh75i3BiPdezVlGnwEKF8OAoKwFq1R7VIGlt3ZGanB68bTXywNELjnqtkcedwY2DACKgY
xe9aG1iITRBLDfbsW4/HwVXJWRz6clSUL3i2WkCEdo8kAa71JtJxUgPKqdz4NiHTVMdNfdxexcYc
UmcjdBzV4xoNt50OqY6L291MVpLcp9aUPzc6zIpsYOLrHaAZNRMG40vq1ZV5/pnFPVlYlsDkYg27
8/4fe2eyHLlybdl/qTmeAXA4GrOqN4iGgQj2TZKZnMBIJhN93+PrayF09YoMhhi6GtdAKbvSTToB
OBzu5+y99k0djonyE7IaztlhNtHqgrrE2tp7a32S/KozY7bcVlTedmOq9b98O8BoPVtztQaTLirv
1UQBmyzH2cKr7t28zWzsDRwY8lYPAJ5YU3y/nmYGt5rU9aecNsOdNQ6p5tZV7d8YhlGwEyPXJFnq
VlA/56OacXIEWyPJBgBZ6c3W46B0SpiaiHQuG0zf+OC1nmMDMCRcajGi4WtlmI3MsgM5xNGZ4A/W
d+fOUchtKi2zfiYIniF82uQXIIHEWTQKMkNifViXPQZq1oZhG82marA3Gn8w6Vjneclj7ITkRJHR
smhnMLmzd2ZHEpO2tvdrW6M+e7drbNz4JZH+dki0zxvbNPePzVXs4DxF+IhDQXCRnWat68B8iwTO
w942Clifg3jEkFtsI/b3N44INEZN3/Rydpg7MhbXg1JckGfEkiOTC3+0PWQORGYRyLMwpQJeWEuV
la2SRVYURnQ1ytzaGGgc+QvToF9nvOgQi2bvu5xd8Lre6ivC2jDAVvwR2qryHM3e+UoXwzlHBQN9
QBHgrZdO99bNfvuY0vOqAvGzmfclr8nsy2eWSrEENoJd38B8bK/H2cWPYKYLFnxOq3NhzyQAKQIs
/1o9Wca6HRVgdDiEHXE2VlDVV1CJ1EczapqMjhpMAepGNP7GPWrAN2bsQLRHEDR7HAFN7B7Zrz17
hffAgnZmF5A+Fz/icuNxBS+KEXXXCkGPd6Nq3seDJzfRHoNAaQDHdFYH4rLegxLwKurXXkzkJFus
/HmciQrNzFYANsDzAtEOcoHQuexZyDLlZ0Jk0Gc2A54gjL/WTGywy1q7qFnOeItmooO/hzuw79KB
YNkN0AfL0uMXvHi/akWDfz5qAnN+5BS7CHu6hR/IVnAFAUoIlvTcQSkreZne9QEQwXzGCRomYMFh
zxiccTlwgGf0YFvXd77T87GWtrwMZB5AhOAVuwgx/8kVblE8or0RwveSqYGVe0a/exG4Q0zU5avt
lAUS9klxdpaB5ooNptSrNQA3Zz3u2YnVjFG090RFZ4YrNnvOIi0BCHWDMhGPYEURRV1tkrBf94TG
ak9rZHtSUR+cGY4dAhZjA1oGYNqe8qgyB2ivzvDHLqr4EkBjyUqXLpsxrJC2BB6fVpLpFnki7Hvq
mMYq33MljRkxaSNDof3tiGJj52YSXVbBGA9LlvYU3709PNJIKO/gAljPJZziTW5i1F/QGQTHpHkz
m8cqs01ZU1BfKn6qikWgTXwyyE9vN2FaaDc6HK50ZxehA8PPKv44GVV5Qnp8dVvYUaIuMzjdi1qQ
xI6gCIZ4c27ao45n7f8f6/4dBSqGNuPbY93lS5i9fzrT/eNv/HWmM1HkC1MaaPYkpFTpIMj8p/xU
Aw2jWgbnMzLe7Rka80/fK8xVaVu6Ta69bn+SnxoCG8DsELCI4lE5+Vl/51DHEMXHBp1NW1OgPeWc
OB/qzFkt+qHFOTrAbJpRmUCTs8Ct5XiJ7+TE6ezLEPQ7JLw8FOicQbWDIby+TQgloLIIzBi6lU13
gwA8k1v6P0fpY2fAE6PMF/rhQjDSDYOcZQbUd2rlOR/em1PK2a/36vOFHHRYrTA3eNcYop1uLfV2
DFfl9Pr9Vcw/4tPjsKG3WSTLGLaj2TDNPl+Fya4r6xSbMCzDJr9AcUj5KvLbNC03JG+lJ0S6Xy5o
P5qj0Vak3PBFe2wNcmj4LlfumKNlUmv+CFOLWB+/SFbfX9ixoTQdOO+MqJXk332+MLU2i4GOABcW
2P7DEBkQG6NOu1QbbJ/fD/UFdcRVafpee0w/+UvXnmQ5EgiokrvIKtuLOGli16yicekN07AoqdZv
sH2Np0oQRx6crglNIKmmPHHYfYcojBEFyoo7QgNdUNwFfVDZQIAV/vj++r7UOrg+HYgTPghDpUt6
cCtjoRRTUSiVC2pQ0JXxCKBQShj4sc5JFhpDeVOM5CgASgwuCY0bTow/v6+Hc1RHE2HMKGiWpoP3
efSNIlBjevp2SlqQmXGBlJB/fH+R80UcDoKWAXEMQnKV/cjn+TJoeTM2jl65TVNqG6sPenpJlvCu
Ep1YumnETNvBaF3nFWfY74c+Nn+EbkpddViztHnx/7iSONIYNF8Xlcv+c1wXAjwSVSSQhZaiAoAR
PrSWEfnx+vthNcp1Xy6aUx5WBUprlkEQ5cGdrRMFUFRXVq5Usuott0zgxcjD0F/P4mbpQcoSKlnV
aoIeXNDDpCwseATRoG3Goes3YVFVj3owCW0ZTnW0qhrrFs5qJ1ccB/sLhxyOM7R/6ko0QwfB1yPi
VNXbYGGB/n8YY3tgB2WRWWiS1W3nxTM0GBhDCOwSACouVoX5sB7QoKa0sYoVIg2TohihLLX5wiT2
6Nys2mgbqIl1rlJ/+6WkFkXwQI7BpUqM7Dnne2oLKmX9QJEgaXyQqkCI0HxRBGoviCGcfsDAS1ZB
EehYKMs3U0+tnReSPQIcu1uRjIaBR68vjFhvfgzZaNz2WMk2Smsl61xU0dZI5/CfVjPO6pg1lIhc
7dJWY7Q5whgWLELdnbAafkhsNxfWFI3rnI7DyImv1i498GhuHrHs+nkb3HpR1785DQCgjp5OvTS9
gWnQUStTwum9z0zvZ1BAb1mlyP5+mD1WEng82ntVzc1HWRvNH6U0gHyTENE8OvqcBTqYjXHbUepZ
WvMNRtd6mY9IDBZpMyPBRmlyUPYa0KSeaDgdA0vzUJXCKajB6ACJstiTR8pV5BvvTc0+vR+b9nc0
DT+MSX93YD/8GnQMy8gvwp8N2RRblYZ8vKgCXqSsN96RJ1XOIuiRz0QlK0aEnJvwBsQCj63Kz0sH
fo9osOJd6sj6MZynfjKU1nlKWfKySHtvLWRFuZA9OiZnPdr69PxWTkW0MnUGdUOBZ0JKSqLS0iHm
ZG0Dx4yWE6rGnSQa1aWkyQD6ZC7LMmo2gNNjxHhRdx/nU3vfYNhdTpVTMzEg9twmPiceNfHiHTId
YDlK3q474FXXtsPtRAiH5CKtCn2ls226ashhj7aRbqZnpNZh3RogDXnLtvK0OwpE/u3oh+p9lLUx
IcI9chZy2RDW+r660YzKe/Us3ELMEsW70nsH6i/SB6udT/9wej3PuB6xJqwIJjOX8DuMHQTV8qJU
LO1Ooxe8NclHufEUoWw4rIobi8CYi96Qj15aTrdkbtUcyWSnum1QmgQ7Vw1H+HbAcY3b0Xtt4C5R
2exzUkiVVtnkyLj/GFFs/4FO3SxrmETnFQyV1wDl2hpxFVIUmtkqsKLGgTfvzPfDw+G+It/0d1LW
3Mm6G5I16mOVxq42uiTu6BdQN40HFTrO2iOKGnCvIrWNTbN5IymV/bR1r6M4JYNbNaV7j2ItMVdG
O4S4d8JOLFJDs9+0GLxEmbbpVSuG/qUiOOcya33nmvKVeEgcDDALSnwK+gOy9nqdgDfRoTKgjGPf
wO/MXsZA9rfVONIQi4LmaqhL80Ib6O3VpSPPY2I1NlopSakaG/O+oLCyIpNiAjam2N1SIuePFyVE
D1p0OkTUimg9Gu4Ej5JeZJpyhQwqpwreq3+M0GwQbiR5AC66i35Luvyu1rEIxUpab5gacjVATgSw
V9SbJifpaFUXYb1iQ0l5QDXK86Q3qeIEeRmQuZ5ygvYJ1Up5aQKTGAtsqLQVpx2/rf+ga/m0G9Em
ndMhGJeJxO2zxB5EsLNMI2eLVk6ecYo28Xj4zlbWTn5GikeOr3uuxgdxCLLCFMwJm+SRMw4IzRoO
V7VVSDjhMkpUDxxKlbXlEci+Ro/uLCELcx+GnA2OzqHzJmMT8Ip9vWEZ62LUaoa9CXACLBtWgWe4
xWioO8tyQTF17/hWpzOcAfIcdVG26XPCFRfQoYsX0jS1V4q2KC0TJ/T+1E6bPI41wCzaUfFu/6/r
GcIHisDVdhzQalEOsvrrfoqGa5DFzbqzY7LumMN7fCGiLc0HR7wfMpyKmK1DTU+9BWpcL0TSqK8x
0sQni2zAVSehgiyMSijrkOrqJZKLiNQBX78zssH7FRlB/tiFaboh0z7bEE7mrcMJVQUYLJgNpeos
1aGNd2bevtAja7Y2OcMxhcFIrmwvpuOPSoHFs+qunEbl9mUBzIVKc8JLM6aqpykNIOVRywc3Vxxq
UnaBhIlyFMwAFW3yDjrMEEOZMEkARTo5uU1W8AurA1pFhyzMe40K9s+m7qbb0MC6vChSO1zKws7Y
z5hoY6aiZVgM+vTTJwSYWtV2S+oBygN08b5HkcajtwUu5twS1bZNRPDb0fi34ySCb1OZ8tyDurLx
zbpeUY2nxFWy39xwEK22olDix96h9J9lJQqv0lTWEijf0qastfFjhzyY+WNXO5SLlQgxTI/VBXVJ
5yB7qalDeOAOBNz4FyLZAOoXTHBqTPFuYkYvLdUAdmGo2TuBSC1iXbV+qGMS9ZhI/o0ZKP51E7UO
QHn096ZRO5uwKrKNXQnzZ8NZtAE8qnukZmRsxWsCkTa6R+I4lqbpdlLU7r3LPOVHOiO3CT+KtJWt
mH89p7gZvD+jyi87GKI/U41Cu5J4fx98eAg31EbHXZTos+BxCH9lbW3fOnkHq5+G05NoR+OpqxTj
KZLFeMWXyjwLykBZjYi3V0phBK5FFsTl5CvVHfBjJNYVjm6YosPV/q43JCGuUGfYKH7A52VZzoev
js5llWtkGWBvzlqq1zkT8WyQuXpulUG2zpyo2aZjI9YFQqflUKlEUFD9H3etPibXHuTkrUb1M17u
5/Jka9Otoxg2+wqbTCWAZlc4h7x1mliYFcDgwHiTWXytoorYQlU3fzoeHYvGQxmHCoyPIQEkPP6p
RJZQYwnTKNzSenBEihk8DlgCNe0uUMLXKh6HKxaFcYuwJLu2UJCvUNEDT5t13I+kQEgSQiZQQxMY
izNLw1KUgAOC+WlF12DtKPsJPd4ZbSrPo36iSWj1ytqrioGcqppPN/BsuD9lrghaeakVr3QNh+LC
RvW15tvUbZ2Kej/qvLq47BskYMvMyvKHNh+ys5YFhz1QZtGJNPSG2CJkN1WL6txHNXw59nCUS8/s
z4SuKbiT4kx5qFUVERwleXbMBtqcpGPZUH3EIItGFoRL1iHwGLsrBcbBLts0WpY8qi3TKSUvfSec
UHtVfYxABgG1sJR69RU8od6CNsrFQjFq0FxIuNYh3YPdNPTTbRVb1s7sjXFtN2MFnEjvCqqnXVHS
xTEpD5KxzkqXAbW/Vc2Bd14RuEfJhjeHB0PBhwiXPugu2kaBosO/ehMJSrowU0vPJWzS2ISqmLbU
Zs1Nj4ZjvqJrKxj0JQmdATaCUCcXLUzv9SEmQs2OsvVUBMqGs30D+l2O+vOYjTbOjqy8h4ky0qAI
lXPf625a2t0LGHuE10XKu13CJyD+/Kdo4ccmoOsvuAzsEipyZ6SsdXVm21W/zlECbjwv7MgJ9Jpz
eJAV8eylaq3ZIQa7YpKAyQISXYswX8a1mb5ZmfJWT/J60Anf1AccM+zbyi2lc7JFpvChz4NpWdmK
77JabbgR3VKbk999j+MdmYY/kdJXNBdFTqeNCL+V3c8QNlE1K9VulC1gdDi+VsH10qZBq91itWbF
zi6HwrssssAnIpNkXDNMyCDMRdfCN4iCZ78ltTcGBUH6Rjt0a/TH+X1hmDrBr74KUCbVg/MgMoub
jIjHnwpqsgVf9ZTCedG+FZ1l3ltaRaE4sdH/tt047XQyGDfARVuXGDra6LlfGjeGXU03CHire3xm
8bpLYe8v6ZqmK3MyzTUAGLBw6K43RFFHZ10ZU41Tk3BHW34kD7YhFggt6bkGb8ulhy6datXnviDN
1W6HOD6vs1e299qvgeP4pea0jbqsdJnfdmUE30LP2/7Gm8Z824xkEZOPR/Ky3fIqpilI9Jie1Bzl
x1MkP1i+ki5foomCFXZtaE10m0mSxtpwrH6Z1RzsPmiBfjXaTvOLbr61Q36XPeHQmRPkINs9qvMX
0tTSYqEGdoA1J2vPg9A2LoO0bp5oPEvUemW/g6PXnffKGL/hEERpFWg83LxtvJvOKtLfaQ2VrTM1
46Wuo5yuE6KBnQad4aJqOIGbCCgFwM3M4Kxbg4gYsWH+EJmVrmNPavHMhA2ucmV8jzvL/qnnFh5b
ZyL0Z/abyjohg5G4YDQEwcSnMEgDwiNgga7MsWIli5LIJQgHbzNyfB4vX9vdyKkCg6vA4KVh7KmL
aUWX5UFJQqi6DQUtVvkFNVusAA5eyVgrnioRCRj1CdUL1bBKur3sjDe5YxIqH6f5RTMl+raqPLZS
az8dPZ/mVVzYLdrzGvexy3HJVN6JlWtpaADH0lrTfmwUUMicO+0Np5gecXzo/UiE0lzwUUxu2CpG
L6it8x9Rifq0aIlO2hQKTZ5F6JVhTAN+BnNi9iUmU2myW0NofYanPBye48oEA95WfbTr9Pbd7+2e
RA1buxgcOzsX7GzfskI1gW6QcWMq8dWUd7Tua6EkmybGUdbzqC4w5vYIKMuiuaIQ6F9FbIYWkZFE
9RrlbXlZ+SaRFmjM73j/f4PYog/JNw03NW2phfCaaQdOtL2JkSOtDD8JHvHpCz5cAE5wqnq3dSHy
V8pgz0ZU98/GONxPAM6NM8ukoaRkvbaJcKhvmkIRpMu0ZJ04sy09CMrqTqpJnS49YhDMoFUR85C3
LJnxNEVzYxMAkiHnCLbygig7+CGgSF2wvP4rAiPs3KyE9A4VlCj+YD1w1OF7QgzCs5cCrC1858kY
jP5cJexzw08h8nUom3sjNFD/2xXh0s346k9eRwYVjW3u2xhdOuSubIhQ4o5hTd+gxBkq6ivcFOFZ
T1YXGA9hlyMraUNe2Mqhj5mxpxoDoqwkuRqNCPQbziCPLMjx9VBM5q4skV82fWOuiyTzXnInnpZJ
1duUCUV0ZULhpgOncIrRK3a3iKdKTBJ9dpchH2GHq1BvTpstIIP01gsV88bC64ocyNSvtKATfzQf
0FseEZhbtaG/8+APXmdyCC4SGct7o4iczF+SJaK0v6IM7Qi+v03KcrvuCkF/vhnUW2zYJuA8CCt5
E+ebkYbufcOKi+iSjrHjdOqmStoHvwWqO4D22Akf33fTV8+Bk1lu5Ad8sdgIktpiKW4qnO6CrZy1
6w1wk7Vfxux/8+xP25BkuEqa4lWUERpcu8GQtPDLIH7N1ShSz7Wi9c5t/OsrqiXgKJCLP7S6MoxL
hbw75ypMCE1b5llZApknZlWelRllZCwXlXOVjVXykKUYnnF8O5sgrEEPUcJ6MPX6HSNju1BhzCyr
UlQ7derfiOVNdzLR0ZVLySGp7EaAZXG0TUNHm2GTroI0Zsf7LyHcmY+pz97Y8KBcsitMVpQ73mo9
bFeIvMivi/i+jj36zsF8sTiCDMQHyUq9ZQ81p89TJlJaW3sznKQ/N3KJB7wUFFJigJG+p7kdrtw/
gSnkjVQV/bYenD/lYCiPPq/eDzLPq2Al67wkHr4aZs8WwEMlk/lGdYYWLVKZrcxmNvhCIrn6vhD6
tQqq03VCyQf5BRqsNhvdPnRyRI0F0Aqpv1pllOy0tPsBZ29yfZPTrWNRyP9+uGOdCUGzRTXAy84G
us/D+VWpasjtGa5u5AOxKRtOAGgwoHKeaLdoc+X4S1Ebj5HBNpyOi3pYWZ6mv4raOAn7t3pfpB+9
9jcAwGGhwOwnnMBUN6Y9qS84eDlR9tTjvr/cY9V7IiVMyzQExrwv3QNLNFPvq5UrLN+4lchkcH1R
J/1+lGM3lUc417BVGp/7SveHZ2gQhtUaKT2YfTukg/G9JGFnAOEZFSee37ELMvDFwRSmNOfMTdSP
0yUmiRV5I964nvDild7nz6adP39/OafGOGjLhRIjNW9r5Wp6QyBGtTHs9JTZ9NjkYP6hC2QqSrI/
Pl+H40R2X+lN5RZ8wC79VtV3ep5RLe/68Geg0GohCX7m/FNrRdqgbgmCO9Xa+frqwXUgxQRqjupw
fjloQBiyaIWSO5BsNSwrDYLDJfSRkkCliHT3wslWf/e+Mh6pKJCPpK5Zh+9eOVsdZ/e/m2YDq5Q5
3qIZtE6sJ1/noqCHjmaa+o7+1cnp+FoD7j0pIVsAZq8LwrjzoruwIgqa31/OkZG4iNnpip5FGNbB
NHHqMJzG0c5dljZifpX6XIzWQ1FFj9+Pc+QxaZaBGptnxcq1D3v58HaZRRoLp7JyLFDqukpeFDtZ
RjFkkdLbfT/SV2G1jYr7w1AHzUYOqiYhUgzVYlNaGZlBwllv/SMkol3j059+jJLGNIp2DxKI0WA9
hJ73y2TfuobsAy+CFtBGrzlLp5WgCpYaU7yTeFMRJ5NH4wNmuvQSNoNGmQm4CJSM2Vw160QntWRn
dclw1ectZSyc8sCNKDsseuLkT1woXMTDtZlWJsV9ZPSYveVh1w/+rCKcrOWe1kHz5BDbd6V19t1o
muFLOrWwMmcQQZV4v6oh9s8sAkxoXJlb04TbK2nPaGURL/X2R+qxO2pM0rLy9A6EwOXkcbpM87jE
ENVTdAhBWXtVJJDd9jmCpw4ysRIp7XIwcsOlwYUVpbF18AZxtOIcb13EBlqGKEabRKJ9sHL8HvOK
PxBvgRmLu6WjDCPxSn210Gqd+Gh97YYa2l6/QrsXrcnhsgT4qIYxXWTuVBBhS6I0sbjGkyzkOeos
YOJjf+LT8XVyMyBNC/roloo67GAdLCLNH8vJSd0QfglbxhbbFHhqXJwwcLxFPZdrvp/kRy6Rfvas
wXFoT4k53/jjF8QxRxvKrkjc2PGNdVCN5mUW4Mocoxw2VAUqgt356/dj7ncxn/cCBjtSnZtKw9f4
Atb0ydFhvUpS10wnZxn0rXlvBHgZMzHK8yBPksdCT22gvxxk9tU7OyCHI22nZt2ww94oPcj0E7f+
i88ckD7fat2kU4YcCezd5zvhD3IqSHdJ3XryOOVBXzjjrCbOag9QGp4VsaB5waFCJmsHOT2hHnVM
UdL4K1/hX7rvxdeVFP8qEgfYcShhAMh9/kXIY/TNtAkJG88iAX17LvmFIpluKTtk8pzHZW2xWMpz
ug81em0WG00hVYN4t6C76UWvno2jp/4MDAqGejOpP/O4zjZBz5SimYAlcnDkhmrV+0idQmhqtzbM
KFhzjDawOWaNi/nXIqWztVa2fw4TRNzHIhuuwYHQnyFdZHoK7NbZJar1S23H2P1+ehy7fht1hepY
83frcP/EsT9K6kZw/Uk83AeoVtzBHMKnkDi8s78/FDUJvsBotKx9wsLH2Z9AXkDEz/vmACJdFaU9
N7qGIt45QeI/fT/W/rkdznpHwz8Llg86n3HwqmWKmWAMDzO3wOqGF5pllD7IZGgbr8C9llmJdq7l
qnfTDHp/peuKf4v53lkSS1JswLz9FXj3Lyfa18VG8Fto6NPYkXOqmZeGD19SL+1KRCYjq34Ed75j
JdzyTRtcP6rQ9BMU1p94sPMFfr4BvFWQMCRWLhwNh7qWMseb1wNhcB27QeofwgwpUYRemKJoNp7t
NxcB1eUHLBv++ff3/uuUEoh21NkixmP+Ii2r/LFTgtbMXCp548/OJHGlpKX1IDUzev9+qCMXiYaF
vRblHP5zqBCi9cuRemwzN+0qGj/YxSoq0lDelSirtqwZZG/XaAigz+r0Jb4f/Mh1cmpkFVP3BOXD
74dF+g6VtSxzcRmHm7LPHvzBR80SjdWJ5fLrSMa8BdMs9JMWCNF5cn2YPJS5ah/wfeLCEX0aR9zF
uj2wWPFKbb6/pq/TlMMUclBkn4jM1EMKc4F1qgW0lSCdAK+Br81FAn7d99I8o7b2+/vBjl0WbltO
b5gGUawcrL1+mBSZAWbDRTkkXKUYs5w2KW2rOhHEaH4/2LEr49vLtlyT9OwPF3q851pgtilXphgP
gVCeysn+HQ3iwe/NEyesI595lT0JZDL468yOg+vCyx6OmYLWBJbKWlAOdnJJKFjSTdhluh2V2FNn
7eMjOhy0WcZ56Q5WOwUnL8HPjFhqJPs6xUs+YlquQJW1eLsxyOkX39/NY4+OssJM7HY4GBweQCTE
TLPxrNhV2nY3Jp1rGDGpIuqJYb4ehw1VqigABZsEbubBMbGz1SEkEzh2CXZRHhQLt0Ix8An+/mK+
riKMoqkcpTCempyKP79eg6IPRHdosVsJinYUs5ZJ1P6xMvMWJBOaAbIkxZifWCX1r+cARsVoa/E5
BBV8+KoR5NA4qPti15GETPbQctnJF9i7BwchwpTRp69HTJgLJQeZs8QPWNDZU61NM5T+NqFVfgYT
5GEaZXnntHEMWRBO3f7QU+a6PEf5Z/5w9N50/aaWJ377ow9mDkqi38m26fDBoLoIEpo3ZA/3dJ2j
0Yl2ykAp9/sHc3SWoRq35i/5jE3+/GBSo+Qz4ueJixMfW0TeuSqkWttqTp3JvnwreRQklKEZN01o
OQcTQELMyYoyYyEaCoFWxwuwaKrD2fdXc2wFYpuJ2hq+PYecg8k8Rao++K0So48CTEeWz6z7aZs1
bLnXLsJq8f1wx24elwRfymILBPv5882zm9DEysUrOsbe7/neVaF5m1be0/fDHHt5Zje0heGAssfh
NAYXkGlTzsuThNK+iWdQoebJ32ws87PKl/ZbnxTRFo1efeJTdWzNQyZvUDUgvuBLSYfqsBoIwF2u
jyOxyZSXKfLPiuixiKZ7dkonRjs24Snq6Ex26mZftNBg/FDJFnXsQq6KN8CVcaTr0UkY2LE5wk20
dD5HoMwOt+NOqw8txL7YtdtefQwDNT8jPgnJXSS6hPaj1f+INDsHKtN01+WYxVcyscQmIOF7PY2F
Se+cQBGtBF/KSRbJSQtf5cSXVDt65y3qh7yZAnrAwetSebUq+zTlazMYdEKa8kVrHAD5wq63oWU/
EedULC3yci6STISPcd/VW3jBzwGiFSKqGqIpUwAjnMcW5qgUeGG5ju9n5ZH7qKkcdtnICA4Bhx/E
xOJ3CAe226COfheT1pypBXpRL0GiM758P9aR26HtZdRy1uN/OcvqGsZuogbY2nvab5Vy6iqV6ks9
ErhikSi7xhHRnNhhHHnpNI2mpMpoKhc5X/6HDWFXJeNQ+TmXF8mfQegrSx1hEq2aaloI8MM/yqov
VwhOOvfvX6umIVan3s4G8XClNEhoCCu7zl0qUVcl8VyYD5JbtQaHS+jR40hm6YnZduxJsmWjyKlr
1PYOD3K8K31TG2XuKqpfLketQ3iRiea2LzlJpiZlwu+v8MiyyQWyh5pjrNksHtza1KvAy+Xc2qHz
MagYoL7UMi9XglLGfzIUxHhAVsZMyD/4IBQEjjZpxhFNc/LsBqf1tKisxjwPW007sXwdm6OchJme
BsvKF5dDh+ovm6h7unXaPrRB/i5l+UCGRLUI/fLWbskD+vu3kQQEXZfwO9ghHnx9tIF2ol5PVPNA
lC9Uq7+r2gq8qfmXW/BfHqyPLMw4J1SiE+irYVKbn+eHV6GYekRuHkfAxJdP/jBs7Kl8OHEt4uv+
4NMYB3PCUcgPNIDyuXgWtAW2zWJXy1re6a3pkfXdw2Xy1X4h+6pYwV72f+R9hblV0o5u8W3S2mgR
fGYhzWzYYGtFaNoa5GvihqKpdmSCBbe6QwRhNnbeL69Qs01aU07idDsuUfp620BSJZzUYbiRWoUc
GSurdkfpEj1ZpoFkytO62qgdYTIcoAb/Grcmu8M8DBcZMIDrYLCCDWE04zaRqFA7EaSXnVJ1LoTu
h5CC1ZI7PCPe6QotAPYWLvpLwgJ6ALJeG0j00HEPh1+Eyz6M2rPvb++xuclXHB4WBjG6sPrnJ2iW
NSEGJnMTJfRLOTQvdlBcG0I5E2m+9hQQBd+Pd+wNZ8/NZo/mJL6fg/FkMGal8MfMxa8/V9Svej3e
9k12YvP61T1lUFGjAMXehErnYS6EMcSBqAaHgEA1vi2KsEIWab+V8Q/67CQ9KMtW6s9+lZ04Mh3G
ixqUVhmXWh53lMP14YbMKdIS/oGkJpKP08+AlMCFXRnKLV4eNVkjC+KMU8rUWzdxV64SiDT07zMW
8lLvthIjg4x6ZSvUVjnTGiNbemhfmXDFBlsbTXonepUaFIJ+QO0IqNhfOY1mUnuxppWvefd6bNRL
e5JEBDYR7OqGsM11xO8D9qp4x9ai3ZA3ioN96Msz/Kr87+kEfa9uorWlWPpjCdr8xKM49sRNeG6U
3eeMlTnr6uMaEaq1TLOYrEa1eRltm1S0Xt3EWtOdmFnH1qIP4xxujLqiI4bT6TPXlrNdmnrDEp7P
+vvpe+yDaEJZpmuKmsC0D74aaqmDLTeqzKWlbi9H0KUcxp/yGOxGUI8nLLVHB6NeyZmFtK8v216z
YjHKEt4VJTAhCOXTpjOKM0SuyMWb8MTtO7YQmDQ1+VpgSP6y+U3GUZgRQjG3Ii9Gry3gk974lCfV
exNiTQ3ME3dSOzYvLHQDHGBxilqHXeipJsnANtinRUMSYGTTtZ09VT3Adon3XigBrJmyWQ6FI+5C
1Qvc0ce34ZOHc2n7dnwGJH38YeF6woHi+cZ04n4c/fVYECkjUb91DhfGfvDIZZgL5n1ZvAvHfwz0
7j4RSGW+n1FHx6EgP1OozdkV+Pn1qDtlDAokhy4n0YJqTvOSjQpw3bY68SE9tm2lOIU3V53/sA7e
Q9E7mFSQl7oNtpigRsXbZ7dVLqFBaNektz2kiXOiUHFsAn8Y8nDDGk1GggxRTV1gYRtYLe/wldHv
m7sq706cOcSx+cuJFAkA20fOwgfnoqaHaDINVsoyo4/PTVD86UOHRFgwqUvKt/5SKQj9SVmR12E5
2ykUbRafVugaHUiepIwFT15p126rY8rAuIeVKmiqe1KH85VNQwjiVG2fDVZvP9qSVZPQ8xpNmFIP
8K7m0mau/1F7HccO1OKhUJ+jvL3CcQ04nC1faHf9Ih1FuG7TUb8v0JXzsdflP2bT36LyXYZvVV7n
f5r/Pf+1t7wYK+ARzZ4J9//+6d8Ibty851cv6Xt9+HM+/dj6v/f/t/+er16al0//sN6DF27b92q8
e6/R8P8TSzf/m//u//lX4NcJKt/cBmDj+D8ogXmEv/7mfAn/539doh9+eQva+r1p6o8Yh7/+5j8x
Ds5/0R02aRJLKfiEf8Q47EPKBedMW2Kil4Ka4j85Dvo+KwxdD8AG9gCz7/2f+eXaf3ECZvnmTGPO
NuO/Bef7uljMbQjO/Rq0Vn67g8XCESNy3EIpXFLw/gQAuDfoWb2Zo3OqP39sJJ2jM1UGlF1f9oUJ
ycPGDJF2bR3bBvrx54Ik8gWglPZvH1bYfppzPYNTJuq8+Tf5cIaADuVNFZQzZHBxu/Ra9bruQL+Z
5fT44YHf/KP99okfyA/63JTT0DwhVZtbreqXD05H19HJq6lwRyibcRL/IeTwT8R//yfDSDaCbD05
YB48IzQhaEvkUECt7521Y5flAuxSsoyH8D+4dcxV+qv0pajQHh6XsXumBpaK4v+yd2ZLchvZlv2V
/gHI4JjxCsQcOUVmMsnkCyylJDHPcACOr++FoKpbJOuSt+5bm7WVmaqsJCoCCB/P2XsvMjfK7mbW
JaHAtUEyc5X95qF+Xsk5r3OX5NQDJBQJ5fc/Enx3yFb+1BySacqhZalHFc8vuHFemnH0Nr9+gz/v
VHyYSTGYBiaIgx87bpqwa+Zm3RwAgIDewNNzyLw2CmotfdM9GBIpdsFAKMyyv/7gfzPoqQasAsOr
WOPHn87pajLqYYocgBPUTxJJb2D7GOzQxZnfFur/4ObMM3JDYVVAbcOs/v6FLjKTirZwQw+HJIAS
h86WpMno6X/wQP/4lLUN8o+5tXIPRw3U1kHzZ4yf3fwylqAtSYX8H726f3zSD6N+ysukBlPHACmk
2jhz9rbUmON/P71+Fo1wUqKuQe1zpT3+NOgbuumkbcj8kJSldZJjX36tTfT0wTRMvV6CE0fXWxRF
xpE8E8PdGvAXiJxrbSMqAyZr+VbOdXXyDLgOyuCX7dMGKF6hpH228PXcVByBybHu/e0wtqRkDzAp
DvHaZzbxmddbC2D9E9pK6w0+LLAYn7/sgYO6F4hhngnHZqY2kKbZ5xQtelhVRFCE05LDWv/Nz6v/
PGKph3ses8T1URr9WIsEfG97Zd2UKC2MetPoo0ZmXEP68GKVausDBtwIvxM7vNb2Qe/mepMVpk/a
slWdxpbGQDjVRMF49EbCDlTYX1fQjZtFJiFvuthJN/+q0OQe40WMt43bR0HXLL0TGD5EjrrhHyF6
rdwCIjBCic784M5teVGdb3zMXaM+2lEWfR5LIpSncrYPkUtmQK0wgk4Zczt3Z+IDekX0WQCiBM5G
S/r1MNDWknlRbREAVU/45awTpp7przZixxODw3fHeXRRmVWfJ68fszBxvaSGLF+QTItbkWI930dD
FPJWRjx0Pg7Nrvbj5h7UWL0Z0IlwNDSjiOxFWfgExpiDv3fwM+5aneGTtTB/tK7RwlLn6ZaSRbxE
bR+CTzSIvGShTeIUoxnuEoyMBLFy4KyHcKTIcrJKgq4pBtdnoQ+cHUvMfJ5faiGJocbHOBnt8xyL
7HPs1cWLM8Gna3uzeW2d0vgY8exN4OJ4fG1KSy58pzGih+w2/hCapmLdmx0LV7FG2vxLP2HnJha8
vGhaOnyOeDXY2Nrm3pHZV13wm0rsHB8xJH+d+yl6GpylPk7rNpH0fX1WxUpB6gjEjlnn/CLBse/M
jyhmrSO72xACr0z3Y8z84UiUrhZ8WZ3SGGFxYAEbv4vNxr/PnLj6SsqhuBNEauwdWVBuMLTJ84Lr
ElD0BCjg2PduEodXlhNF8pG6FukPVqLCsm3iZ2/B3UTwS5p/9vFaBmU71RuSCTIghLgqF4y2nVPs
Uzhmza2QY+NvnCQaPyVRo/lbQ4y9hw4zT8kUhWlwQ0LP8tHDx/AMf6r8arhJfeIZFUdSdhGSaNqD
lQn/pcaW8GwS9pSFWCps/GEAPHM6IsmIE24Ge9LRkqTqYvATDNGc20RGNDHJfHGuUe93/Je+7Zh2
lr5o4Wix3S+YSPHqNKvdCONL8kJvLB4pRFbZm8/lYOdXzCOUtlBHU38s9v0YzY9T54+flm7J90iz
B4qHWmeku4xQmmW7gBdtAyIrJxk4cy7+pBXdvxsLc8vSQJNtisnuP4zu0LzGmWWfXVWwn4DqsNHT
aebJIUeOEOIp1UKR80vYSZx/bmOjOpELXIF46Y0w77KvRIf6kEUd88QXETsM/GqjqZ7E9ATA4h1W
cjB2cbH6CvmFpMkxABU5eA8PRgCRXNFTNnaYDZNmTr5UjW8fqtyB+OEkDsmXQn5qekU4dFnj0PUl
A2GZvAonT/q1JzohaDXMjL0o9viEvwyyczdJPz9VrXEY6vFPmaj0VFYOIIuocc4cC9xLIpmU4PDm
LZCD8XYcOn8b58xz2kFRYDRu/tETzXLGyrIrFwgC8TI3Q1hOeZ/jjIWvbQ4Fg5pVcX5ICrCXlcz8
e5MDNiAxZn0uSW8exyYKzJ78mKVjdSunYdyL9QzSWDy3UWZvaa959x69oLdixoVujoPg2jfBOyC0
+TRLRhRq5uiz9IE76oWqNyPF6K3dL0yj0mt9+qerT0TrCgJNe9achNCai3C6FuRN8WbbLJRdx/qB
3969LClxBEbXqU1EpmCET016F+zEHXwSopKIomIYSr9r94Veyk2mMhYxQ9YbZ+KjO9Ahh+uuhKtj
+iuh2tdURYWpsceGiTxp26XFPSq1epdMZHEk4Nru+3a9Y9RGfS5Ew2Ca2oTM4lJYlCB5O2nkQztw
iLa+rrpTkr4OuSe+6BOr1biOEVtfxF0eDeldZs/xblSUy/CPZ22gaYNNxo2968lWCDHAkRNsLqyI
Qz2H4+LUHwCe+veLG1WbWXe70CIdBVHIwMpd6F2HvMKpnscmjkLPqapTtMjy0kvWHi1m9Zh8Jn0+
lrxzoiR3ZkZlNK7G9M6MDP1PX5BxDQyCs3kt7728Lw69o4/7LKE+UPqxdks6/L2ZmuMnLcv6ezUn
w22ULR8xak8fvRxQrqc4FViLsA+Lny4Ab0jrJLQreijyV7fF+Asi7msdr8aYIf3AfH7pRj0+GAiG
iGsp23DQTertCkoj22K8Z3H/U7NrGRgum96qVD5qaVK8YLmtTl3FiqOXnnhOddGs7VywEN8WWbIX
0E/zG+y4h05B7pBgxL5dhZhmZnmg0GB1e3A8gQEsZgqG3s8qaDwFi1nGhbdliGR+GcIPzo/V1Oo+
rmp3bWAQvLVRY7sQ/t2YaGLNuB10ElGmdk26MD70pVGeptYsT6QX6w0EHLmCvHq5kYJCRwGoY6Z5
f1aTMZcLm0/Rsf6V7hQ9tmRU09/LM0zsVjqWyYlwUhMjPdEro3cC/FlXASm8Jhmu3EtQBwcLfoiv
vcoSokvGvPzS2PQ+RRq7x9lzG3DIipgGTje2DhJlZl1X3qo9JRBlGB4qx8X/nFnEDcBaijMU1kln
wfeSYoRLJ/rPXq7nME/n4mnKzBlXsHA4V3LRAMfYuGo8VUWWb9JG/9Py5KHJOGJqinB3y0avazjM
LxaO8ULctHYrzEoDl+uWeL4sQ+2Zp4YZ1BkpK5J41oPRoj6Z2+gtT+yc6C8jJ+SFyhHJIOITyuf5
jqBV0iZgsOibyjIkCcCFudwxXeO/4sJF6pGLXgOSM/scszXtmM5E5+/cuGR9sxyWbyvmdMLNkYz+
CYOgvWl44EOONBealLLH/a9Poz/Lfn32To/rjI+c0ERX+P1to1+ISpK9XhxgZ7DeGBOhyTicXFog
nBPIRUrvFHVdoLwL54rcJ0iMCW+fUUDHKZbq311afyoJrt+HagkiFaSHPwnY3Jg4IlI/i0NXCkKv
oJzkrKmTm75VhXyMFNvcr9/AT7dkriYoAvgkUnWp+fzQd+2t0S7jqSkOY8shrCK5hw2K7biqkvqs
WTjzf/15P9fQ1w907dVIgfbhJ0VA1XHAsZx81aYSmLQa82uYFtVInBvXnAGT1zbvufk4tjc9XLed
icwSZ58Yk9hBJNZC0ubsNyIoxv1M4s9v7ic/WyH5fjanKBRQjg3q9YcXEks8t6zY+WGgMYsZua+D
YaYWO5nWpzbF0wvxDncpbMud3cGYRiP9n6rL4GJQDUbkx5WRn+aHb0Bvc3IotqYHn/v23oZEcG6s
6XdD/6eKBZ9CoQJBMi4qWn/rwPjHPVumcoycqk4PjsWB0UFohprQGcIWviApCTmRIirjwAyXavz0
6zFgrJWC78paPtsyIdhriiEJzj9eAZXILSQpE+2SfoqjQ2FBLtWiyP9cSo6DfT3Z6t7XbP+lstRL
7qv2q9bY03ZQI/FxQ10lwBfijrjitpCeCfSy4QhFAPmBMyeINkCu720ECuSoRShNvlVc/qN69X+j
Ev3fK2n/P1SvXoXrDKL/ul798Us//K+XtOMWmb79s17995/8u17tun8gg3ccqnJrSxKp7v+JHfaM
P0i3pDxAhXCtO6+cmX/Vq/U/qICyclA4dBDArE2nv+vVpvsHviwHvya1SxQdjv+f5A7TQPxxdFLf
wrtIlLFADUnt8PuZEStrKiqM/Me+dOUZPp5tBpXRrJ7J0toUFtCBAPxWSVqjFqoyhr+Zzpj5dTEd
8qTTsi0hAu6uG/zuCcUQSHWz8F9Sbyj2ia/FgZlKn21kttudxEuUh3T+7WMPGBnoRbayImxt5UKQ
WFvYgZWTuzj6isD+ppwPhH+fKi+X2PNUzOEbeuUHUfV+BKKJqBaID5/8aXoRfRE5gRX16sMyjNAn
pkJBW9H0DZEm8oK/T5yYSNwl5qpnZkVaMYaLFrWPtmrTG/6IaDad7o77Bg5KGjVZD4APaBOSZ0Ko
JoKSSfjUPy5dN4KU19VzRBDeTnV98kBimtNi+1ufvKjyHtC4k25S/Ag7h6QBEkIQ7T8RVmrvDBOC
W9bzt129haQh0g91XttB7A3jrUcUlUeaXai11IRicD0xdS9reMqhED9EtTAvaA3IiaydzhIQRzlt
WYWnLRvQOZwG3dHaGs0oEA3iv+Y75xuzH6yQ1aYkm8TF7DibH1FCNweRJjeupYy9kMl9DOpz2BhK
t4oNKRdGaBE+SMJGvFg3AyoYrH6VMxAUvQxBVA4HGvjDB4sjXhY05LxttdHg0J+tp6yur2x+D1ve
LB7Xwkx/TTNw15JnIQxmeIkqpcPV6z4Qy2eB7dKrz0ScqBMnXpfWm0fUAUmv+ITtTZHF8WNvVWa1
Gd26IA27bO+KKil51UWZuBxta4cg9t55IIg32miJO75GBLhcVFtn4EOd+UYtzRf8hLEKKrU4W0JX
4gcStPrT7BccMx0zxA4xE/CZk94rHJixlRZdhDl8ivu6Ckn4zI+QuaP4PA16MV5mP67bty6O+8/6
1MqvaTaKi1NiwcziFl+aY2UbzSbr2O77FljciIad+Puyu5WG/nmaLXmnNbQfjUn/YlXlZ3eaatBH
dtUeETjLoEhN/R47olgtusp7hYknnxdN1iTkRAW5EVEhw6WUkhYqhPZsFzmwJ8KimqbPSbzU+oaQ
ohTUn8bROshxTAI+BFdtE7O6Tat+1C+UarhL6Yl+07Scy8KZo/NlbIyHyRavSw8jqMM4g2Fq27k6
tW/fSRtcXy6JLfuxZ8ToseF8xDJGk7j5ohtg2gM4OySQILI+2AWthvuksJDi+2TsZYljAKs1ifx0
STZyzT6569sUPI8/gVepyp7BbCVzKGOqgbe93y/x3ovQbhIU2ryWKeFOj91ANFan9zusuUQSSVww
HfC0W7JKiKEdnRl0jr9Xlpkc83wZ2wuVF6+EUixKQvakygBU6FnO1ZeDeTDrtX3b22a0dVeke1JG
YktAzhQ4rqZtRON4H62uVDbCnHNFtt3qDkj2uQfrKXKoDtkrPt5fQfKVRYEinov802yDmS+zdjp7
qbuzKgIpG+o+EnAkCh9KN/Ylqct826zsemeCEcfVyAqztmxP2cq4r6VsUI70aTgSVHo7jcBHKQwu
y3Nb6PbRhuh6O+uD9gI5OJHFWVIr25QF+gyUdbW3nTWzpBh1JoEOqNPsbOquN4BoRguCpr45F7Ze
34qrNMK2NGJtUGwa+saWdFiP1IA8VqquvXCDM8HEeBC2HdC1iS2SKVTNovaRFtUut5s8f10ynxhW
muxnNNrcrrrxc5GTaZaMMiG91vW73Wr9IWNuvCuWWH2VIBr5u667A7ZOIhjQZLlHu/GXFTntxnET
n2KnA5enNnR5jEpVhFD9uhtoEp/ZWJwdQSrjAebwtGZs19oSDM00OWFZpsNfRsVus3UtlyDiMvJ3
YyyeYvy8B1Mr9XOq4wfvKnAPhUv9Olm6Q994eoCC19tWLtFvotLGA9GCOuG8rggjP0+OJMiR5ex6
+tkZQJ+zY3u7vtGNG0nk63mu3HQ7G8Vj5CwqdPvY3U+ND0Mp6tKvWPoIYFaIScC9s/ZOYiQvxjTa
Y+uTSxtkcd5u9Nl86EQdavVMLqnNFL1NSCO7S/XZC/OC8pJacn9jG6k4Keqhu0m255no+a2+zP27
XQOZitGwbTNM4TegJeNgkVZy7BYfdsdQHmO7e2/9WFKhn/6kBSOpvymxlZLtRnTJ0ePceJCghzcg
uu5wBT4OfWUCPTLQwhHEdqHmV+46rb+LVfYo9V67TEn2MPNeT9FsG8zG4i52y4UM5ZzUnTmNbT2A
turs7KXvNhZVEYKNRjlQr53VBwDROAwl7/URlFbsnJZsUPJW9XpcbwESiC4w0tmkjaObCiypNYH6
2ZKgtujbJAKv/FSmuq99mnpjVoDOXI9sRJuqqD7mlbsE1FyLwtq6gyBYtxXxU57XbrZZoCDROsoL
627MydEg7UeYgUFNgPgd0ZVfVC1m4vbl0t4bsJQw3dIT+GiSwvyxrPX55JJ3eZZt1e9bBD/0Dsjk
R3Sl8vGkOzmIp7IgsXUek+EAAW7ZipIVEzSa86YyL9twniO+S/clPUrDLR+9RVIi1ct+gxFvCw9i
2iliud5bKgd7AKL2Q6+8djd5rdiZ3UD5p6xYXvPW5AXl0Ex2iR7HLxDTmo2blQN9npzygl+a1iHt
FmskbNKWwKWkQJHomKgCai47566RZUKjpmtIGDWUXAmc2ajv7J69LfDINiad2KVeuELhTqRbV/EG
QfQoj3qi5LlIcu2oEWXFwS9aOxO6afn3wta4PdXD0qY7iGs+cYf+0m0S8CebPG71197OEkEYkp5d
CGlqHzM/QwiMx5/UD4Hnu0+jedd5uoOXMgEs2pL1qge66tw+cDs1fAQO5m+i3hc3ZeaVNq2NWX1a
gHTunN7em0Mk2yBdBglor1rjHPKUMDMSBQ9xqk1jAOcu3hJsUd5Zar3acgJqUQghTzqSA6Z/hJyX
hfTnQevEElgUocNWNTJcqHKnFKM+sXgvBGz3zrn2xZ+WS0itQlxSBvyiURsUuU6Ojt/lyXYaZKao
5dtGONDAAS7uJOV9RQ1cAMVN5HawCfexCQn0p3K4maRrH53EaxQhA5596Quq8tveroq9VQE39PnR
Tp7sSVlH5KHe58hLPvucuT8YynHPkQVIPEzV6N4Q9lo5mygWsX9b6gCXDOV+Gkqz/6ii9VYb29au
0JY4NCg8ESimli7sVzCc2VhAiWDbUmqmeMdeYvi35EwCkyOOLARQKt5YT9NTOmliq1YG3XjF0VFt
BE2ntSumbrgS6waCIdVKsYMyaG5tZ6ook7r5ljRCf+/PAO/teRzPiwsLT9EjeexXPh5U1DnMVmZe
vdLz1BWkZ9S1tRNXvF4Dv3uL4pZuQD3TB1g5fBqNip2B7usdAvl806y8Pq9dmqdmWiF+rOfZ13ol
+0HmKT7FYsX92SrzT5Rto1O60gD1JmqJDIEQqK+sQHOBGjjp8AONlSSoLbYWUKpqtmrlDHYYgLe2
HZGNdsUQ5iuRkFoFzKhCg1KocxZvSPV6rnEaE2vbUa5ss/uUQIYAqtR4l6ElPLNIjBsmIJPFHQ0O
LKx8Zt6lYaK1zTaH/01TVJTkc46qDValOicGKzs3KWeUotTJAPKH4q8ErjVMlSKBRIDt7+tIPPa7
U86JFza0R29Hw5jN3dRZ9beK2f+///9Gr2au+qBf3v/f+iStYq6N313+v/2xvy//aB/+oKFMl56A
IIRpa0LQ38whYVh/uKBaDXyb/7j3+3/oq5HXxyH9Lwnbv3Rq9h80vcUq71mDC9bi7b/Uen9LqxD6
/Zfqlu9v/Wi4qLl9qzqs9VDCPb6/9S8UFKXWSwf4VlFCPktneemIunAChOf953+8mH+j61r/Zf+3
AHb9MGzQa2iNT62DiKnvPyy2ZwtSPLiFRFPNa2XVxrMaRv8lT4fOCSjE0BnFQvYGG7A7/A8+eg0T
QoKBqOxHpVKq5WIeamFdFn/mo/2OdvSoJhQVrlx7y94sDBTixImHlCTocf/647+vN69PjooNFjBe
KcxF4sePN8w0JnO6MC9FqeVp6Gnj0Ib6IJfmlNbrx82l5/3G4vCDdfrvD2WooAAAU+f+KIwmITyS
ceMbF5uF8pk9xjxSk1hY+TDovTSD7d0Af+PDpZDkySSDHN4xbxJorDm8h9ahY9a4cTYfaHnG0XYh
GOSNEm7fhpE96uJMx5W2drqKB4K+ESRxz1gZzd9ovb5vDnx7DMq15DngkuJQ8YMAy5s8U+LMMS5C
aowVWZDTUZC0uvP6WTwXKZ5zGv79+69/sVVk/f1YpVznMz044PPBPwKEHE13s9nuxCUTo3iutLXV
6VbJVx003gX83fxoX4POXaD24Gdk+psezc8Tk3YIKkjXIfntZ/sNRI0q5yxEYUFD6QH0o3lVvpwf
4rEVv1Fk/xAzdH3DuD2YWWvakvtT8Z+sYEJfdSku7NXzowbWMd+NYDqKIDLN/n3OLett1J11dup0
pBpUL/jt14z6q4Tn1y/+3z04ClNWS3ZrDh0/LBIGQBEfaY9+kUPLJLHcqKhvjKHUR4LHSTv/9af9
u0nirplG1/8Q5/GDXlI0mZ5q5mhcup6stEqRYx5a8VyfpavX55Iu5NEckeC0bcooBysj7srRnwlU
zYQ2BSJDPaQ54/wYt3TMtzm5ITdYhvwtEh/UCsmILqOitZ8GtkeoHik+uiy+7c3/5SJ+rc3+MFjd
lVGkC/pnPiP2+4U1K+JIesoX5LhmerujpNodruNmhmHzepUkFN7Euqd4gaWH7iBOlyJFz0W2YKNK
DolpTk7BfpmWotuISO/fvU6fH3/9sv/NKuiaFppU3eLL2j9ml2mzIUcsc+JiLy4v5PqaOeA1r0KP
BDWO7ncje91Bv5vFa3IWqjsky4KWKt2t719MOcRGpueqv0CfrM/2UNpvgOnWv5jcBaRuzg+d6aCS
i9KIUBx9zJIqmGhOP6UyR1BoVmp4N8EVPGQ6K4CuMQlSHKQ31jomrq+oZ9dwaG0jyukpUZ4VfuAb
VF7W0XB5oIVKwG/MGjzBj4/Fk/A7o621iCv7ydy0YEh021TFl5pREvoNB/pN5mrZfWsWajhUY8Kx
HtxqRkHX1sifpWkfJTsfKdyqxtBNPVTYdUIjM8atXpIyP0JYWEO2ekneP4lvJOtHIIg2BN37GFOT
SfvQaGVMvLuLMCWYYmgxRIhC0Nnohs7MyPpJcvNNHGL4MjKoLcLeLxL0+tmDD35Ddlp9R+6o2268
utNl0BighQU3hHtRq+IvPe8RSHEOoOesFu5O8LOSdyi1yjkRkl5t0oH9G3EhGThoALPmodUppoVz
4mMuteqeMpYLLJrACFdrXiT9/2lDYLP7BFsaQFZLycUJICO3I+nAMQZwGiqqC53B8P5staJDl0Yc
en5Y5mUwglZKCCpGq1LtCA3CujFiidyvGYF9IfF8UtMoZOhaY9xdtIkOO+KMobLDtjcIISnh+zQP
9PeLLpx9KyEeP5v8F8q4bLs5Y8RVcr2X1RAe2zKZcP6tWk+XYEy+HWHEb71vcUyg8iHuOAKyEI8N
uwA8Zv6Ycvsi2USoFkKvjwqL/PescG+83M0lO7NIhNeES0U7vyGmmVziW8es2xttpiuzA95UJjkV
+5n7b5wmlET84S8PBRjEZCPR93oKH9ynz3/XGVa363zi+du6eZ10ffkkei89GaM3b1Zjz59qqOsQ
L2S/x1IY7YzFrD+Xfm9/whRmB63TJO8MlPlLLCOS2JckrjY6+dBNmAC23ndxY29K4Y4hAwvSKpXV
ap69QGmgI7x6eLdaos1nO42bZ8320vw8kvaS0wiqCkKd3TGqYcqQsAKOe1O66N6xUSoLzxGqCtuP
DP5bGJNhw0+2Uk2AdlGaIjLey4UPOyAZHZOvm5OBtVGtKj3ubuvhZ7HnxzrPedMUBeuzHhN4wWqv
WW+tN7nmtkcuqGCIR8WHWev5xZC3sylgy5Ph6PqsK37NWpEqRmWQeJAjqAW3/Dt84TavyF74ZR1B
CiXllxp1oo48bfInhlcV9/z0+ciSDWfsIilwDeGiHOstsrE6QcrivDoUHqtROdlv5Ib7L5Nh9O/9
klhHhyz6G81iHXKt0t+WUET6AG4tksuSsKUmUK3Nl+PGQWfdjaMXScV3k6uyPudVbjy3ur3+Q0RY
3gzDyPrMchZRa7X8Mt4IMfD/IMzjmcYUwguWFP6PBQZ7vvPo3L11Bjt1MBQm/0SXiOxOVi1LDKYB
7yZukWj6bj0/UhNmU081VtTrGskZzruJbDZRN0NeH9UeTWx/fZU+3a3nvpf8z+u3pd+BxMcE3/ZQ
c+wETG2n6qG9nkXywrG6+6qkFx7Ho7iTC7/IiIzjrNBPPI9iQXxqZOpRplw3TNJNn7PIYHse5mba
qPX0qAzePUIoHoopySflydi/g15BZrv+r7EDRgUjk9Onno/2m1esnpH1eNQU7LbUWdvXLC85/c5p
rx6vB4Ulbyt1gjXnvBkz5/sM4+Br1/JlZsPL3gnRI6I/JffxWLeafqcnTGmnjvS7vivy+oZhxG9n
rN+2qls2nh5JYB/xjfRM5xBe19TbQCs0rxFhqClGeEPrttGqpXb6paQ3WqN0OgIz5puP/JmRcCCM
7/DRgOiE1wOOXI8qOYXY92+XH3M9+lAsWQW9Nirt0NLyFg1g40jrFoEC2mAQeW/Qurtiz7bDF2wM
os4BVFVAaSDMR5C/aaegSFunECE32bwb5249BrHzDJtuunjW1L8Xfs9v1KA2NrADvBMLzAZcWTZr
W71eVfIE6ZFQgoMBkdZHh1/6ruppVPA49dkcNeeRKjsVZS0p+LajTNfIaXbcYR2eVNHEnR5n7Ew5
nLlum40cVy1S5+RtM8V4VkuYXZzSnIpRS28CQQXReXyZyGYAD1Af+CvZFy/zmLrPMN9gLg2tjrPA
8BkjRYIaJykn3unclDz/dRHIC3N+VLTYyMbK8SdADyTA0GeGNc768eU0eCF1Zy0sBoTjGYSNM83E
jvR3DmJtZPKrAo/xNgUbOe9h4gjqV2n0oiUrlk3FzlvnDcxXyGMlqe+L5mxiJL03XdfzTa4j0Zoz
0Z+nlCXAFpzRt5S8WXysuI37B3+OjOnoQVKKggxrQb4z6oi45w6RdToss0/I9AKIbXGG1Trg0UYM
DPhrTxAD7TeT+K9nQ/O4A/gZ1xBrRuE4mR0vmTgVAakiymipqtRvXp24YaK3Ypofrk/ITsQZeY19
CLq6S/fXC+8yac3rgrX3GRiM8ZyydOvBxJX2WVLtfq5xx5pbugG4JEgwLL6dGK/bpqJQN22aQjOP
ppfw7CDG8YMYnhZk0ig3HRi/x+tb65px9jfZBFNm061fJ3F4CqrE1hsSbuYrMBoYSpgaHvVFmdHG
NRcTdjp21MDuY5ajNGdyGRZ5C6jxO3oJ2IDJFaxyBOFJGjnmdhrd9qBSuyi3NmgA+3HupqoLoTtC
eoATZ7/R/2DU8E+j7pl1rq2FtI55W2s1dAVvKk4l7pdyW8jEaJ9wOhN8AGKRF72smwtpEuvaNxOl
tK9jwSLPUSRer+TWwH0lKRkT1xfwbS1aL+5jZrAurAtrF7vsONexG8VkJQfzQL13dlP1J1m60eU6
PpEtRvuMQsB+rForv3WlxxDxdNkdLJtGRxKrzvt7QJRT6X1t3DEfw7IbuwMpkv62UI39FhMb9nwd
FQjgmRS5EYk7x6qYyG0l0BSv1QaaFWCI0ACLCgJUxUpEnwvPRWtQhOjsDHNAuj6QRjBpQ4Asqt/O
mvh7ioMQnB1hYGCweASGnHi2E6eeNqKImVkuEtZHDOymuasbBo0EVf9imqm4xw+1XLipM6h1TRgy
HCYW7esKaOVDDkYGQDyQJNi9bN9DxlsyUXpSDGIDQn8bm2oKG7wpdKpjtBDozj2f5Uqu3zaTA9PM
bBWfGzdqfiyV1TlBw1XtxZ8VBz875rmlIqiPhE1r0IgR7mZBjA3o4KdRwBM7DHKsknvRZ3p9hFsn
7jq6WijxCChb2PlrRrsu8F8+D7bkEBJrOQrjqUn3VTOvz0sb6cGShvskvbm8R4b2V6JFWpj7WU8/
vtVpprCyT3mcfY1N1H2ugcPCxOeRI+Y2mcAz22OWNuxIKp2WcKDk6XNCUc5LnhGTaKckhgW1PS0z
cNfMhLXm0QKPW+CYwGzLY9o02a1p9QL+T22XR27286ESDZH5MGmr26g266/+XHBecAyE/GiQGGE0
qAca13M/6Kd2XfxPRA1TiMTawZlKWjU3mKIqjlptUIWhyibDtogm7SnODH6ermz4K01VXhKa7fmB
CuAUIKyGp9Cti3+LEmGDB3x+bBNvfszjgRPe3BIrgnOFbgSjIAcic57MFcriJ6tQ/+ozQJdEscmo
OR9Y0cQ3na+bSZSwbi82aTBfas6Y7C5+42+zdQ8XWha9RF7ECLpeDGM9rpoT9raGJW9gTavRekdn
6mmwLRCu35Apax1pGos7gp59PJrDahdBq+6YuXXkDsbvipOC/bMjTuogy5jVanFS43lcHQrXddPP
chZHspNM2jMVc6JYz5tN5Hs3Zeel5SZCCvSM5qQBDoVstB5Y97qWKUTOCIfUSMtPWm3vnHhdmZel
ZgfibpccDDtJv1ijo/dnrC7MuEHTjcDOWzSL304YLTUSjZ25zEFOH1130d0jF7Z5IDMdSJYnZbev
h17uCvxwHneVwX7T80U8e56gZGf7rErUeXglbqaxbUSRwU2idNhYnFE5zwkV683SuuaxsWfmwxKv
y8H1yEz77asTw5ymSlbquzgvXW/rqMHY8cnJc9LJ+cO82lkSS6UfGhnndGFdn9WZ286CkcqQbuA6
pW6Eymq0h05z/jd757EkN7Jl2395c5RBONTgTQKhI7VgkjmBUUILh3T41/dC8vbtIlmPtPvGPSuz
MiYiEID78XP2XhsXA+V0HeyczlFHO3GNz2PruF+QOeivBLRO3xpcI5TbMxIQ6iqbrJrevLIoyg4l
zZX3go/bbcc4Lol9lHUud7JR8uw6ipG+j44iyb3sBTlA8ghxd0LsUuFaKXrXPMADW25Cp42f8Y0U
nxu58Jfc2sx6KuU6RK1UG5xYSzOZLYxtZpdv8CF5H966M/874fnDhMdG5kGn6v+t8ETTChzu4w/z
nX/9o3/Nd1BwwkRHSc5QA+w6nep/z3dC8y/SUJhkC046sA+Qaf5b3Bn8RQEJtQRRKIw6qJr/FncK
6y+az6aDQgQcDygy9z8Z8vyMIrShtEH4hoZDh1eI70Hnf1M9S2WoQZa9dakZ+FKWTUnFltO52B/j
1Kxh1jQp58CrvKCniZEHgKxqoZ10mz5kWydluLatLTXgavpwcxQv4OVEyXgysWmekAVXs1ehkGCX
/tud/oeR0Y8tQwwt9ApFwK01kYajm13//98+edCjT4GF0l3e6kdrPSG5mE+uGHubN4TVsQL//oLY
DX5orq2XpI+6OhEgN3j8mj91hI2sJKt1bJKL54VXzUBbLSonJnwH4GYoGhBiGPJodQyrQuh6khdZ
TL5AIoe0fO8mxOadYj9jw9cT8OsNoeS4Q+21GxzUHPZ2TU0bHyYnRaBNx+cg4rq5kDbFIQWNMf0E
q4gpH2Qn2Qdd4nSKfTKjMvveZi41Zmjb0u5H4m05qeQy4FIhJssErV68WqncmNMxibacQjx+ESxD
rMLjHkzOcr2s20eHtpFsOIcjTOdwyloAFkIEHzg3dQHuzMhPaC7uwLLQmnrrY5upoPSSaWI/WRZZ
65vM7/luhMbJD29VduLNfAxFojqVkEvpaU8zG6rX2DK9VWnFJwrXw9CyqjyeO7mm/GElZFO30Yf0
EP1hTtzAT/MNRGiL1763nbFOz0PHsdxPeqpcw0ZG+6A7DgrEoNjqpUW1abw69sCdy/q1sqUhpZpT
164nlImMGU2wHOUejqi1lmrHgk9HxDIlp9KSQ4NB6Fh6F08WdWHDmTjFfunw/QlvcT/miPTfjYsX
vpvGjn8ezoiFthI8LMQq/jRHcG7S9zaPJ4CZvE9nDB1HoRmS7LiPdC7ct/kakwPKN+UOUj8uuuFn
nRiOWheINRQ8bzu6v96ckKMGv9/aqg6lsY7WysHwIzLx5us0IdnUCEzEddh+1ZEsCEIPmUpYoHG7
hZewDLGNbjpIkP62mexyJ2I/4RQvkefZs1qe6HUON/gLcJxVOfmunJnG5mOSD+71wtHynTH51s08
teUdob3JRxv515HRngg4k9b+xzopppcWDaXaW5pHNp1NdTfNE4V3mq9OpYoTy3K2leeqnct2+87w
ZD/cfz+mupPPYzN161mEw6nX3ZoDgsl9T22MeLVaD3ycojllaQcvpDDsz/jQ+e0yRCrzt4WDe/uB
/6zybzDRmIhVnKJyb+17NG9tM2acY0RZZT0t9vrLl4UhPbrYM79twVgDc7hPH5M7w8vlkzivD0Xb
zPG+N422f//WV8GjxItgaJ8bnNmt7R3eikPX1pz9YtXTXppyCti35pFwXHmkc0BDxSG/Hl1rM3KV
7ycfi7eNNo/KuS/+W6U7Ekl8qdPC7p4KrQ3jnTH6Wl6hxzK6u0WFfJJycVh+dcX84TkTZlU8xOsk
XFVGR2N3osbU04ox0EvFvUScxL1U5kxZFIYJN6I1AXDEZVAqfCHEAJ5byWEoenuQC2Xww5GczXvs
TetLMXSCv6JmhzX0bRafjYblRIEVpN57VQajfZvHIQtFkFhF89l3Zusm9YK1vC3Xk5nBWUIRz5x0
+WtndXPSbsgpZlwSB0Px0rFCWGlEj9Ltbpuqrr2AEtqIaXOXhDnv7ALUE81IMz/30uc3H9bxTz5o
R70ECKuKr65f2zbO2kVy0GX8Z9u3FfuPlht7JLr1FHPaJ+C8afBInFLbwfnISBFqgQFm8jVTGt5k
lgQ3tWOG791pjNcU6EcfXukcIbQZn5dmMXbEm6dbHow+ckbMD3gWYuYGRDduqgwQFL2Jxd2mfuUe
8bN6K94xl0YGHECM/V5ga6xz6ApLXLPINKcWWem73m3tyKnMVwMD62aoySkqkEZtsnRWwZHI1ORT
2cf+V5U4tMmsrr4lIvBqnDu57IqyU/fk7SWvrjPVu4pNaouxx3kAq1K/WiKt9nZtYqL1NVo4c/A7
2ivkVPst+kDsekV5nbVJ+WznvY8+uR/22hgwNk4KbibBzkTdzu3tVOrqysW3uRtnv7xnWW9fKXTT
x0mUd7NvqvzQSQI85ULOoomz6DBlTfZI+6Z8BkrcJ/tuqOsrsOsMbQqpz6UR0gZ2cF8y76wJefbx
pGaT0zyx6bTva7dq022u+3ofZGbzknreemvJWcRP4I515PmjumHE4XDUnSpihv3+W9b53ZY2iTja
K7N6Lm37hsxjX2xT061Jil0oB7Y9M52L7KvmEJQSzTCTlOa0hjHvE5fhfdy0B5PYmC25ke37vOjw
1Cp78k41BJBpt+B1uZGDiB/DNvUOtPMLQjyhkREApQMyazzvxkgHeWHBXo5A/pYTSriQ4KVi3i19
RwayLTiSIi8/pnXvPU3ZpL+YZplfmDjrS1d3YfmfQXeoTwLHXNFwuIhAbf9cEmG9EUPYDeLceTV7
mG+sjXgeW9a5WuHIxVLKv2KowsyPbkfOS/r7EulHQcZaIIGLXoePq3USzPc6nfxbTSabygnyso3P
b42kggZqZM5r218YjDJoMzeXmGXmD1ddy67/mXF/vyo8UkBDlNorzPzHq4pYp346u+FZlizjGVBg
GbUDzdI/yE1+HBl/vw4+K9DzlJtMMX4q/6a08cY+RCkowA+wqJsdm0aNaMhV69H+97fyny7mm6bF
7WQsHP4sv7JYRIyEKvT8Nk5oGsY4bwgqA7PU7veX+rWSxnoKvZDDgAm4+WcJkkxCvzXUGt3qLdZN
PVL7u5AGUX/Sa+t9DM3/8fXQOYGcR1nikebz0+gd/DrrRlm5Z63S+N33PbBOTbYst+4ph74PM39/
zV+fEfAmLl/TRFJp/yIwaGohTZwY3hmN+zoNoDusLPo8/x9XIQcqpJuJYvtn83BJC72Os947JwMu
bdr92cEP/pi79k/fhQNlgO4Jw6r781vmDY4tXYPv8sbW8tCtIt+ljfD77/IPT4ULq99EYMyy8oty
pMB7kpEK755tfAsH0rp45L/r4t4GGkOrJv2HI92vywdrOksIX0sQT/bzM19nU7zMDOzoO8Xee2sM
EqAzE6XICBV2R1eRPtP3+dXvv+qv7xqhWojvCOwBdv/LAxkCMTB169rnYuTlihuWqWGdgOqcCeXv
L/UPX5GHA50hNTj5IT+vVT7xp1yqss+qw+VDVg+txh7uSylWW/96glPrU/P7i/7T90MKEmAhdRGa
/iycmsysdlBDWOfSY5JaV7CgSjNIDxx0+FF/f62fFEfrKok01XdhifvojX5901JgMiavMwyaHiNB
blUuZG/fLB/aSXc3TQ6dDbwWM1a1zuQgmiz9DeILFe+xmQsOFw0YloTZNYRT2pqBrqEaBYXX/imS
4tcnHHusg6SR1Ryu488CrzpzZ+b+MU84w1knyuKMwZsy2K4w2/Go5SFl/R/uzq/vbojAiboSs/mb
hu/HvSop6ZegP+ARDwxqXRWs43dChQdUVWgoorSN1+c9z6wbOZbywzS52to6q/oOBQk6LEnSttxT
JWWHYbEYBf7+A/7TPWGl5FlBZofQ+Ke12ZQ9ZqyAt77SAUW36eavVgKCiESpOtvM0vxTG+eXZ9PD
3M/bQCuHR5S0px9viMz6tehf9HkS9J97M2ec9davZmPlNP77b/dPF6NvhCyflKJfY51hVIWEIIRM
3gHd3+WraNDsA045rtlySvr9xX75qflmzIXp7hIywXL2U1lSFYbV9rG5nL3Y5WCZZANPFi8ip8Tf
X+gnpSKvHMDD1QyO8w6TOH2xH+9h6aSZ8tBesoF3aX/3fY5l0FaHlQ5yur+02EO7nUiQp6W4CxUn
Et/B5LcOSVXDaCzNCvoExsxhKeotzSBjnX+8idpCul7MdEgU43guCw7HM0yOu6Fuwqb6w+Lx6++z
5u1ABmRfA+/5cyWS1QvImqrvz2/DjhkUxqWCRXRITPRQv79pvzzoRPvwDAhgD7T0fsFuDIlpD5NK
u3O3aggC5qeMhFbZBGFWzUXU6o/9w7X4/VuZihqP9dDm1QfzAGL251+p1pVjyc4VZ4/Yl69Er0zn
TjD1fWuIeH5PV0fq0n1ulLL/sAHYPz8iaJvWpD0PgbnJhI894MdHRJSQmwCI5WfLopOEei9nos7g
1NOjY0eQsoNPnlUUYjs1vdXfvA3ma6dLsqM9LEy+3jQy5ljRRdTF2q+RpBpT148d/41m0zl1ldfn
h5G/f+cPi4Eru5kz94jBv4C/UwROc+/mPfCk9fEqDTaDwzJ0Vnv+rp+xvV7dubOiNdbHUHEuBY0j
wFRyStZgT9g6165pFB2zzqK6n+k23HTeYByUyLy7ZrEMfWj8Gn3XNNR6YzIzNq9oS5s1zjV3DDep
6LBCFgIPJ25kknsbsms5QOvsPAeZFYmpdEf0HlYqMSyOkiRxet/mNDcfHZ2v3NwSMZ2OxtYqrS9z
FyDDyY2c9yVEKUQzdEmK9G5aFP/tGxJIn9fQojyEXQj3nCQpDiW11Pzft8HVW/E5FTGdl7Bc6xrZ
IiBNa6Q13+iWZ3NUWEnHwX3pVFicksBQD63SVXoHfg3ZMw66abjvoZpVWzhpvN2NVbXFQ6PhdKFx
GCy5Z+zEXHOVHTN9b4oHv7WQbAP30XR4c1d/dbwa7U4nsSVGPowHRplmxj98U8O6Mx/3sQVdiwzI
zsXVv3RCLZ5gsgwHZPZeu3B5+iB0rgad0ggPqgXRA1RG/uII3w/U3ezUJ6ny0XhUTcalZaHZtUIT
HpLcpKXT27c1fubhwcoMNKMFj0t6x3Gx6SJEoHMbvanBpqnDFrYdkZ9Fuq2Zvb6Nil2d8ATV9cQR
1/bnzEd+G1vzKVUGCcSDsuCEYb6ipxWQaqkPigRcGy9pSJcxGU3VPVm1i14pyFweMLKEPfvGyDr2
hrc6gJ49T59OMOKggIWzcrY831kuMY0QFKV6adQ3xobxXaCRrX1vwbnlyIdxUhwIArbBxyxO03jX
j/2MWX5V9DC4ZW3BOe6cEA3mwcea6CHUCy6zdEtZKZwbdkUZ2QPSi6jzXJ4iGXgcjFAWcV/tfu2Z
O3k/fgI/O097lTFB+D6aAeOBItBZC4lEUNsFDaaZysrXTmxHe37TrvNiZTFtjd62P98baTKm9K78
K9dnHrEpgHfk+waOVn8BoMZrWrUGk4YSE9p8EvEknH0e2kl239eSD2Jhne/2bWn3D7W2pHrFkuEY
E40etygegoacsWtXldaTl+e1wLYfZ8tXFJk8shCBbYFlokWslC7UxqSKW7NfsR8zBkibDd7e9VkR
THOwgIvB8V8ozIsB9UM3IOQAiDC1Rs6AGBpVxBLu5uey6+nWLyVNyT0dNB3QEQDjh6/WVLTa6JAP
q1lUj1M+f9/x/3dO+sc5KSmWf9t+fyW3NzWZBz8wcDj+r//mv21wpviLjcnjHLY2Pdj9/z0mXR1y
JmcKZpMr7gZFwP+MSVcvHJGuJqUj7U5vPQn/txdO/AW4l5ErjRrOyXSG/pMxqVjB8H/fvDk3wSle
w3Vw/a19tp9KrFY3KJbiJb31W2QZUWlUPHaUS27kSq9Yjj5DnXpPrz+F+cBg4jpBxR6VQP2/9HGg
UdUkld1GTGmkOqVaVphgCej4rDsbQW6dwQMQVbtcNbLoypdMC3nV9Nr8kiO7DDcWpqZxY9LEBiNh
TJNzyNAlPPvD4NunXobTdFZO1s3XXevVOzIxFcoku8QavnjF9bqGR9YYDxt3Ma7IwG6zDZOwJLLy
WttbuXSv02jTeLfT8iQmZS6ImoE/UkCP7uYtWzwM4tTekVnvpqt3ObsmFGI+jeXoHw1yqU5TU+Xt
pstqdT9J42CjtIPWEL7MtSJczygHZkBJs36qRecvyu1bmupOux0ZkaRodKCDY/K3rO1cgKnajk2Z
K1zeTucO4NdszNmkmPQrkAeZyIZfnrts6tG6y+zMPcOd7O/6ds69y2r0/cwdWS5FH+Zx96S9Vp8Y
aPSGuPgdKrfdSj1hcOSp9tAFbVrubGXP100uykyUGGjRjpn13tNBNUEjFGk6OEey8FLq5Kgv2mn0
L3pUtG91ZKFpstVuTosRKfAmTDo6yCerQkY+XZABw+JlxbE4jLxt4b7fblswjh8mcP0PfY9ys5Sh
ob6Etd/m30Lkmd/IQrdn58auidxhJgF9ZO8N2Vprscv779uZvjc65HC6mpOiOLODozzzuwKX+lKO
+SkTYe3sUAnfW1aDbyWD1RqnxXxLnt4EmCmDJVqqotkubUGgBsXxOciLZpckpt7rLCsORYPaLGvV
w4CyN9tCQrK3WdildVTKITkHweDDDHK427hEgpjetzkN5LEv7olojm6vQ91/bOy2/GwP0nL2YdF7
gGylTjdDEAflJiEPHoJUH1rn3gGsIpykPOdVlltHUY+vaU4NF+lGuHdrWp67MgoSgp6EiUJKVHsY
1MZhckS99bncdek57cHSlrqvm8EiOB7WyC3OCHhBqPIhLNpmcbGtREJQtPsJjb9Xn6bZdG8yCKQ2
msdSXFFO6nMda3NDyijamzH9yGfM94FZAdAukxsv7QHjjsK7osHIPFcV8WvapSHJYRomVO6IHaa8
+jyi5H+mzEVm7Lv365N9G1tYUHzTATUtrWud+wtqTyi2gdO6DD1au+MOtOa3hhzE28YtkvcJ2KRL
JwUzpQkwYF9inVkyLznk+VQcaDASmiZXgjAc3EPrdeFjIrBVgAmzV7PHO22bt7WTy8g3Yu8K5I17
1WbSOAJAnV9c2czYzws1X6nMsT9U7qIUEkTdJIToms6Dx9xiZzFZ+mZA5Eb6yN3Yr0LwE1zjzxzi
w6jLYqTIxrjIcFNMnnhsnVmlke1PzWcRLMmTm4vExLnfuZ+GCs1pHfY9f6M1TswgGYGho9jIcSqB
iXrNuYA3Tux3DihsoiB26iQ4Khf3ztzWU7AZQdHvBzcBTuGPQ3axQqhHQ0ouXMn9eeqVvOexbh4C
e7nCLYEOpIjDo+GnLYhRR/rnoDOYJxFcE3xRXp3ehWWQkbfQ1F98sCGAypgLb1oKBJz2jTA3i2md
Yi9/gFwQnBYmi9uCp/vRMqC0b6x5sSEROnE0D/o5MHPkL8pNUI1hvLrJafBsmtF0XpsygYKdjsZW
zRbcJxrs7gcYjiEFc6sfGhVmWBi7+aVIyaBxnby5tkt4HRvk6J8NVU+7yXaGb0mB4Bcegd41Zdpz
3LGd9zZnyVttZeHtpAJ9t9Rus191rnd217UX6MHmo2+Boo5AWxdy3zSALvpGmh8pgoGvqLF5AOkI
63yZU4cR/WhshDUk35ROTCxitf8B6YQ2tppHa6dZcqIU1KC3ATeFVh+nwCmYO2PjB5N3bUvoEbyR
zl4klv1Md6W9BLObnpuww4plpdMWgfHEnQ3T5Wu2dMMjiXwyh6sYp9veXEpOAVZfRbFiKG9Zk33S
3bKMEceDrxB8nJ2lmhAJp91cE4uaR4YjuytUBvM9yJ7diG/xWjKDyzb+kqXxySFd5To1Lbm1bJm/
lv2EowN3xbXfBsujOVuAr+BEhA8iRI84BYM6NSrOxKaJxRxNaWbedlNbvFRhI1+SoO7u6rGMMWfF
2WVUDD3TOdDPVieWHeGy+WHppmUXQ+HZmIQJIRPh2zaRGmxzONWlnlqY6OMzwiJz2WSir7dG5jLV
dEWzw6dm3sneT5ydH8TNuZ4NAc6imJeLm2O9hDJi2chFhMN9HNARKt8FmsM0clHVlIKHivXZyizv
s83fN6ImrrM7Jg9z5OVm+LJotwcDptnogxpr6QbJerb3iKG/grDUPsX+1CUbg95UsUniIBPbYFZX
o2w6YEaENf5vcfz1LRzpj8UxR8rfFsdZXX/tm+Gn8vjtX/23ijD8ixnM6nRH+2zR4aOb9S9KROi/
hROZXvAmFHwTGAKcGtL/+39E+BehqGBFBfNK5hr+38pj5y/BhNYFPYGDPOQv/yflMUXN2j/6W3PL
xKFGiDUwynWOYsIz+LG/5EBFrQg7NEGiGU0qx8gSHiufVcfHbLAUHBPhDICvnKnt9tDILGfntYPz
VakSnE+lsxoR1tJfK0DNYbP6OPWL0qUQ76yQ1uN27q1P2O2S50qNfgQiyn2ZhBiupcmyp+fQiPdZ
kxOe2yCUvU5m/mc0eSpsD0aeEkwPLAkxsdJg9d37shucT8Ys4uVi9hJjofDs4WrKQ1E/OwVIsate
S21GY+nNI2joyhm/5G/KRrtHDOw1JrxLWN1LP9MN65et05mso74zfoAhPyPEGqfKuC6czF0bZZXf
7gt+20eMgZUXOTY5B7u2jLNnK4XowqJaa7bUHO2B8DCcEWgmHz0k+6cerMwBE9UXysRll/kZxmxT
4tSd0Lwccjt7WgqnuPNy5H0YzRbnegFTX20HTgPHoXZII+3whe8Gy/iIV19h28AfeKKVQhcFMNpO
MhcD0h6wSjNEly62EaN/AIzjXk8hYi1rGH3rNOJBYiSmw/idrgL/sfXd+AnqHqQkUmgcTAt965aX
she0Lfwuzt9Pc5fuDMf2o4IIGO5BC7+JovnshU15GVoflehYzdmGtl+McHJZ5sswDkkQGUmb7vzM
0w+yTkRmHhD9MxmzWKSGjlGqPczHJZ811R8uA04jsaRMW+L4KJrKft9qZ6k2ujf0U1j6WGCHZPaz
ozDMoATVSlDvc0K8r2/uRhpQygDNhN2sPyAcWsz+lCZuXRETUrrwjZJedwm/XGltXGI/d1UvIlu2
4kbDTt8pM6aiIwvihLDjIUhjbxeihYxAi815lLmsraKhrkm9EBDXOACAK7XhYJ507XlX6niKOhVg
7TT8p0Lhd3XtUzJ21zjp8g1uezB4zY2QWpJzWhyIvY3PflEj+y/6Z8NI7xXM7E3HZfaJVsOGeJYP
ljnrPfqaeB9P7HVl3p9kR36m9mR+JSvDRC8viv0QS/scGjRDCnq9wCBB+VdCZWfBnBW6WJNdjHLR
J1PyatpeaT+Hi/1aD4HAtUWhk6eDAQs/n/ZNzREUIbuTn2hZfsK+VZ5Xg+pFItvZal2Zu65dDmjL
ol60415g3y5Q322zyqijRBqhsWmtHMBWmn51tXxPDEuOZrhpN540cWKLrggiUwQzCNMluapdjpDI
A9qDzPXjkBn9xmoya8P+H0eiy607Pn1+yTnncupBhHLiQD9+bddkiCB1uDm8bEfZTqTW0D2qEz0c
GynB5buP+OoeiiC70lZM03Y0o9zWT5zfDo3Zh2d/5VKF2YnKy94GJgzSnLufeCmkRvHcS3kIFnWd
2wbOA3fEl9GWw26KUZolsXgHao3hGTbyrVWVX0thdhu7nj2CfNLxESH/NUQ3KwoHD1sumku1ZMG1
aDm55RW1uRmEFgYrWmXmSKpOpboa5eA082y1sNj4PbwDTcE+MtJwPAZd+VlTC23ogIdnj+XyPHbI
yVTs5DcpDqYjiOh0y1th3SepvJ/yfmcEfCnd1DcqEPnHcl3NijH2W7DevXFpW1s8ZLb0zk07pBE/
GP0+IAEffJm+N42eXp+tvqVDZR0Tv6d/n8ly41lr9jKqvjPQbqzRLOv3gzNTDmkvPBW5Dx6xu0cj
au5ZJoJLkxuzz/naG15YV8atjcUY36Iz5Dc5cIhIDsVwMPmh9mYjR+RebvrgKBVed8p80J0xbEVe
fegT247Qq5HzUO1rKcH55pBjdd0/9OACuUPpJh7NfJ87hcPHazCsiuymcFJ2BxlDHrbCQ5YPT3B6
QYlVOn6ci/m6NSR+fWvIn9F8P7sJ1vfSmD72OnyP2eRkjy6mLmtsSYAuqRDted/P3anx8kNo55jl
cilu1iPoYQ66z7W7uDu30xRng/3Uxn7BA1ygsqnScrq4cjZvUgtaWthelX36zitsvbFLvTMJSwWm
0O4I6nkV4YwuUbhRsa6lrRHcBb1z6LNcPSh+OviiFNkRy2jwWoB/e1+6gbftHJ9XzRCMc/zpmjCE
3SSLM6OjYe9O0r50Xh7gi+KsCOeySaNiKQM8UaM+pc1wHFpghVlcHIbSzKIkNPDcTMaezQzHURz6
m4CEAmYmYhSfhcHvhWPUCG7wY4J1qoTBmKiT1+VIig2QhGbX5m76qVUeEEx75Cwq2RPm8tkSsDzj
5jqcNBtrHuLP5swwIRKANl99nlR9DIPlfe4X5W7i+6CqbYoIenV2mRa8Vh0ndsAKgR0lrqtvlEuA
KWEXkmYTI4qLm7nJfjGcZdOPifMhbsb2gdFqUW8MlIvtDjojiRuVU98lxkQKQ9OlgHrZ19qMXOKl
cfOtZVntnr7LCPuhjpFA23T2RzODiWPg05nX7RkOa+OFGyNwb2bTt9+hZK5vzQTH6VYsJXyFDY2w
8aHOjeAU9oU+q8l5FspsP8FLNZJjXCEc3rv+7PQbp7RmegSiWaYj+6y9m4bwM23AOyv1sW+KeXiA
DXg314bBdMW4r4AO3RJV+NJ3DgRtxQlbau8FXGH5pLLibBsow5nqT1u7LuUry6s4zmB+P649uB0m
ge4EFtHe5c2UHrzSyzZB0BYcTARftp8+hPCNd7UZGNcJUv53xFrNG/JXg2/e6CbbEY3rxk2d8mMT
+MujPxuorMfgg1OAW6iCyn+HISzb0pkwaRik+VOd1CZiY5QFoV+STuIQ9qXE+hLxg63eVqfYS8Sh
vNd8vIT2/q7Kv7Rd8WkxDf8Bo9f04vTQSpCp3hCE5RJ2wpbt53CnoiDrRMrEqBOb1uzKCwEXzTGH
4UGNUCfXll0ehyIuIsP1W/inIV2Eypb0G4N0vDekExy178kXQ4fHZljU00QS1t4KMw7voS6yq3oY
vsgi+MzqXJLQ5oVbBhzjM72si1c74aENSflxcUDsCD1ig2DytIU4PUWpazObNJrcRoZMLnxju/KK
BiBmrqFfrioxh0eg5GoLWflzmVRWNKoys+5aXHuPLJA9borRKYMNCNp05UImiI4rUbB59Ub9QSKr
uyS4zPcltSB+0M5ZCHaBEEGUyeI8VqljfWLa6H0SWY0tTQ9JSJ+QNB80JTuGwvi/cVpiBCCHR1TT
2R+1sclGckwc+zbmoOLw3tbdGJ9TdKwVlQcxUtmUwDiBqzynlw4B8b6opuQxNChErWsKraiqp3c0
Tk8Ei3xB4+Udekt+YsJINBuCst0YJ6t6u7E3GhcggAnzwC93pps0bEJGPduyafKNEuPrNHBUtnWL
2bqNna1bEm/UxZI9sGiOqahpmMXtsMEIUh4dlLibtMvJfjHnXdw5N3maO+jove5Qtl5wyVJ8+PlA
r6vwQ3wY6b6cZPfQpZM4mNanEcDpfkAwvMur+JmxbLUppU1jVDhkmLXttnc7smzyGN3tUu+giB51
zbNXdfSwmXhYUWPULYmXNB9xmLKk0NTEYQRLVJKcoYv0dQ6HK48if28G3OYqbJ+JN2x2BMkinc+q
y+yR2ZRbAS4TRXmI+QNOcuK37Itlc4KK+QA4VBy8xPlc1uMzsnP31vD0Pc03k5LZXfYKo1DUtcO2
FUu6ofXYXRudmvadNux3qNJgGkAOeFYDrRiG/Wx3iwG7xqLP4zSIp1MUhxs7bxg9V/qZyDcsAxgZ
cPTG2Zeis7aW8jXJVjzpqvRooYlq46kgfvat8oqwKXHTCfLvgOV+owDugWj0uxWRBeUSxqcSE16g
Pt3rcqyeoVsSH0A83R4QQbgThLVTeAfMIoy8vC4SFphlLqp9aLryxgviT2bfJduwUKSizIW6lwte
IaD7Fi1xn8rHIrrGbPObWi0jeJIGZKicI91361DRXG7ITTobVmBioW2cyJ8mtNOhP18hi/zScOYo
LeODHeiPSesdfKsfrzjqLtyMAum5hgJUTDtsG4cy/WYEctxY3mr/7PP2yDDnTmbOpVYpS2Qqgwhx
rblnhNRQs3bOwRmmgw11mHFufgkQA1MrACEtgmeYRc7GyfRH5Y+fofV9apqC56dxoJ9d+0383Eyw
4zlSJa+GYU9YzcoThnAdJY5/pcPgfdASFRaGzaFgg9zYSdDe4KOFx12b1pUQ7X0+U6EZ2MojaIM9
7vsgMUn4asDJaONu9CSt16JSmm0hhzJssxvQ5IIBt1+CoD91PMGvS5d+dehQwl+daWs7dg8BShD4
t0nd6kPZ5FWzyzKrumHbIt5d4SenyGuIhrPTrr6f8R0dJ0NBPMy94pBnRtJFNMTNNGqIgfsAogUf
C+oADjqtfJ7HoDxNIKxOVNYF6ZZpfWDcIfZgrkDwm6O37+rxacEQjJYnvA2DMb+rAfx8c7N+vOg0
886tE6xe6KU4j8Bi9iQZdE+iJvYp6OyPnOPz66IWHPIT85YspCmC5pVcOYy0oxGL5zWaCrGTWqnD
f7F3ZjuSG2mWfpVG31OgcScwPRdO3z08PLaMJW+IyMhMLsbNjDuffj5PlWpSqZqqaaBvZtCAJEhQ
RniEO2n8l3O+Y9dkXeYDHdPgO8a2Q/azJsSbIqDCFFHZzjrBWMMSAkFb1nbJmvmGgf7LvJCwhP+O
ncGGhVt88fDRXddOX4ISnUpp+bjaCt4xCtszs8dqr/P54OoBX8843OJPobRoU5xaMvzMbjRbqwBA
b16ygCIVpqIU0gt7NL59G5Kzxr2TeBMlH53/1rHyiumAFSEyyrdpbRYHaseDX1ZYGYty2HJcuRtO
dFaHxA5sYJUQpdZcaKiChx7S0Y52mKkLTIA3+FAh1bRjyjOPa55EIx0DBN/wRKh6sGpk7qytmJFl
L8vIQBOyqhnJQrhqQYFjStpDbBIRE2uIOl1rnjqpuiN85u9qAf2NTWB17S+sJbsVnO4bhtPlXa75
GGt4XXkorQ1Q7zEysF0AzMq6tcTweBqdnKUg7h9Zl+fE85/BTrc7amwVTQ2XfztN20qYu2Rk5lHA
XY4aN53Z3CK5MYIeV1nWfVvqBqtNd54RuKz0HCMBsTHNKXoty66i0mB9O3Ypvx4LU89uI8x3nMqu
Ge9TFpWbRTYuhct8HLlToz5Gi2L2HWekK/SaIvDL4OdfMiDPgaPuoJdNh4zohDVt5Ikj+rmJh2rr
9NOGdosrGRlM1A0t+yuRmbeL6K1dAC/QCxcevIgisDWKBzBUhyDvN8vgyUgpQhVpdpbqRTkGo5Nx
HIOthQiDs/PBmpOZ34ilnfRGuq9gJLSJlhAfPz7/ZtUzFYD0l41HGFXUck71perq8D5PDD7IwN2p
UaVrLDmsP4Rz5y9ht54aYZEmYm671vVXjtZsBymWjbVXsO+iycmf4Mx9C4S6bRfrJAPvHYotspH3
TpS7vgu+M0dvaHUz0v7EAm+8DNcqr9hRN4Da1fC96a4LH0N+TpWRbtRVG3MNWgTEUDNYCZiXEDyQ
rKuKeUAqWDZyan3O6/xOpxzQUdtrb8IH5/iXsh+so0Fd3+A7KzDEDjTmA2tw/hBPchyhJQapRm2q
ljXvOu381ai8U1OKE8AWhusT4qZJFv2WSQ4S9YItOWtpAHa5mFVPdumid05rFSEkAWBxWaFQCHGq
dez8hXZLymOYE6uJqrx7Msh5a7dlgB0Kor4cdWSjQatPHn0CMDFl9cSIOqFQ1qriPXJj9uyEU80m
aQOB86WVky87Uj/DlqnF73rM/2pBy/9DoU3WVQD5z6fxbZvxV9NkP1Ob//Z1f8zj8eebaJaZg7u4
8//k6sef7zBT5WHwd52Kzb/+TZdim79h28f5EloYbjyQqv+ZwfuvktLQvc7bHUEy09X2dc2A+tlv
1ZtdkHZDmiCwq5azSSbMzs6vdmunCJGTmkmqP0gvVR+N0PG/SGVjwfDnmT9CXRdoMyhaz7ZDrAW/
vDrjaOUCw5KHMq+Xs5/IZWtYLfflUuJGcbvU3HfKJSUXMzsPQaFm6UAesyqskjU5TPD5KYaTFnkH
R7oGFiBmVH8yxhvAFFGu/fkKgWqkXiAw51m/nOIMjAf3ZWNtbBzy59BnY8lPyQE7p84kb4e0Gr75
OWDgSGUZQI/UDrHCo59+wDftRzqPp10wAntafH7exk7nnY/0/AjOjffNq6bqhh/TxaIwVs27HZLf
gHtKrqsevR5UsZyHTepQz+/hGiW9fgS90xvHgApPUJ/yKX0dEjshlCT0qazNIU6yTdknE2gOUq3d
t9QMCRzFMx5CwKw7G2XsaqSeHu+U5fcpQqFgTG6X0EiDbS1nkTyMiekhwJalckhzKQmIRMfQmSQa
mbZ7EM71TyYiDf3XScum2jE6RW4OTRpJwHxdk6NAwO8tWFzaAQnCnkiyYlV6EFaACVTJl3KZk8vg
z/WmNoG/rqC0qGbFvCp4RenSGZzIIyqXSvm73lvWHf91lcbqDzdXw61PydoSGZTYe7QYgh6AGPMx
JttZF/d4HYtdqUvzjLsBnWW4bfRAnMSAFeWkqUiUo1gTY37mgml8c9X1IKCMOSR0iLCaTzxI5Ssp
E3Llk+0U2fjSoy6T7jejmvIHJO7kfoeTWlehEW7TSmSHDubrW+4yuhmREBIGoqtDFlbd0YnJWBSi
eIAKJ++HCZ8qFsnEB8aldoYYPYoPoP3h/ORz0OqVEYbtF7cm/KSUqb+e6NIPMvEISh+78oShhdF5
4zCEXbKCatyrVgqU5A5MXvjhEeNCglSs8ztwdOod9KArKEBm8zacg6sSBkbwscLtiiQKAc29bpmT
j0otz7ZVPOWkQL15gNIIZnDkR2Z54tkLuKkcUhe3lBNAgGitGZKDV9L2+C1Gj/G+ML3chE3Nppkz
oXtnxLjJF7RVpPQ4K9mMp8FJ3UtBSO7WHhbiuLwkrvcapegBd7wHiMkXb6B4g1vhV4TpWGN3ACNU
HAiZCOkw6vapBX9xsUe33ku7tE8j9LlbJB3s1WB23hNOCmJxaPJXVaX5G59osZum3j71pErt+6pq
buXiFB9N0nlxFMMfO2baXu6U2w00VbifsI+LYRU3gU9F06EENQzG9gaonHMwa/s+XEwP4R23xL6Y
dMz6IMiyY0Xje+kZitwM2s5e0DiTFwKYyzw3csjOXSrVUy/78THLPNCnktBsY8rCNyaq+bMevO7U
uXVobBiW50dz8RdrK8q0vMNQGB8a4sx33WImiObDYKvV4H53B8KZUfzPL1NuyTXD0EMlm/LQufEZ
aFS1Jh0dotePFVqVHCxEEbOLrg66MIWx03/tqxENr6yKvYkVZVW5dGtCtMMODZ2/Bbc6rZfJU1+a
2O2JohgzWEkEo3iVM97nNW1vKoN5X+uezLd5nF978tI/wHsM97wh8WWqm/6FLYCIBmeEa9p23bou
p3w/gmbZNU5OIF3Z1/JTk6F+5mPnbjFGtQ192Xy1CW7ZIX9jejHFpr2ZvOkqOdPdnS+wLzEdnT22
I0NKfJVrfV8sUvxQP8Q9lzKNFAOPp2aSwzmNy7uGWeUt2TnJqxVw/y9uqLaTPaMPNufMPKNGMM9h
J8Nbg+3dPWjfngcF8OmbuhYEiRfTpVA9KVaCGxXvZkLWL0Nm1CIjwo0MjfyxqWlpcMoS/Q6Q7dwr
RkW+zVHDxBUwCopgSzni0ZtZsEVEZJEBo7z5AzAFMVejEWj4a0Se7FuC0r+wrWSxl8sjzxKcgKq2
Pue07IeidbFeOVn2JHTePiR+599ijGCY1uPZQD0l1ae26kPGzf5yHihM3xtUQDzRxPhQwGi7LgNb
/6aCIP11Zuo3Ryj4yVev3PFoJOWwi1sx3A6dto9WYV3N8Eo9j67b3k0u/cfsoMO2ESHe82QDoRj2
9Zegq/zvM0p8li1dC4UkTL4y/cg3wBuY5ZGiPpLkfJqn1l37wiQ2sObnjEKjpVMQMh9XZlsM7w1h
1AXYEaAvkbcYCKhTRz3HAJo3tQ+4IHBLcnNcL5ffKwdzQBsO6iVIKs/bOHVSfrGTJNhVaorPvYiD
0xBUBBpPiz6kYcBYXJKKPVs835jmdcVt55jhJQ/K9izF3G36oGU4XRtkcneIwHPCHW/HwqeTHar+
JXDYq1gNs2XWhwZ7+tYe+/smaYObxQjnb6aNAvWaRM/jGrlOguSyM57S1PXeVFZz9EgWPNTcYAiv
h3ZD+PQSx2Ajg/rCLtUmUCuuOJYGFH8Bus9VHrvBzu8Y0HFNjBlxOaEBJEekKHpqP3iXeDe3Zma/
O31bn42kch8DhuErYU72zdiFDsfgbN3hLDGjJK7AorotrnRb7JYOBPBcZWvwmNaZ8PP8kFhEyiKr
rO/qxLI/+UE3bCbfYIysandneDlDzBA3BUYdC5ZC1q6N2m7g5JjtvU9Q2gcSuAJ5bNcs634cwkfh
IkqoVGttTcT+T26cpw69auPcyVjF4LOHKbwvkoo8spSH7GjaN0GsUXd5pWOipGBE63jTMQR8vcGM
ob6lfWZ1xGMziiZex9+z/GqitmiJJYrn9q5ZiuZOzo3aE/5r7Seb4QMAPCMaRzSgu1ho/4VawHqa
7JD4o2uW3PegNPq3sg7cbSybV1cV/sbIw3vb0i3RiLXZUXeMQbu3OPKSVd7lJIo32jh4lUX4HY5a
Aql87DUfWaNJeiQjajxa/bR2ax5vMyMsLk2HdiqX7l1MbUpaEA/r3pNOzmZbE/plq4X6AzVEf2sn
vaLp1s+VqcsLwBqnAfVmOjued9V2cFB8Mmmdt0Ym/D0K5ODiC3/iqeBnbxRoHtPmnIG6muN93+Qx
W2wZWiukd0Ie3CIREVc21Iy6QadAzlnuwgyoKV/JSdxIWr0HT0M1Hxd7PHjmDOxDKhakBS4+Lo7Q
Z6y6pEw/pbWTJscK4huK6YlKFTymZY6PAwFGn0xZF58cixrQQbDgRKy61KWRXXhapEe1krjxwfQb
dCwQv220FjVPMMbV8YHEYyZFsEbyY94h8WCdJ7KeEjOs9/SdSfvNLnO/JX1PYjVFqmAriMyDK9dY
KPQRJKMig6K1zwxoodQphsCQ+wiHStR0TKtxuQZ1Jq8LE/bc8Z4Sj6j43spuMd4KfkvnWEpffM6Q
/DNjKYpIxcgpVn6J9XtBBjgbfrUaUCiuFUE0m8Ze3nU6MzYx7oOGYWKYDt6a1IWUMTrbobqrxp1p
Gw5qySKaaBFOWSEAp+bJJz4WwK0zAga65H5tFxQ3RpFdBlJOyHp03kTLUnQaun6FqLpYSxkwhywL
3phyZA9RMppAn9WssNNUR7bm4Bf7YAu2fD6y9Liks2M92xqeSxRMsOeRAuqtAESAYn0CNSV7e73U
M/2/U0IEgLa4ZLn9NhvWxNATUUQZBrswdv3L5KUyQsSPGYnL791o/Q1wq/gJUJe3b4x4PjI8N89p
WWTrIRmdaAk0jzmCiMBs+nBJ2m6JsJ264Av7cdXUXXJbAZlChZ3PF9fkl8uDYkMsWkmf0OiOQSQq
j5865rvfZV//hj7nrs6qrv2Pf/9rW+pZiD7YG9pEENAf/rktTWNGF1kfZIe8hFe9MoBbHvUScEq7
vfQeHbOiI6WWqnhkm/JfOJh/8ZDSlXqWZ1rWFVyAYeMK8Pu5J0ZJxhZmabIDulH9seS6QvxcpJdA
hvLhn/+evzh8ry9FEgt/X7vf4K92VZRY3gSM+iAaS1Ub7pEZYNKc1N/++etc9YI/q+t+vJDjOyED
BzMQnnd9w3/iqsh6hhsr/eTQk6uzxWF/ZbpP1qaosu4OjS8+5oH4EEDfTvne+Akd9bgk6cXAtUFz
zV6v2vz4kf6rJ0P/34V+Mwf6V2rOllGP/nV4dP2iP4ZHuJaID4Jad8VBcvn+oeR0f/NJQ/id6fh3
EiQx3+gJuKD9ACsTY6X/PUrCF2VimPf5A2aA19z5z4yS3GvM+M8XGb5knh9cyGx0gc64v8JLtPBy
1asE7JxrsqUsisQbupUD0YwBrucMb2ZS+lDi3Poha+bq9qq6XKkA2lpUhX2+EYjpH/NOLvNGW5O8
pBQ5cuUZYLBCX+/Qu9vHruoFUrWsUWs3mJh81DEpGKsYut+W3JD0NBRjfWMmyE1XtVXcNIwv7nyo
77vSDNNdjAVm55DX2ZFvSqYzngxvt2SpPiAv9c59ex3VLy0WALvHXLwqx8A6zYXlvWS9VRPLUVo8
+gGTRXbaD7vcuK6fqjp+qJXjjCtiIadDb34hJbh+R18SnBdpxxRpU9DxHMa7O6Ip3UL39i5jPAW4
fr2wMAmtqM0DAgpnL7VlfIw8Yb/7DfJ8O6+CQx2X+lsyWbECx91gWUqbfgdeXD84rTOS7+ub2Hw5
nsvIzq1vYJ6ROrgglZGt2SzkAfDdJmaVnNpmMT5odTVFX1NjVF1UdZgz9TowAXnIRwsoXRoMn9Km
6wg36Sb21Maiv1xpf6+MliU9vMviksFC3qOJCgFNBBUoEAzdK8vMKNlB7/qsf4V+VziZe6YP4wvH
LasJclO+kMLS7cMl67aCVuhjQVR+k5n6QoCke5S6a446XpZTE5OdXrl+u/WnoLXWmuV1Sr/X43Sh
E5SvyCdQZvEu9Xy30miZZ9kF8Th+HOm69PhFp5BNjYh7KLouvhXXTHcT4dZPcHzSF9llPCQZz9ns
gae63pR0eQJFCRQHxFc2HoqMCxDto9Ofewc7UtTXpk06p4DDmS5XKFaC2jMa2yqlgrCpqmAfjsR1
Wz3P/emKuqgK7MINoT93GdTClcNO+SbR9bJ2FxDGlg7Kc9MZxNcYtqCZK0cETowTWHZQiibPMTME
EutpWL+oaSTumkEWy+OCdXoNjG+/NAvOYjaHLPMCAOgw28L7BINhNAbGpklLFCLzsPY0NqUiHD4q
35YHU6NDGnPUn+uh7WdEH+l0WhZkgzhyu+pTWOfxq1F6iXFE4qnyDb4y8RVBWduvUnPsH4ZlZJM2
zFK8dcxM2QxWqic9rVKfNSZ08oJG8S5RDbH3nLv5oYUBF+wdNrwkdwSUhZk1E9Fa2gwE4i5NaZNi
YT/bg5mecDM4X9gam9WKkeScRL5m5tMkVfA5903/LN1pNhmvyfBpQe6GCAzVMuJqRG/Fmp6u3gZp
Vb5juQ4/Mf39YsAwX3uNts+i9+ZvbqPRSuO3q6sNKO3qNU/YU0WFzlnP0Orrt85HJ0AGTt4ccFN0
V6MkRW/HEPsmtSaED52+ZwgZMsvIuJ9Z5QA051G6CeABROxdaQ+HvkV71GRrwlLYpY2dOspa+EfX
bKFt2mke8D4wQSGPm2MNTY0fGWFj7obCyR6swXB3dWbKaW2E0LQ32HvMN2J/MNE4nKiDZZLoCpc6
y2kym+IK8la3qKrwZoS13T2A5XZ4Y/0yf5FZrmZWf0gmOdFiYq+TCf1iYIzNZya1MO4dAB97ZcIj
g14ytxen1cZH7fqoRluRDzShM5dBEqLryUmm0IhpnWFrBKn67I3z+E2RFPpGoq0423RR5aYb22DG
ZzPrOApjW1HUhrFcB1ZTrgUiz2Pvd6EZCbN5TGTb4KMLRxSD5JSWgP7WXuUfnWbu1gMhPAD124L6
NIsPueTYrIWjdpNZPtEx97tWU35nrDUQwGhYfvAi5wr1KyYhIF3L1wXHVbkZBOHftd0zb63TAVKr
ia9vMkUx9CenUF7Vofgdm+xlMRKW5DOVuTRfg1nSLqP2YT3QvfZYCvJLPDEntMLcu4gcluYiCv1A
6Kr5QDRicsexOFGTy+VAPf3MsrN6UHBdHnrRxhaGSdDtIzy9VxsmAWojBqPHFNbDc3AFsK/akdsK
E191Z/ZTeQetmAlJUrrXIbUDRgNVLkINtHQItTm2eeRFUzlnt70V9qjafEVD2pblbR6a/LieNLaC
DCfeGAgZ3OpskVZCt94NqFbvgs7bOrsuPsWVXrr40Qm0d8gzOT6xEAzwUQ2sWO3FmC+VkfTlrjNU
DQRjjm/DumkekS77B6KnzA8UnsthnLW7mzrVb6dYLZ/pkKc6WpSx7BNRzOwcZ3Q5GAA2iiRlaJgu
51GfieWEN8w/pBlDkXLM71TRg9dUln2JaxwAHLIyfhiX+Cp/tc56qpM6qhbH517r67sEguru+n4+
6XoSN2G+MJ52DH+XK21cpMTbjA95xKMRLunXuAM0m02s+FdaTUCnXbObjzODzXtL6nEXzmF4GETf
Puu4Lu8Ysg977idvxl1AFpndQHbnI0qAbS7zbK5xgeCO6u1Q3Y+2WbLpyO0wgu0qNqmbmftcFc4F
uUJ8hvE/HVoejCATLOJlwuDDrLPwQ7S2Va/c1lWvGbqwz+YYy0NbG80Oso9BbvbAUcPll/KQdgrb
jUge9bfZkMs7JLXj58b3x7XshPdm1VlwseaKOy+9HpoQ96yMmL3RXTZaW1b9WM3hK3xdGKdDSsQI
LEvVi4h0BStlBjuGbxl26EcwN6268zRbzb3tQwdeLZ4nXUC+Qpk3FuZhnmOhqEwFBBnj6dX4wTtf
W8v8qFWynogImLd26vnbhszLKAXIGkd5Mt4vwkJM3xH6Wu77zkhf3cZ2s3fL4xaPsEya7kaPWCTQ
d3rXXfZZiIkemhwSmZn9kUvW0siLh4ohwTtetTdq3+kF/X/1kQ+T9RxiLnkSKmmOwIqfVOXPm9JW
5EMo7OF+PwAlIRfKK5Y3DsDvToYnt/Pe/H7sv8CUpIJwNIaf1u3f/NDI954fFBjlis3olMYNHw7Q
D91IBvOd+m4vLsbMrlGEdI/IOjHp91mx1zTl97Y7yjlCE5qqVaNRtz4FXq835WIt9ymTLEit9eiW
xuq/W6j/K0PcFYH0UwP8F1rE7bfx3/bvZcPQQtMp/+6yO3z9j3//AU/6ex/l/2iNaIexw/3URvnW
by5rcYuFOH0MFH0GAH8Y4tzfQH8J9sFANX8s6f/eTDnWFavPH8dlJ0A8mPZ/ppn6dTDAKp5vhBU6
MPkp8Ob9uV9HcjOxPPWXPbRwlpYLVmbLS55/elP+wZSFTvHnfs358SIgrFjD83v+BSXY1YPRAJlb
9szY1Wry2wUa8eBH7Je637v9/2OMKGCOv7yUw9viu47pm+6vAMG6xJybJ/ayn4YMWnGR4ai3EHSJ
qyG6gGy2LxGK7qbFdVaI8+t/8fJ/eTuRGUGD5BgWAmXFr1gwzA+BO3oWc+ZqfLJK/yVgGP7P38zr
VOgn/yJJoLyEC30EeCEBhd4v/kWtjbknalTtXTE+Ta79DJ2gjnooJnAmFFfp30Mi/sEnR3TuX1+O
zh2yJgCyKzDxihv5aaBjJ4pJO76zPQtddWSXK5qIBWR5lG5cHgssRUTLKKrjRHUm5nCElNDaQkDW
JNmVmsySGMOzlQjAVjlwCbTWIWD7egiRudG516sW/EW1spQAa1ym4UpTSxzQANpfrHzcJUPbsc65
BgTozrSeZ9Icrlv3vlxzPNu3qerxqafSXvfmPD3PkDRuABCMhB9ZvsblTDTUk8eM+yWb/ZqOgNVs
nNTuxe0q+eC5CB8HB5001O+EhXAlVkkJPpt9lOIZ7qrt0C/LgXH9GVHhsLXL8rvjFw915nxgWbnv
aANBbwTlsTGnzwk7TF4i9zaYlXHn4Q1dy2ZRO6lctn6VWLttPn6DxqAOfp5emhnraRZCv3Csst+M
9ejdTrgIWH158dFK7GffEPExT7Muwn59tbEMsLCM8GmCvLWeRZ6jv1DJU+fh5+sDGZnhkIACp9Se
xnjYs/CPNznw6DOUjqhPUffFYF5PLkINucEa381RMs5JiBghxwyW1X74pHyIommADMAK4FQ1BAzg
lm0EgI9q0tr75FS+8ZLKgbjCGrvjJoAD91QLCUlEZ/0erQd9rdZgycC/pqe4VPpcFzyErUrJLfUA
l0ipKMjqeo7ysRI0er1FXHNhPju1DLBFQDAx0szq3/rMxMoXmbO4gWmfPGUpgIEqq8UqZhm0ThVB
NKsxu/KsDR3fxHGq75sFM3yp25sYo+kbW5TuycEnsEeOJ85isr19WXEtUAhk276rpl1V2m+p1C5a
0gwtd+4Tn+O0WXhvMoDYGXajz2TL1nc9aTcW/ewZ6USjaEILc6tH8iNqz03IH/aISRKTm+106PQn
Nj5yBfLZu8uYMMSxDYUw7nzBrjVhWStTCk/3ZRqSo1PGCmHieN/M8hPWCszuAzFpDiaEE+N0CXZ9
ALfQU+oQBiB2lk0JSH9T7GcE3ge3adVprs0rrCtx60s589zgigZGRHhAYt7bsZrfW5ZW10SB6mZI
cuPUJZ61s6cQfWRhuBWyXNBZrN/8tTIVr5ZIG71iiKoBxwfI07hJoVEaQfwWyK6K4iAJd0kcj6cJ
HAb1T4+ZHynQrh3MmHufIsRyTJbJcT9FJZlFK9srxiMreHFzLeS2cU4qRY1LAnlwVq09P31ngvUS
CqZySdeZDxld+N4a7M/4dG+MoEgeZW3SZPi808jNj53DnGyIpV5hBe7W8ThIBMbw+r0lPxutQjfO
IGYNG+4rCH1MrYCbCWWNk+EQ03RshGHeI7PfdhT++5w8sFXNVGG3SL5tEnvqExgyn6K8HY11o3S9
ZTBnv7cDKPw6bbxNO21Vk9hPLql95A1L1DuVP7R3vdHYlJ5mcMjK0caWkbLkGYASpSn6WkSqzXIb
F7JDVRE386daBMUNB9LCGiBkD2K5b7pmimGF5ACOzAeIHosZa5npTRJUu5QHAHNJk4FnkoAdLEpR
3bZlcCgG65Ms0XKQV8e4hLWXowPIGJCI1rE0gnMSy28x4yo6p3bj95bz3ptO8yXv7eHSOKhYV27B
vceR4F2yOZ9u4PAWB6+0yCELMkmS4zK+1hPoM6qhK5adVSm5aB43EFL96UoFMooXAXkVYMPi3AMj
9FhgwaASRZkTOucWNnOltNt47BW5T7zpa0lY6YWEUZAPbRVJtp7PburSI4dsxSOli6s9f3IiKLfu
piC/ctcvvnNT2NmoaJqW4VK2gbFHc+ghJfY/fGHTvF6jxdYqdnN0xoH/VLST2IGuK5n2OjOuiRlW
pHRQZXthukfFVZ/qqXf3LhOYi5cJuU+NJPkcuJuSDJldMae8/UM6fRKcXGvUkqTsdnPxZBMqEbmm
QPRhdNJ6dJS38WBBvnTo8j5Pg5feetpbXtrKXpNIg4c8b7S+7UXTYTfKufIYAe0ZEusV9n1jzcPz
eyVbC2SOJmAuidsDz8fxMOQ2Z4Zir++d0CCDyyJPru1/ryv+e0/yr6gXNlTVn6qif1jkH7/p9tv8
5wr/x5f9bVPi27+FJiJZJlNw135QKv5YlvguVT4H2jXc/roVoTj+o8gXkN9QxJIKRTnn2w7V5B/i
2+C3q+bWNPk/yHdN2NX/83/8qQhuf/nvn7ecdAa/VHGhyarfJcIrCMgd4Hb4cxVnKc0jDsn4PiQU
mbhQbXcbtn9anghdck/QqdTwmLgt6lIzS/vDwDr1Pm2ModxJpOIS88OA4xHVANKGuLexJqMStZop
iYjwdLJ7lC8m3oWK8IsQZM7CJOQ2kYKVONuG+GmyKveV2/69YASd8K2eBu7Px07Wy32rwycG0dg6
KhqCVe0VcXtNQWGQS/107serxpUbWTy0mJ7ojDvzNSR5hWAcI7MeqmqUx1bjEajLAN3ZdUk8egB3
MNpOtyVhzwwFhXiIF8sAjGCE31tL4zVrapvt9lCi/yEQh1kkQipktAOO02Vsw2hx2hwdO2/UD9i5
9tMvfP4ZkM+Wrx7FoA8usodgR70e1lFe9ocFI0kEW4MvbN2RfYJVXW0ZXhmW4cuQLyqJqiIwX/0S
QbDXDGHkWiGCREaJe4aawOmMnlcXqH5X+G3nbZt1IUlDzBZXKXkZePGyDADU2NLg6DygBraaxHjr
ext5T0dOz8rrbXGjgzY0d6MriudZFrh9hqQXr5p0cbxTE1oknhrpdAmInv2+pCMB5LaKjzKd0q8G
h+Vtw+Jt9+Pna68/FVe2xs/NPw8WPpRqVUESi3yPAePW1H21Y3g5YNlsFupH3mSms92GELCrRLjL
LB5bzMXTVd9JOd6AFCWZMS6EXPZei4psm7rkKe0IrKXcyGNMhZVRy+Pi1IdBOzwlwTdwVGaJ9dog
Wva2opkD3JbSoZ/sSq4FLL/HvG/bNa+O2bVt3YyBNhQTiGfFsyZo6zFlJv+qmrS9CfC6PuWQw7d4
wLS3phC1j8x6k1Os2NjkM7QFJOnuiZY1iwLEZAyNOqr3AVNzlC+usXEXq612KC6RqroKSzHcDO9q
32f8U43zLnDakDxFy/4+enAEUI+WZU1UDCES68RiCroNc7NLb2VR873Cvmi2Xo3P1IJVh86D/Bld
+/mmY3j9EJfhfM6WUUY2j5D10pnxufRIviP/bgx2ogsFUZCp/VxQ/e/KABgsM66r0XXqsjLYSWG2
j13tvLpdgRvQNV+qYJrziAr7ylbDKkucDoE7RMEvXdSy0d9mwQKiwocBieQBDUkcIHtBJKGxmRX1
Xest5X1r2OjG5xnhaeaIY59UoB9xI29KfCRXI3K3sUJnOSLQk+SLItmLxsK1P0EYpEksZ7RI5MNx
o7K6WzlklESVRagCbN9YbqtuIOKs7jCOmnEOyHhsjZ1q7PbMPJTJemDLU2WM7l3nJljM0wFdoem3
JpIY4rtyYrxDSgTQtP16nEz/dWCPdo6FSD5mnecMcYhXm/nol+aqlgdGPeIerTFwzzmc4cjka94X
UvGohXKNiT+pS/Wo8NnkbFVFuunTATiKIavlE5JHc7PkKr0daBLIgGhqEsPceWcp30T5j4ASpErS
mCjTiY1rVkPR4TUjZgdPdIW4aOSgEKu+GM314HnzaYyb+j4l9+kl5Pe3odguU35oytpv196S6CPx
1Cn9r3fl345U4qvyCuVdmarHzZD6NdDoqtGRLqz0ycNzsNBlI6y3dJmfBtbcM6FyGTvO3MItb3tN
GxHDOe1Sgl6jcS7fwTKrjc5mi22w8m/ruTeeEBpx+PdWumzDccoxnlZFx3g2WPQdeGkmp8DvqA85
zBm5ciq1Xh+//ThZlOzi7+FUymNRc4cS+ifYGV/vosbj0JpYcTzrsSQv1mCbzOIJ7yZ8NJ4wuvaq
/8XemS23cWzb9lfuD5Sjsvp6RQ+wFQhRpl4qKNOqvsnK6r/+jIS0fSzaRw7Hfd0PduztEAUQyMpc
udacY+6nmO25qbBk8jiM1pm2OS+EnHDaILPjnRRDvtyNJolv4M6MsLrntJ/JnkeIsqnrhVy5Hr9J
Gwj3W4DKf8ulfy6XdFPtjybS35ZLd79P6W/1u3JJ/9j3comgAa0I8Vw71AkHtEX/0JYIE9EJciiq
HsoinUP6R71k+/wQtU0Y0Mx6Vy9RSlkI/wMUTjxYZDT8m3rJfdfGM8OQl3dperkudwBaiT+WSxLC
6jLGVXbb4mmbXx0InwQiOH7nbE0k5Gx2pDOP2XxIae+XxrG2Emzqa9q21QGWvLlnjjC/tag2sSGa
jbsmmHpYbqbK83/nUuNvUoJX2kUeKm7hQEdXeTHOzhPiuCXoCa/pAXWotwJ3B0/2DAbKpQhZsiR8
MFOj8z8MdT/AJWu8DmjRk13Btlp7I06bF2DSRTrrGzHupjapzao8pcxi11PgcyMfYGiSLhcvbj4l
t4xHZBM8JZa/aBIU0h32LIFRk+4dmt5SXRSSObENcCUV5qdU+t3S76tmCKxyrcwSiFoKpJ/xsyl/
SwzV7nzZzI8uadfMoOcx40e92Vg+NxVC1LvrqvrvA/jPD6BHE/bnD+ALpfu7x0//0H9uK+IXundW
QEMXi981mfeP20r4i4+Ey/EQEVxJ1TTY/3NdcX8x9UMBXJRrdEC+2B/XFcf8/4H0cSP6scONWJH6
jIsU15/Ae9/hFoMnB9OMqf+Ar6frvIrdB5sB+v1SjP8yO8ohQcYGSoXZDTkFDsF38w9uLWiTAlEd
fR0NuQwzUTJUGc8zn8AtJqd/CvN4J13Tr0eehgU7HLEwt8J3OwvFqAXe0+T1Sp10OpoNnRRof2SZ
T4QdVV2Ejt6eAnEBpGFd/rQO/qab//4WyItzDSQVLuDbw/D87peVhqm4DtGnWlpgMGVRsvMUYghu
Z7FAYyI7/DmyzH/6lf8ysOBV+bRs7OV6rell8+cJQqeAKI+Bj/2rFNNjTgPojfRawjhCHV8Qm/82
MAWaA9ZZThdekRkJTPUfXzAzDfzz3Cpp40T1ja/daDPXp20Z2ETtRsP30PEfrtt/vl6/j6ZmvuVe
ZzGM6/hwga7/+IKzEuYSR9Nw6OtJ5qvei4iKWBZpol4fHbKBZtQI90FRETGPoumML6t6rhpycGDu
5Uu1in3ln6EUWv2qHdwempi+qtAPnH4FMfYPq8D1/7IOfBcwJs8+kx3aFrrv8OdvpELDHWdl1x9c
nwjei1ECpbtRcYEiJK61tU3GYjxREs/kxBN5Ly48g/NZ564eLBMr4CnlYDiiNXdfY1u13irxCtYS
MhRicJZA3E+AapLTYFqEyWJRFPclDKES5pPOiOothcnWaFMM7bNFRGXjTuLeaH1ipnp8BzeNMU9n
WBPTY5TSylst7VC7XwJK7Bmd2TINsK+kld20tjs9euwS3iYNgDwcMnMwPoGqC6OzbCl5gT5m0kap
r2aDSRMRuEL8ziqdcGwISMwTPpJwcD5M1TzeVmZCshICPboC9HlI1dIbQQveFivDQOaLgZPrMcxl
GxAJK5uXPrMw/bamffwWmjINQ/MSkO/6aKK8LdehhLu0xqQVbqHTuK9Ba07nbxkf5RCRBJx009nA
inlxuz7YpEvqvrqha9FHnsPpxas7znDPERDVr8m+vdPym3LxZU5WKFJawiqNnoG7kDXTQzJ+LXo+
x2vAR9Q64tKTqnpeAhk+j5KsbY9Z7zmNVbiV2CLtHd5ewjbCySDXSw3RdP62VhPGp4QQ02Ht79J8
ogzJavoGjssva81Do/ZqJHt1bbRznpxCP0rLo44TL7uVR8+633ZYPD4lwxg+Bw376QYqtz9tS3Th
3gqFhfNaq4AAmbjh4ZdleBvObfjc0CJmWFClrAz6MFAbGbEAMdDh6HZTT4/0GIhSGTyLj5Snu3mZ
rrnEcU13hhndNdwaGN2xTzJyfUcQVud0dMICFDRJJtfP35k6VC594GyT3Pc39NcTtZZVaN5f/0wX
ITMsSeJh31iSg8Hv+iHxu2EzxmG466ViAYPW56pCcGpzUCqLohuMkGYDemXsgXpMQQihDVcNXSpq
qR5QERjT+44ZVeOugjK3piccE2YLewWU87ArQLhrFpuGzIPMMo+j6Hzi6ZEMk+CiFNzI/Wz22biR
Mcki56ap3GKV1IwcVlXSd9GttYQzJjsgVcNsyAEhllrSxxG/xvhJ8fEzjyFzZq+4cmLlwIED6G0A
wEyGJUDlweVzVpfGjpLtpKWvURXOuxB/nUxIf2DiC7EmyOx7N9CzlmE8MFGbGB3V08XDlXkNgeNr
N+Z7x809AowS8asyLblhWOStsB0K4E5Jdx4TyVCro9f4uXNyQh4SW9ETAE843Qy+MRycAIfeqjfx
Lq3MerkP2j5+k4ptk2aHf6rSxLtvzCqMVv3izLeiGkt8hBO9OOgZMdj2ZuneQoaDhHIafZxuWNwh
RupuqkhlGRTtCd+Pnu1KdRX9QOcjvBIDbLV8rYQPuJHppHOQSK2Irvd1mnRr6sTBOYdymwj+z4p9
eTpzzLGWLXKp04NnRJzSC5GTWFmIVqUX86yBdpk2xpPb4g7DdL4Gh2rH/X3jiOZlBoJRwFAcX6c6
iJ8z12PDrK0cH7WZfcrQoS7ra8Z8ZCqiLH3isoMmNBMsk1G14RitmWWTAp7iJFX8GvGOBOLAxeG0
mOGnRTXic9kaxnJcEqcPjnbZYtlak+4Gq74VaJw8y7a/QFRxvW1bcSkPm+h2NJr4EVdbcoyD8OIn
iXwuuvZ1Lie9+6fimdlQv8lwHN8zPmKfdxuRnhDqWZ97I2Luhz4T/3I4+k9MHHNuN8N4dO0ebJ89
SmihifBvnKhug11Im+dh6q2p3y0YkcokaDb1pPBIDSXEdoR8EpFl4bgDw/OoumfQ7HwphM2fbzix
2o9uElrRlzAYU0LhZBPVuwUKbAE1Ku/xU6ncuMVw1PPRleBHFjpEv85+gBzYqfDEJbYJAbgj61RA
5UMZFqmXegqoRZrODW7tEUtgLga+VhkSop6iEmSzcIq4vaenOkPYz4J7Y5o5FkqEDhuj8NQb9Nrw
1r0m5+XewqKhFTOdVWwGmquklxLtMTp/SS3uucSyl0rPYk/P0AQ+DxbvxuuS8FaNfDWgjUL2wZJY
RTAxOpA1xQId03jXMcmTHYfA15qUdGkrZ79vh/YwJwMu44FUabCErhfcMpU21llQ88oZhwlafXxc
j43Ny3vuyAjNnznHAXPTdI0W53Wh7dWvr1ugz4Sy3YIa0Et/NEmz7MYqIGSsGZ3bse9p8Rcu4e1t
Z6i3ys45OYTdsiKsRbqv8JamR5W67NPlNShqliQBaHSRT8Uw28Lbf3tb4ppkJZOMSiIydFSaj/ry
RhYk+aEEmB67gdq3JIFgK5YC5xq9UZD1q34G/nsnAJnaa7MN65cRyHHyYLk6MzAtG37XcVh4yYoG
ln92ZFNgxeSWDHB5VSSx7kWOgTn4/jqeHBJ2c0X0BGyQ+Yn0QffFSwQb69wilsfKOdEsJ6dEh6qL
+DJyR4ZLaJJy7gCnUOyLvngqasM8NX1ifO1aGe6TfgynFe+ZKic1/PDZmlCQkjVPH2Etw05c7Jas
2lVMWzHftb5DuFU8pfoTldji4TKB51/3TQDQGv1CVz1F+hvNCO14XXodaVcovkZDSG4NnbWYrYmi
pIFkVwRuZD4LY3YQNnFU+uOTZ6dG/4QNhFCOdTomcRKcGfCGHkdVEy54BINYzuluzoGZiY9ZQLUc
76exw/wp3OkMHcDdpqYDcxIaeLrpRtglozdb+5IG64ioh+jU3GmTe7vshnVqJPOWfxAyOCRcF9nS
IPpI5LkO2FnyITF+nYwwPRkd4pRBJRw9c1AeEClAI8FNvCv68Trj9TaViQfY9MMbZ1bRWpb2hzhg
S7ehCe2EGZMat4gSr8skj/VAxFbcFeJcOWwx6Eow02S0OAnyoyLpvDL/aqQO8SVDHeHhqEs0knKo
NzyBI6DD6muFBQaI9EM4OeORdU1h0EvzIewa84FO9bAZzHLtqbk8MCOWW2rj6GnyemTHHKIbWr8A
th3nwTE75w4iRfWBb5tzuZqKEydfiYgjJ4ACsOQ6KL1tHBZ3fe6ASuWjejABs3wkU6xn5G/Z9/UA
n2ZtxyYF5CT3RVigixge7VKcqfyqrUVexlfSRtyT/W1QUKIVR5Bb+RDig4ORLb+T8cQX4vQ8wjvU
eGOyKXuzqCm0jQHdFCewWs1wAthBEq0X4bxiN+yy+qaXFuZlG57KncoLFmmZsNukXsuKXAYNBosm
cj0e53zMmIZQdm9+fjvVt44fhW3co7Bz0VhgCvAXYRtG2izkxGsOjXst+ol3wm4bsRJ//jp/uf0Q
daoDlPHHmYHDxe3H2w8hh12f1R1YHOS++EJAFl0kloSCCaDQNCt9dbluhz9/3b9c/XldPdH1CLd0
HG6KP74uV/KC6JSpOUxZ4b12BrD4Uk3FtBv9hP2rLqv57HmJ5gENusr9+av/RRjJq+tZMsFlHm+C
gfIPdz7cBXRPhFcfoOaCSsOMa10Cvevim2a372JCllZm03It0ZW35aDjXl3fwn87dv/YscP3+Kdv
668tcw7b5P+tX9u6SN9lz9Fe/VPfzv2Fa5bn0+HQuuFrb/y7JTNwaIBrgbFJXIW2M7P6vvftbO8X
5rV0YNzAtC1+jK/+PzID+xf+qGBh2CFCldD9V1pi9LXvHuFQOBQpIf5iK6DH7+vsjT+JRX0dj4QI
Pztgu9e1QahxRIuKqcqtoQ2nbTc0Zk22g59Az4Xu5xwpCEMYkwtzmrU1QqzbMSct823t1rE8GEUt
IEo3NIzMlcml4a1MKdTmKHGOOMbFPaIi59g5PUt6thDiQcm1US8ItrYxK3im84Ipfwlm9DbE/PhS
6btnYy48cODk9U2xEsGtSFBDfetThJr3X1ex56362gqavVX4SbulsNQ/co0LzbN0frQk5T7Ddl54
ZLzHqaKC6RwDA34uUzGd28yyj1Guk2HtZvIJ8bSqvAbe1dbByQt99aYCU0Bv1+0FkVTGWlSgJteN
Q9baDAq5B2yv98Em1Bdny4pJORa2uOjJxatvkQpd10Z/sIfE/riMVHiVzUVX2SalpVcqcR9bkt8f
j3X0nHkFfzXeBZ3ARglPFhdew7esTfkEKgfwBeHWPPmRbllNdssfu+6FJTfN1znWJUsf8wZcMfJu
R9jMj6YdE1cUJfQ5ettLFobgE7+1o9OZg9wmODcz+d3Da73Yj6Z97znggavEp17IqbDgOgg4oSmo
6SgdjnZNeGyly3YOS/15QgLVlfBU0vNgXfNfvn2hhRlTMGLYorrq9Td8rRj5SpX61SOifaJ2i2g7
TETBlhvAMXn6gQ4Xv0INeRKTDJUInHBVcNVyi57PBZ8iFdi3IFbGMIZLGpnPnVJ2JS6dRovqPjGs
Jk20KBfm68O4fE0iEhRX5lDRKi7Gc7codzdDyXLWpKUQPsJw8oM/4JOHMCONdSNK61JRoLxc74K1
W7LQc/DQ0Y4SgL9piSz+zUHAe0v0IupMe3pMkIWhnu4GVoPVKr7Z0O58e3u9ItLc7527wvc5oHEl
svgMi9o3GhhGrYij7d582Pvx1uwacZ9A7Bo3WIX4gmsa0DhOwpjCPc8a6usKSCmN9pAx75ZWG+tN
8Fje1thsnAM5LfbRyAaK7nm0ed/p0lOrlpiL6XbAlQeGX7JiItET2ksVFSP+MPjuBr1O6GTRKdNF
fWB39AxdoECBUPxlnTRTbiykSmKI4xI9DOH2ekmGsxo9X5fwtYaec4VATz/sOh3rJfK4Vo92z0cy
6njva0A6DhiisBOCYndE1oegyfQ9qyN41V43RaAbZLqx+O3Evz4SqC64eKW63r7WQNJk42CaJV8W
n2uIdBuyWb3eExcHJ+qzoVuLq4ZLMiIVGZfYOX0eTq+me70gkwap7I4DQuSSX8dMHTCpE1+ovDaw
8F6wwAybh1zlAPche9Oeu179ZkKQrRV9WvvoJ3V4O9ZFeLtIYN2rLp35G2pCLLgYQH8CyeyrxH7M
rkHTRksoI0PxJdyYZKQfCN81Qe/pq6icDC7eidFCYMn5GOypjcfdouY+2ZLywBNGa5Q3xDVmOpcW
IXvnWU3NHV7rcJvOknshQXvnPGR7DqrcoHMuCv4e8J/OEeMbMOGOLcPEhXDp3KbnE+Redm5Y6Liz
IZi95GYkDyE65j3eW+tyna14zDgjnLM0OZ4UqeoO9TRbpL3wC095zooyQqxymwLo/yUywbue4trn
ImRXZZGcyigD8Gsu6b53LK5Nw8i3VKSR86pSi61ZRDNrCq0KC5yscL7WVhXuq4lZjR5sJajx+llc
CFwZYSi1xCasSvBnYHcUo4G6YpWOiNg8aINS3KdQ5i4lI5oWXXSjfW2hrhUhhNfzycl0TWyhz3yL
cyID08RldQPQuth67cFMF9mN0/TtoRfaZXld845F3tra7PidIYTr9d+DS7jv04FcddRu/J6m3vaG
UciOaFIGtPCbFPsb98Bgg8RHr8dwJjC5kUH4DGyOL/LblpYpQUHPnY+l5Ea0zo5ZoLDXSewI7bZB
/vboeDxdRZEj/+1HPl6buvP6xJVD4DyPVTcB/ZNum+yuO2tdJ9zWxySQzyIFE/08xvGcf3JHm32i
cPQuJYYx3TtJ576G5Idus16WH0TSW3QSqjfs3uGxbRp9GEhTH87AJYFEcTG+HxeXjaygfqDrgGpM
rKYEHiL3+DmZD2w/djluRAxpN1nFsOXF2quX8KakdQcZyo/oSmEhDIsPS1bAIEgRuK2BH8XPHKVk
Vndc2k7ke/HU5LofzjweGwqg/ZTe52i52ZpYPu+trsrnOhbtKYym3hxXczBO1CF2e6H0BTKoDyKC
WIpLOscNeR198Cgq34x4dgcbtB4KIClEd89kqL5RBG+uB0IHP6a+pENLDv1n2Vlbw6rlrYKxsW47
f236EArHVV+K0hgPXTcfVdI3xLmEyKkfMaXXa1gInzC67xoU/TsDveFj4wyrrPTPkeUg3prp/hic
E7AHoiMO85JdlYBZJmHImeg4W5uGieLG8qyF5B1GN/HKk062BsJQHgQOxmSVOg3pMk5u7/LKGgD/
wh7FETySXZDkxEv44zyQ+UMDdzd7UOkPIcuyXceqBy5ADEZ409nO8hBMnX9SWcgxl05SW18JMShH
8dERA8Ax06se0iUPTr4VsXoFN14vCQhvDbKGu30zMV7J/f4GsL95xxQKsIQy3Om1cOrs4+yXH4n5
lsVtIZXzQeZkCRmdGoO1s7QhV3l7+KqYGnxJAqRfagRltbDItpJolU2AtovYlCw8mIMcNvPUkcIR
NIR+Og6Uj54g+rugTbL5js/Le8u6oNot/RhxjqfmNk7Hj6GOTMvBce79aPzMZGTtppn/BVbUfE7c
mf4xoQo7O/dRwHZu+0FBr6X8qbytO5XTbyQKXwyIAeDBlLoL0mT5ALbUXdd+X+5qsgr2UThgqwlT
ZxtLdZFhjwmp9aiMtqqU9R0x7WxRhBesSWhrtjF1w6kvW3FiqGkc3LBWxzzsndvaBt7Gh1ah4JNo
qTwElJOUwdYg8IP2omdgeyvzRwfrtk/VaSy5eOAQwHPsgO2OmZsdC8gAH2KyBOzKrg4WGo59oE8I
eyZ6aopDZoQ5XxhJVsaLwlu3QcIeEg3rfuhT8qUgk5rnHCnqbT0X3UdrsozbuWxIyjQCn58bqV2/
dEOByySyLDwbUyXhSHX1r5kGPtHoBLHC+qYDbrW0MPzRNu5N0AxrTl4f1p2z630yIbI6L48jgbav
Rl7SR9KdPEEGC2K2Vu0M4tNI7PNHAlGXrt+bUZ6sXWaEazb/eLPg/iKcLemOQ+W+NeTNby3IsLTF
zULvVuI4E6H7GrWQtDdRraZfqYi3VNctlWBqVps5N/NthxHuEkl2FHb+ttxiQWKEklr+gWaNvScS
ad4oC0eEO5KCc0ucKk6fxu6zsGcj4aotN51rnsmhKQSos6KFT+FL1H3nNBJkZous1KHOixriNzb/
eJdkzFEYpjbkdwykcsRJhC6nju1o33mJwcbUpt4hABb6bOAaCDj2IstDqSmSTdvAaMgSuUVmVN+l
iuciJcD4mQyR4rjA2l2R9pLvIHIsyBn1fCHzSdy0CvPjGE8BS9wua8c4pfjjIBrkfYmjnJjG+JaR
3T2KS/VJR3jdEDt75+UVPVKqgaeyt5DjjsprVwTURN0plzQYPymv6c1jmSOTPRlSLBbRX3YW7hCH
9XJkNmpQOZFYYUcPUReOVLPYA1fYqOrgJZIFm3qUZWMzs33PYE7RhjPV2PsZLGd3bRUk5q1iBYQD
LTo54PZLkJScujonzyNVJ7DjHbJSt4T70fLfMRHRnTXdkuHn0IKb2Lo9NShGeKqtalQUIt7gcDal
tI/nk6mlEbM1igv93GJdypGyHJ/T9+bI/ykisN/lUjqo19CGuCHMLNpff2nQ+MwR8UvK5NB4MQcm
xo9aIyPHsfUnNmlbVU9EgAfOca51e3lCeZafBscazr0zQI6+TlzJbqV4x6rJMS06qmojpaaLnYVq
ItWj3yIC9Ldq9dWTwWfRbgxg95yUNOCJMqBP8fatRsa6NJ37RV9KqrmZzkmkJ7No2KdHfay8phUk
r2pRqD9XBBJRkP2pAfI3UhVNi/qhGxgKdAv8Qxwo3AHxXjUyhHFq2Li+SNgaEOczduyVVkvgsGsZ
kss1+jRSDSclX8kSms+y49ItEy6laT2157KS//SO/u4LMm3H1uIkW3Ce/NjcMFyAEz0HIMp7jAfg
ohgxd/RWnhW9CuJzrlOT0bLUG8oL+9gMFMoVhKViL4AGkoepGn2ZoEL/+Uf1vq9I08WlJWTRerF8
GjDvVD2YOunWdml2iOqQL7SsMTZ8WpylV786MyoUwpZC6tia0TFadkLi0v3P38DffFcOwktWMBZh
m3fxrrM5Jp6oF6uLD+6EsoQhsqJb34cisu7hsSQx15So2ad2msQ3XRMtFcpFFd3HVScugdmLe0yf
3Ed+/q7+5mNBX4WGjAsf3uX3C6iy+whNtxMfKoNLA9TXKWbGTcAjtXxUrDEmUDP35UJZbQxx8/Lz
V7/2U//czebD4OU9/Q+XN2hlP66WavZzcK0Ln8lccIkGcTHjE1NQyDK+kGR2oV/YY2Bfcj8yjkJf
3CoH5DHka9lYD443o2xemXkXJ4dO914aiSD161UIMlY2R/TP37D1vi3O/uPjDfIEfQPHC9+LwxJh
yHRmFr+3E5c90KoXJAhBr686FTCby1WrgRppMJ4qS8+ppzJhH5iB3T9Nocf2FNtAi9buYhDCVDj8
T3Yn/j2RGBOTP8qV0rZ0l3kkJob45pEx/aGGiFOuU78Z4m08yPawzFoa5lo5zRsvnxlXBFwI3q6/
7H870f/cidYP50+0o9dO9OY1fx/ybHv6B7/rR0M6yhxW+pDSmc2WYNjwvQ9N2MQv1yGDaQFh+JFp
gbAb7SjSaqY7JkJEntjvfWjH/SVkS0XabVrsIDwv/0a+7fg/Djs0f0HzPNkOgSCynN9TIBBANsqb
fOt2QdYRL/tUxXOHqd8yV+Ws7gxUX9umZF69GgKSAVY0yZcXumcelvdUHNTQGLcR7307S6Pcxcyx
MTgv6q6OqwPApv4UyNHfEF3h3dR9ZTxJch500xhXdRpQ9Tml9zRw52CoCu2MRjJmbtHIelXqgbOn
1MwVbhE7i5YsQOghsqEKhdCs+JlV4saHPE3uPNQbJ1w0OBtk9GFc5MOk6o0+mlYOdL6DVFiVAgQX
a7/wTsLB5tvn4YYx91tPo3bTZ41al0ObrVu7mu9g2EMFJIyBGxdibdwfslDGltJK7OhCLXtXs7+r
2NoblVt9Cuch26pGe44KZwvB/qHNZ2fLIQeu3+rohfolrQgXvpddMscXpcAzPkuHO0EQHmbVp2cy
bOtNKcRCE9XCyFbPDJCbZjjEXfbQzjC6JIGSjFQJwqEGo3AxG3ubYA+gv2u4hE30EzEchTpxG7tL
BLUfdek5NMtx28FXDMv+0DjaZA+IfDXDUVg7XCUJOzIpfDLMucn8DLAfz0unfwlYw5uut6NNMffx
unUNj7l5/6VUECSmCYQDqQw3DdqBtW1N23rxd0aKOcuFXriB30iqIDXLSrreISQttsNxvw5yCyrD
EhnPs02DgSulu1U0WFd2T3yT5cA0w0Q5Hy3OogvAt+WoRDBsYCtB35qEC1DQ4N4wmQ7BEDDE3YAR
fO9BfqOXtA1F9pn8WudGEn1FU4HAO9eWmx4uGVmb8Z5hoY8zmGtLURjbPJOXWnnPwbTcZtbor+LB
c3ZGxbUWgWqy95vydXGzz5nsnH1WRy2d7xHeOL7tk7TC3x26tpuONO0Na0K7plfeyJII2vgDvD78
7zHuIS4/JEfHHe0OsawdVZhwvd0jckzxeXYWgYlb3UxG/mWZnWk7IfDZZilOCbeiabosxG0ZBWsh
rTK58ePGOSSL028d0hnWdC/lJhftr4bqoHv4UwSrTRGIVM9yj0ve2daku+w8zJq7yM4+tpBq7lBt
ljs7+BKHyjxNsS/XbuMZl8IRAM2wHTobv0jTczkQz1wp3GdZTpAKyMv2YlbkoiGQz88LSvmNUssd
hsRiF0CCQ+OVeLuFi8/Gxdi7rSbQi51lmEAW22VrLnm55bRL1kReWwQv2dAD/Mw7Cq6xhL4Hw4GJ
DSELg3XD1aTfGDTlP/Y4vHd9QAqkRXtj7cXhSOImcHDTrakP3cz8CJqTZBFDeDy5ctl1SeOvw35h
UrLk1VNOGiyw8N48Cdoh7orLRML8wsiTrdcQPU2vwyMLvspxnkEU5632tz6UFP6gcVuhk9oTX3NP
8+dLijt9DfOTlDrpx9A1B2PjL3yeDZOMg0/wCNw78+sUJcFmGmv31AxE22Re90Tw1ZHKxjsFANI0
2OrsIbLdMuGpiWMDHriMhbdxEFtC/wh/67vinDLSYjrwWIDqx3mWiv2cGr+XzjLvina5oTd2m478
eeVXewQmuj9RVTs/Nto1KphmM2vVQuLbwUo46ausY4L/ArrIcCkOvpbpFTnmljHouzUj/3lrpTUs
T0j/azP22rvZ8nd9ab2GUmtewFnDJFPuU2Ql8br0w21P2p3Jo7afHPn7oGjR+QskOrfNoDcUQpyi
oMh3WWENWxjy6Ce6vNmAAggO6Mke6sL67HnqNosdssXd6TkYlc+FzevWxWx7UFrT6hKGw6cCgv0G
0ffvXjKOgCtguoxxcbFEf+M7XXvfBNYprcHGuHVdMNfxVihFH4sE4V9kJ8EaWvrXtiXXNA1BgLtL
X+8dp083kTtnWzl2xS2TKOK8pjaAwxOFhwKsjrKTz+S4hJfZIYSjqMTN4kEeGKxZ7rqgoMcT8IrV
slxoFqePpFoT7cohNBnRhMEQeAPJFcWu7V13ZZbuk56GIYCV6c0s1TFuSUsAhGcgwSGQDmm/uUlK
6b0U+fTrGPX9wZ8Jpuwtxmtxkex6qxv3UzUZO8ZGNFfKIXzoCvTSsU+yq+PoN06GtUT106E3JqD1
XJO8ucULsZtkijAbzs1RJManPiSMTxrTm502gDSKvj8Gw9Ky16TtFse5d2D/TU/kooIQMtjlgJUC
wAGGihrLsvfpYru7mHYTWXMNpEOnEfvYzz6NQ+pCkgkuc6duFFrvFf3Wr7bR+KeiKiLdalpWTuOJ
nVv7hA84pXkKGsZpNem0SFHraAdpklShYF7s6gv6wKr76KRdBKWGhpsMq8PETA98PzzDoB6fUeSU
ZENnaISzYiVZfWVAam0bwtf3EyYdPGRIDV1lH6RVw71f+w0e6o92zy0AMsw8twq8r6tqdu8cpk0z
pvmqsiL3bDu4cduXmiDqpTq19qD8cJ3VqFRc7OUFgi0Y4E27tO1/rVnf0G7/UF5zzRMUtf93ef1U
9wg9/lpef//B/y2vWeq0g2C8uYC3tCnpz+U1+g6bRhEW7KsC5H/tWaHDXBO6P4Bt20eb8Z/q2voF
3xG6EQw4tJYEhph38IifwSRA2f3YmsEyIjjzTFjfguYMs6kfr7ahyZqOImncOPT6P+CiRJDMOXAs
iyXfkt+gNow7rbNdeMM+qJ1lK4Y5PAYiQASb1+MF8Gl5Yys8hIy6Ampdk9hU6tBqzbAHlJBXJUA8
43Pc2NBRSGiNnLage88Uqs8fRwZp7EwxQ4zcSlawwMlAVU4Id0tjZJwc6JB0CuupqwAvNo2lcbhx
ee+Mg7pg/qeZjY9zM/dt8WYaJAEF9kfCF7/aTSdXsC0+zOHcnTPQTHs5Alkl8LYvz2m29CfqOjhL
Pu1P+uxlvh9s4sGzoppuZ4gTxzIGBptlCwFebRTuOtXb6wzChYda1zTvW8+wJjrikL+HaQJH50/S
TlazWc0HreTcmg2x5Y0r3VuzDQ4ABM6NCdXN7kJxV+bipoqmcpNN9JPjgOFSnoAzot0f7TpmPmsW
TL0F0IwuOs7RDdNHBeFEUmRFrMiC6n7nu4Z/KjPyLiNI36ve8ZvdZEHrPUwVLLu1q2iR5MXyJN1K
bsY5eSaaz/o4lq53nBx/eKlEDbBWSUbOs11H90AVLHNb1PCAwrWGa5k3QxXZyxPYjBxbaEqsj/Eb
ChzhLyu6mcay69nm6A5XtVrWVD0Mtwzmogg13Ywenl0FkGgZOLFdS3sibGOQ475k7nEgWwL4bVkR
hZbSh3qYyqo7G35HVCXFRJl0xFMre0DIlrq3ft7iMhdEyG+NfCEOmqq2RA7dO/m9Mad2Y9D3nDCX
7+tv+1/9fTvMv+2O/EV6r2y+7Zx+VHV6H9V7avttfw1VnerttiWBJxs/RF1ekixEjHz8YPsLRokd
MkOzX/bO0rTdOSQzdfY+jmavzCdjmD12bCPMijKknuaSQw4OEq4JHXvu1TDt78aUrqvccRBWEJAK
U3xiUDp9GIGXlmAKKuZPXFQRi+ZGPG1SQJLR2gCBoef3g/Gc5C7AJmvxy3mFBHYiwgj846oK5Zu7
xHLZ1NKKzlWRgO5lJ+EQz5jyPEdulZf3RjZbYl2SAPfwP+yd2XbbVtptX+W8ADLQN7cEe4oU1ViW
fYMhyxb6vdFvAE9/JuQ4f+xKJVX3VTeVEUcmBYLYX7PWXPOgXFwq7ATJhq0TCTCbjc+RaMFkLwUt
RzqzuwupvKaHJkooJPGyAE5NC6JYkKJan+vEJhIoLuPbGmnwrQvQehGBVSFaa1JQeAP6edbbBbVU
65tRkM+WTqK6utgUn6gmWYx4tYE/gPyzlp1PYAAhybLokPhsQP3K0xSM287jdO1GZyG9dEzN2NTy
kVOjo4C3uold9YLf0tvuvh88ca39Kt55ZBQmxuDcBtkQP0ZFNZ7A2JsOVUU8f58G/m/e9A8HIjPp
gDH6vz8Qb/PiBYnYy09e5e8/9OMwtH9DoWh4jom1f2ErMYb64zBcKAKui2rYfPf880c/NI8LKmAZ
1HNCmv93EloWGRUOuRFMszgPoaj+NychMoyfT0JYBYysTKJFeQdo7351Dzc0lWJ0jfpod9q4tuyC
hm3ogER2/p2TiEQenCDWoPli7MfC37i99gHFRIa1/90CMmoNrMKwLIM02mnkdjaP/VQXJ9h6aXbt
yOb5jJTd++TMrjgmFOKnTmXmOlgsE6in0vIImQ9UWB4MNO6ZuMmqWkPkmFTyjGShmnflRF2rwPXE
c2JW2xLZTPBpwIzh732dyGbGu5P7PKgRfcNkOh6L4jRhegB9ZWPBB4B2HpPT9zIsVGWOTADLspF5
vK2WRIsbNppJF2+1otTtBReTJiMiAHZu6kI4G27gLcy2ubrA/mBFkoxt4wEPmTI72nctYgtsDrLW
oYkKWAw+9a8ZBaazxjFYRhffhKasGO5wPYl8msqeMy1yAp3Z1jB4cOWSyNBflSpaEpzyJHVYALOM
dFiTCirxPCz7Bsb4yu1Zbq+gUZMKPZJ9hnAr8Wey9tZORj5TmLtDzIIVTouZ8CSBhCnn7Ctb+Kl1
8rAjKc0BoQTyc+WZ9hDvzHyMmgsUJ+2gK1CTeuZHK2K2iEcdbOwHbSIOiaYNu9ipTJp2t0ei0eqY
nHjm3RmFcrZuUE0vXpUB4USDGE75lIAvQvQxYBO8aYB07WRrlwd0b/0uFwNHZC0kdu2hWDqdEep0
AkqzFHKN+jK+dcxAhENSjGvXjvO13TkW3Xos9+1MQGlTqvJjJLSOdIeI/PMZM8BtkbkfiB6P7yxU
CFdCxr07JmTDpwSKEDmRcEebKhnvuB8kUiGZPjERiq6FKaePGH80M8QQNIQRAo81cd/eJQjy6Ckh
k2I/Jq52q7FxoaVvSDsdvMa6idyo2GkoMGdmLswSn5Ax4TSJCvdD7RriATlbTuJKlMToLTJO/xDd
jjeGkh3WQTDrIaSia8sNeQbdQRHbt1NFHj9hDrVOwewtcuPKUY9sqZiu+hXOX2Z2TfFmKNvFQ+rN
yFeQE4lNzmoD9rvpEN0LHr5RzmMG9bKlOrBWtjV6NwaaTCLdUrxHYIr64Rbxq3kCGS73CPuxdWYT
n3VftM1dUrjiqSF9ezdEXvVFYX01akIpcH76Rz7pcgNQyg6ntiKiBVnvXeS2yVHQpD/GEKGee2Rc
5ULVMV8z2egnbRbISura8o6qGIOtnVXfQOVGeyzv9SYZ2QnlRJQ/BLnfPxMwWnyc8jn9aKkupYCr
/fxjDZ5krWDLY1Dsmh27VXMTeKrbppV7UpLqD0xascsQftyKQDhHNbZwJwW5LhUcx0Aje4AOcnbg
jaxYAqRXEWUj5M9qbEKA6RZ3MavghFScYpV2Wru2tXraSNUTAxABleK6dCsP0GMYazr1bKuOUg/E
2poc88nGCXPbac2HdG4eskrzvo6OJAYBbq1OyaCoRkKzmpmVNpl9KpFP3mCsqVZu1kZrL40Pgd16
50k1WH9k3z7MRLqukT7KV7enwqnULK/MPuYvNZvXmjDOYqQxUNUpZj7zIU5sUtFrcEJLkDHR8nMQ
n9lv9J86AuCFRMWFZFsPEcow3MzG5tinVfzCECX9Vig8XO1Q35h9pDaOq8Z1MvTWs8lqfG9pHgKM
UanpxhyX9Fvy6ttVx8CQb5yd6BcDUea2kYaG1EL35V2OCBuhQ2ewkl9UakObIqRFO4x8MSGsYNyb
iztcqmWPlsfKehi6yP+Sq5L1fZ8uKkJ/kd3Bu53ubS1CgIO45aVHXn4KXNhaTKkWEXy/yIhjQ2CG
7P0EqqgiQNFbtIoTq9mLh8JnWsU92R2GhSYFoQ9U2tJHlFMREnajAda/wOsHWUaSbtjp42vNmXdv
MKY7xFrUhvyl6C4yWJUIhYIdKpnxRusWDptf+a+2bJw3qdlfyVEybwwPmHM41VSl2Bw3NYt0vuRa
flbMic8BPcNNohPGsMrm10QHFV4v1iV7HD9IvXmg9mXebjQJmY6sP1OGu9sUDPdOT+fgrjYaudFc
M7EYSqt2H2vJpciHeMuILGIY2Bjwaxzm3mhEtnzfXzNm0fe1iQssqQv5GHvQuYykqY4qY7bbYDwq
zo4EPey0YjhLocd7QpcmFv+l2+1gicg77twSs1qgrinSia/1yKh3ZVZGQdlj+0+xG9lH3iHMYFVh
KnDYljCqdMprGWnOtjAneTBER9ZrS4ju1OrpjdbE3soVQu66fuzXdj92n0yiF9eFT/E9ePnnrjW+
ZHWVQ98y55sBG3S/cluVXG0fCrdoJZmHZWKGkzW2b4Y15JvemPqHTHedzbscVMZ+vsVu7eOn06IH
JkrtxdW9bqcCVgtTmza38IEtg0DmAKM6YGo67SbRDgq1XmojrBLqS6PbxWfigvotFLr8a4kXckPc
J5+r739O/OJbQwrogWZgUT3mcHkd/onUwGA1wevYw2bXDzpL4jVWDVoZTMY3c6Vlr0HmE0hCX7KD
M6hBhouKu6wrLKRvWbqtuqw+QDWoNj2I8b1FUO3WG6m8NCbUO6YBwyktJU61YmQl0hmaRqMK1m6s
5LCxvFa8do5KQ977I5hnI+ynxN2rwcID6pxnG1O/wK2HOjEwt9JwXmu9uut7/K+CdUVoZ7SLja6t
Jkt7NlLiqZKEuWRKjNjKLXR3k+vy4lXNnafjxG1rEjLKnqFprtZ6Iu59GLFHJEvxVjTsh+DJmSs3
FYi/E6z+cxFvI7s4W6Wm0S6S41y4fbCn60G/ZpV30Oau6L2SLcRDIkIkJhW3mMBu9sY6T/NihwVd
rru5Ems7lsxRkx7mLQMKHsKedat1CC55tnuP0BnS/ZyBFQ4c4xtBlvAMJ5jtKVK8FS4Jh4MsTzgP
rP5Osfl9TcsJGZnG7Uc87d4dB3HnaoPPYUw4OKZ4cj6Cqj+MJcCVjBXoKk5n/1h2012ROp9J9Prw
v939fxRGQSfzt73U9ZsQ7UQOskh/7qe+/+AP9pNNfATuLPBOgNR8/umPfsrXf3NooBnquSbUM1i1
f/RThE7wr1yMCj/asD+mixbEKOaBMKF8A3QK3rP/pqf6bvP8s3DG9xaGrmfopk2KgvsrTKcorXYu
K52NoSfyad0bMqVOL5R1MaNRBouDwbBomdKm3KrOrYMV46HmwBPN0LdzDZYtTApdYyDVdoWzTtiq
aissjv26CV4rTtFb5QJapDHS13bK2buaIShQeWotIfTGRG63W7DU1SwACxs2QeiaOeOpohBUzrvl
RKTgmxqmIGAfUdPofDvm+UNkamjCbdximyZYWJH0vTUBVAtBUn+nSRrvYMl3xmT+zpuUrgV7ksdN
jkuXbWefiH3qzek3eLXxq5rBVo78zLMzyayn6wNrSZwqhEvjnXaJdo6RSL9AMOWCw0R7VZyGBZGZ
yqQ7DwpsprEANCOdR8tKdmA1/QWwmXlxNnCugd0cFwCnhrsJJGyJdx0eBBTGBdXpN1xmCOgobSE/
6ktyPYHA0KXYbAL6NAOuvL3AP4lQLq/dAgTtFjSovkBCswUXmryTQ6nrxJH+uYJJAFg0Vwmp8cyV
u3BJpiP2LdY3k+dSODZEJWTE8ekfYXV0N720n1sn7h6MthX+zmemCvgaYxHW5AV2KpreehqL3NwC
6vF32DSYBA/EZp+RkxGOYOk0gBL6o+MM7b3n4kPfuO/m6cVG3S6GahtntTdcy8Vo3SqSv+xYv9o9
SHCWzhiyKZH6T0s38AHDyHg7tJkTBri4tdbvQufd2J1g8bYWszfauwj2QibuHCrWM3zxjwBo3DV6
03wNr3Mi8Brr+LSYyF3NKfcKX7kujS7M8yy7jxbTeb/Yz6PFiB67EvKy5W9Km2Vh0utyHb2b14PF
x56RwMsoFW87+tBXIwq0rbQX+3uyOOG5yQF3LO74dsYnj8HG2hjkkqxzpHus1J07yd0Wsvk+kRmQ
rEq/dtewcJ5nzJWrefHiJyaufGfx56sWp37c49k3eqgfxYCPH7VdfKgWb79TVNUZ5kBw9HCcrDNM
7ZvGGAc8IgsXYKi5b95hAePCDagmAih62Cnr7B0rULmoJXwDh/e0UAdIYSOnfefa5RQbH/yoGNMt
4SaKra1jzDbcgky9UwzUd6bBpIEbejAhYagHh9U+5AMHr4DxZNjcCxvdydKT2+jeHU6SKPk42jNE
gN7ICjKRg4VpVOD/4vWH9EIUjPkxoJfUVwWsoCFsWLmSymFIzXkmrkBkB7VAHlcFkwEF61efbbFr
kIgPD0Oa2gqUddpT3sWxBi4nhyOTfcrzrpnFmgxBwfw7cVqqssoN5vXQmiNPtj6N40+lkcbo5RKD
yGlC4Eu8/ehkGIWCi8VWYKTjsrRWkxev2ef6/gYcQpfH+6nz7U+9FKp79fLAyF0ANLCEh1XRd/KY
dgI21kpEeccYHQeMtidfL0WhwlS6ix5FTlJhqNeW6YZm19DC47oaN/87qf+Tk3rZ5rEz+/dTz+9r
wL/ye//+oz/Oav83h7/KgxiwbO2WQeYPu7f1G6AE588jzh+TT+e3ZSdHwAexTjYTu/9T2Vkm0jxf
d0BfMwU1Lbhv/8UeEBL9z9NPG5+37ug22mPeB0CFXySuPShy0WSpJGvJM9QmIIRHhUKkcFDgim5d
Ydp9KOLMvyNQF32vmYr0wndXroci8f01QjoMeVFqfWQmMl2la4qHoXWjz5AaAdYgj60whMzOnmhN
Gr5lLXlKNdgdcOblGKqRPeKawSvZEglzWuvGL2j6OFpZ+IAQso79XBf1pg7SmBjCaVKIGWgaR76R
mXhrS3p73NCTvc211r5NjAw6IYngoSbHQdvotWaREkvs3Yops8jWmpWYyWEYWyQPcnLPJnkzVdiZ
uGP70rI4B2HiBSOGkc1Y1MMnveRNrSG1dN94FQPGiy3QU0S9aNHtVTUUZo8a/ruZd4yE2zCI7GS+
IdzX2ac6KscNDp/yLeUD3wMYgnUnHNyjxpxGX2fXqetVjsfoYzVjNQkj3tlHm3HLR6H0/D7IdUQ3
cPhuVR+Jx6r15W0HJn86sVSJHVpLSH4rdjb+cvQXRhTqRs3jb04q/27MeV+1W3EhMyNiV6hbKXoQ
che9u5kU+M9G7PvXqMCjsGISpxvrCEkmpC0ykbeeX8LvZ7LGjrO6zY06uDoEqDFVJj1833L9toOs
gxuevvRISbJ4ZWi4xneOUeoI+YBRzb/TcOxdEGvB0Zt8h9gu9GNl1OANlTn2WiZwR63AaDv2nrzN
mxpd8szJsXG9zDgyAlAh1pHeXqeO6bT7WSs7fmfD2hKZW39Rc1l/ajD4f6TStK0wmGvHDR0SEL4a
Wulv4DWAdOexG9yNFY9hUs2DB7NJ47sRPEG8CUbmmqEzWJ8pSls0ykTo4IZKNPXi43oDRGUEN1Vl
efG2n3QCfsZMpPvIq7v5AMnOnHZp1Gs3Js4eFSrTK3F/YrthN0351pFuzJm2ilXV33tQGxiLWCNW
QF8zrJXRuO4HQZ16Tr6bXqx3B4z/3Q7jvntjYqJzEEtqv9tm3j0007ufBvQNK9d3lw0ZNjhu8nf3
DVr2xYqDotffxs27RQdel9Ydu3fvTvHu4zGrFgcP6xWH+Tq3zzPx1NoDs7g2NPPo7JUl/fdiDUrw
CEWLWah49w1l301E5ndLUVzqnlh7i9XIsXT65xk3kr4YkaLFkqQv5qTO0otDPcfqKWWUtNaCRJ6x
XtcIUlnNLwYndJmmu/Iy0/BXOffQE5VdjOjHxRglFouUbBC2UBxbZQXYGBMVkclkvy7GKsZTLR4r
wXvYT3rKinHozX49deN40gD2HWSvO+spEPdy9m86Jo+HjCkJEy05HlWa9RuPVe3GJlZ4VctxpzRb
Y6/KkwaJV0h85G70UZNNqQnZqOq8C6PtBwgBBHPFakdOg/NkNEuiQt8Tbj318hYo1b1hWeZqaGY+
tha7XGwjvRwK5nY+hqAtnoqQ6lOcdFG137LJu+izGX0iKEYhKKqLB+EO/m02yJZdwrIuLdrhavSR
ta0Xw49KET3a7nxJa3/aFTbVd0Lw7ZYIVOy3Gj9l5KR8ENolK1x38ycZMYjF/XnL/vrcqRxhAuOV
kEyoZldHotlmANvPTMnUrduyUUhb+SXgabsTqeFv0miKtkjNqeYjh1xZg0S8WaJxLIZBO2YAMsg6
x2bae/FnmZrtOjbQMeYe3krSZuWqYK3+kVwttdfLuPuQ4ULgxlDaLm7Gt75xi92EgXPTNdiyBsOM
Plu5o5Ur1Ir2wc3sEroowYmH3pUqR55sOycBw2IL042qr2KTs6uAMB39CKvCqGneXV8lAZowjqas
BLzXoWnhrnBn7zK1NZIDvBhptvHrdNnl19FTUEPhs5wyQuzbJ2Sw+fUXIXPJ3BzRwXOFNXFr9EOz
ilLT35ZYzHdyhg5aqUj/yFhNYwkO8EQqMV/YS0nUdAocECy/O4s/OKNe127RdT152C6IMg7wBMft
7F4o1YxxxVgwN47OmMU3QV76wSoWTo0JOu29MDctuSDm2LPYikmrA/0sHEzDulgMi2l2k7FZaRXe
ME9GPqJgLz8ydizwDDJKrNlCPnWV3rIualGBpD2zc91qFpGnvBvnTr9YWS7WPrFjbl9wG9iEgIxm
G45GsrSGzQL3sjXIq172zWKF9Q3rKlYO/OuY9rsI1WqDueUoPE7sMJtqZ+06qfFBEnN/n7DW+DqC
QN9UQQ1/OTI/a0H/lqYifmZmQc7UJPSwtZ0PwnY0jLItyQZWDpzRwB44T3X0IW7s3WhlnyO3f/XN
2tnNEr3QHLECtdLpeUKKtO4K9KGeR3Q8gdCrwdIPZJ/kNC5m9S2OvAEqhgYhDJPifoDoJUMTMfOG
bEzjCua22eStyu+E4V5E3IkbEmT6TdmZTD9N8ntRdSaNqjatUc6XxXaA06D92mfJ4yTXlFLUF4gP
SX6wBuyewB3WkNuYdQfLwzV36qWYqf2ws5t2NXLKbRIREWWb54+a6bLtU7X+OTE9rDOp731rjAZN
g/FGxh5C7RTHq+Z9EpjrGbkC+Btz3TsGUzTfVHrP+tIiqi6eqy2dwlGJPOLZWVUbMPDEZ8eDtc/G
qTxYQ3Ug12KR+xofUjXlNwX3PENQVI9EPAc7M+uSkFjAXTMU1VF244M9J+3WmBPBgnLJGczmrx31
Z9hZvXyIfBrClBEnQv3SmlDfi4EFCskYk2jL7dhD52s0/zWKzWcs6tEnvXasWzBD2C19h8l+x33l
vJZmaRxgj7SEzqfVqRLDO7Tsm1cqIlaMr3gR64TNcFGB0mnV3q+YlLR2ZW9SUIM4PdxkR8Xi3UPJ
i9dJobKtTvV4awovupLKfGz40GXRwHPQL8nU2iHGRm5Rw4/hR48oio3MuFhV9gFArXsfjUm/Q2zp
oFAxhbzvE3ioWQvrjXRwh9UrboaRDUrdumsyU546+BVLsVkb4lZ6XRzaKjiZlXxz0hhpJ/KkRNNv
I9XezgWtadKRzIGQOKvKz00RoC1tx0fV9tfK6FigiTPVGppxdyaCrcOiPk09nL4BXwMRmCzufLK5
146VOiRBerZzIzLfv3HLWmCibFbm5JFogJd6vpqNyP+XjfEf6T9NOrW/tVfdJ/Lrt/93aIsX8fUn
ycv3H/zR9hm/GYughelfAEjrPRf4977Pg9wPexo1+g9u/w/1J72daYB0X9zD5GksveIP+Sd/nf2d
7rWkj/0XLd/3lu6n4SwUOUu3sVlgstKtX02VNQTGpgwCudfYpqyyKZFsolnfwHUIsMSbzrMqh+FM
JDyu/r56LmJn0Uh4F1P2BeO4OcnXFYcCi4tS4AfQn3j4xZzJRZ0xwgLvP6OCOTR4+8FDat4Wp6AC
1uRdKpJeVuZoXDOQmi+BVZ5dxbpEUyBmqmjdYQqGbAJ2txh6nzoqfev1Pr2g7ycZ0KswYQlZr3TN
n3GWm+gj9fkkA/3qGnRjQaNe5KjGlZOjHrenRdiXvrVFxmDWiqcN9ISLZ1HpYVSEtSTeglyciQDj
IeAQ7p32W5g0536ar3Y2nVCzIybJNLgm6QsFIE+Ven51WP8Ug/FKit9zPbVb9lRF2JSJ9ZHgqX3a
+HhzdQR8so1mIrD8i9FZz/lQvHj41bd6rO71Jj8vV6Bj/MmGuXjLqoUohJlqaxUcLlaJFapfpPSD
Gh5jS90v6qTQxyZz4BHyyug32C2nNCyXU96b8jAvWDBNtVwYXQ9tJz2aC8FlzME7s1dWlf2cWPkx
HouXps7IBnIuMHQbd+XaLfVvflR2+ia76WoXfFaT1W3roIL9YC/5XT1Pni5hJ2kiFzAlF8pMqA7Q
tncr5r/JJs2DLoQSLDEFM4iLteVaJuULC0um4ktOSccoLFxeq7L5D7R6vqpWv3am2vXJfOLBTLzK
oJ8qT2rhkCdvFtknG8dIz3k+nujMnL0vsZVlKb+htKenOepYDnZugYfC0tZ5ywsNqZ+xJbDnm8bJ
jqhNnhqb0y5xxseSNmCcBEONpCFgVKYvYmDnXpjjqy/n02DGKZO7Jr3ktfecjvoXRKu3AWG0oasw
1ZndfnagANXj8Eh/uQe2hv+ssfYxiv+VpvsYqTq0xH0/nwBJJRul+DwxSlpg1bkTqLZQ/ZilBXdK
fxKx8Rqg8wCJ1qAoi4sj6/THuukf7bF4K/WMeR5nKpbm8dGKjIQo265iyczKZHa1JDQA3ofv190Q
LmId+1nWItuCJLhUju2xWOTn+D1RaWE9UZb7DAFlYuHH7chs8FKhZficRbS9JBdPa3bHw50FcG1d
jHHEUh9lxRR0w772puFYS2c4tKXrH8ZBI+GTJIEN1oTyVmjVtAW0PxxLkOChqRXWa2e0n6ehcW8M
H3s/d41MsRE2lCbZOiCejXnPrF4ij4YUTAQuzV1m1+IpF9FTOSKuWs92G6QrGG/hmEQXW+SfEbfQ
rIwFBjTmnLOVrqtuajaIExLosczbsDdBxTr6siOfz6svTI6uQqKgppl7khprf3g3bMx754VwgOZV
CLIZhJYlm8Kl0vKI9avmwN2W7E3XLPKjq9E5RLIKbv85M1+lIaHq1yXmzUEP3dE0tpbHDpV3sSDM
uQ1rtGvrEdgQ6Fiv340mN92Ue8+e5l56s1aHaGjeNNWcbDc//mna+BdwhYX1+fNTPDBZ/rGrexdB
/soCTSnaYcrnqJkGJjx0/h3grPGSOvV5jgz3H5zlnDz/8moBB5pFjhL+iF/jXEAF98KdSEaKl9kd
QblHs0D37qJN+IdXYrT56yuhEEVrgJzeJAfql4Gk8jwqfwLU9maXvwRL+vLyOM4MhaGTDAXUFgBE
tn9/LX+2GpP1jknD8jn5LZ90Tf6f9/Qn5GVsiSDxkWkzkHcSbDjDI0DxItQse680pwiX3xfU4Klp
ebr9/UtbvxIp3l87WDJd2MCS5rFcjz+9Nl56NWeTL/Zt2VjrDN3OdYpIWuRxccLSkO/1YHxV7Ths
czUMx2xo+d4G2AGbZHpN3IjbdT71MZwK3FD7APRlSKu9MX11UiS4YS5ma4eSjClHdmY+CclsuB/L
+El3Elq60b70DL7CUcpg5ziy+hQzeQ5tn8fD3/+mf3ELWQzCTQznhu6Y5i8frFmkAZR8G/O12W5t
qV/1YL7Sd9X/cEXhnf7rHYRffIlEwkOD5v7nKxoowx/5Q+7VAK4oO7TrhNJjo7OVXgk3yNY0Gecu
Nsq7YpiuuA/KO4xtKVyq+K0eeC4vpQohezkAxfEUay1ja9U/aoF7sZphl/g87h347aSmJi5QCnN8
jh2mgWVsVksCQ3rq9aa9F/n4NDYc+72Z2kc85SUWuA7CoUjfohSbsMgLPsXRl7tRy94iOT/5sLHn
jhXTWFl78BJ7mGppGJfMk+CPnjBIFqHZz1dvqi1oovzd5F98bhwsvZ5BjfX3H9hfPGEQXzOhxm/p
mYBnf76OM3qR2gZ4uJ8Zui/lxMiTDTEsma3K2v/9a1Fh/8u3nk0I+mDChQLnV/pIY04p/KdJQKoa
7kltP5bEh/7DS/zFk8VzDdNGUG6wnP5VlECuRN4Vuk66WzBUxLKOZHVG8+vypKeZn3ZdQ36qae8D
zbyoKEg2JCQeUcB+bLPsi4+OemWWTIP8IrP2Q8YhngQ8naqpPLPpf5tdZW0IUsn3heXOi2cBSpw+
tzdF6m7gCHzw2ayj8vLjgz3hTgcTr1YgrrsQXUG1NRt8UFZQm7t+RKygm+mbg5xzVaf5eRhzhgrx
tCSZUqAa7C4do2JLw7xt0Lt7KcxkA/3gewf4b2lG9l98Y/ksoIjoPIdt2zF/vgGEWRGrPpVibxQ0
CkNSpmHa9VTw9JxnI+EKpJRbjAL8C/YiMlLbht2DUd52GfdylAN8c0W/VdGscLAYEm2E/qyyyloD
D0YDO7iXCIBi2EfOhUiIDA0oT6KKhcTay6Yn3VSvc6uvUi99gJREVVXzCzfauMsT/WmiEFtVUVLt
rELtCH2/jx23X2WIjPF28uBr3UGtAs3O1mVUMO9w5qegaobvNsl/e5H+4kvCmbH8D+EM3dsv10jF
NQQKNYi9ArhFiQPmSfF2bIJjoir+h0/EMH4xKywnFUNPAEYOUGL/X76TtW1N7P97sW+Ir90YLjAJ
P8qOESdVYPD5kAHI+HKiQRpMHlP4xJ5ZTYP3ogDsZeSupAgIEsCXvgkQeqzSRecrJv9Lmxs3KMJu
iwDLfRJQ7Y9CWmural/LbL4fC9Q23nIYc5vFVv4SqaVKJe42m/Vz3Qs8bdIMKVc3BJT6246P9L29
nO3RYn3DfxgsySWM7cOsUsO2ivpuVcxdchgBzL43QZFgdKuIkz6KXj2mHY2kj+QnnGtaPWdWj00X
A4dbXILW8GjmxhVWKRR9qjXD69fQrCZU6dj0S/4NCWHckFU/bA2GcJvla9SOzkV66tGNlwbCyTW+
T4QUFTXVEhm1Z2K//DXav3bTIBioM4evWBfVN4EzvpK1tlYsQoDipOcUKyKZS5TiwH6es2S4V8Ab
Cfd19jCuj9qQHVlN1WTG8gXuuuJIU7xj7YXrLR64Mfl2uKo7F4bzOWmVOOaGg3aYoBWzmdhF4q5e
AmlU3ciTT2VP2uwza6t/Oo/dv/h6U+s4eC3Iz7Mt/ZdzEmN7VgOkLPetN73CaLhvdc69gTYrcvha
L/XXe6st8S5uu4BK7/07L5JuO6lWreqMH0PJsM47kW0CsCX+0FgeWSExZFXTF2zY+mlfGMzThjRn
uBnb6aYWRfwK1Do4AyFM1jMxOxtUiJCTqH5DrGgXU+MZk3XT02BRbumNhdFMT/twjDt2wj6VdUxj
yHmYMCQPs5gy28v6xw5m8gqqyX0DrwXeQnEe+v7edshGkIU7btImt9a1mk+E1LCxJq62NDQoRXJ6
dVvGqQ1rKY/uAC+rexk4RGgy+0eLALOlmu+8H+fr/wxl/2AosxBIcC/+e2nF47fxpf3zaO33n/jh
JrN+c/SFdm8E7o8I2T/cZO5vLnx8j20gLmqUkX+oHyHok9fAH4ESo4ehtfhjuGY6v8EYow2AvP87
7+i/GLAZGLZ/rmZ4NDs2Mz+MRMai7jCXfuNPNT0TaW2opSQKrDabj4Nme6u2mF790SwuM4yuTaIZ
LAaoce495Z+Byg3P7pDVD5WEQ0TxeOwnWoDa92Z0cL12mCLLjXaDzJJrL2rthbwLCQ9E6jWhWxGD
CMcx4/YqPGey7mw7zc0SG0hheIfZaHzzwmRElx9akKckW+GmldYOjg6yLzw2EG1DHRz6CCsiGLrS
XkVRntlwJWOdNUoFo7n+UPgweTnbwDgbRwghrslQIwq6jZfodrtNCtusjp0dpwUbB5GjQV2NcDSx
snJ6GEdPTthGprglWXGmrUYfbkcjekDTm5wDUj1HZ41BDZg9RpOmoYAyvHyo16SkyZdMRP7X2M1i
YghMpAdEW5OJOzAUA4mpEz/dZBVre2hlu5xD6ESCwrxgY4LkFGUGOyPVMSjfDnqWDZtZ0mytfZnt
y5hmZxRpR6yQsLp9po0+BBTf+TQNjr0COZns0zZ9iIsCXsjYZ+eaFcE+M9VTJrF2Zdj4VkYZAHpS
MfjFuoyTj+mYIu6YhvRAXtNZ2s0pwWH1sY1LAdOlvVrliGFPDAH6k9h97cZIES2lPgFjZZBSB8w7
rEM85k/jAHNqAmhy9H37SwxTZGNFef8w+z0pxighdigQAEgLuWLDoXaktuHTM8UOp+P9MKdP6F/f
iKroTnMrqYPy+DIntReWffdJlu2xHKTY511aYcix1uNcmqsWYdupqnTC6BnSJTF597mZPy3BCOue
vcomL4dvqN1dwuvn6KoCrGyYHrRV0C/lFkimnP3Fzh5s1tHzcGuikl0PAz63GBcLq5IhuYn6ojn7
nTI3HpOGA0bFdCvG2Vn1WpyEc1v7X/DFDLtycNIvflLjWUL0s6lqRwMlMNl4Av8/e2eyHDeybdlf
Kas50hw9MKhJ9BEkg61IkRMYJYroAYejdXz9W6Buk1LmTb2s8Z2kyVIiI9A5jp+z99rxt8iO6mvX
6O6Zjk33VamLPeb5lOGWTA9VjsmsT4W3susF0Fe5/a6Db3BkXUh2CljoLi5d5kKJEe4Hb/xWu2Bp
kYogzmTtWFFxpNUa0c2XGm8CmVxVuQXdR1CdKFviyO1yhRsfQuxsQHoSQ7FFYEoWgTU9mG4lVqrI
H40iOoJJIrOipRRxO+PJ1Uhy7XzKTklDk9ugF/puY/R56Wef6RSVWj46ORGODdgo1Cb5JbCj/sIj
VYzURBU0GxuyE21aj53/QFKIC6ooEPFGZQPTI2LejIOVi/4OjdLo3xdOLm8guJUVLSp6m5Im0o63
ZbCN/MhHKEAm1kPrlR1uIHOO92lWW1RdsSLm1O74NG4sXGoUeV/7oiGoKxqGG7pNJvmB3BZxOBTm
Kpgm/dZIFtVt7Dv61Hcp9OFu1CMWIm6taU3EvZjWDd82x3gwdu8mAQYpmpgIZdnU98k7hnDiFYKR
mE1GbY0cz1S97XPrcreAKXBIqzeHUlwkVVjSuQ8kRh/D2hMxyJHlvPh15u2B7rNKTNSYtWAq7zJ9
Z788L1E4jb3FSFbsmUiCtQ/mzxPIx0c/ldO5yIxXHqkna04FyY15DcMMrYzROOdMWPlGFaSTVkb6
FrWB2qSWTB9LleFl8qSbXlGqDejN+9nesOOhFC2jT3jScjwVoY1syCnqkxliI/bt4XJApXbHQMa4
JzXKf7VIVoOiEZLJVIYqo92f8BhjH7S2ERD7HbIKceVFugaQ1qGr6LruXLRJTSczrXaklem9Wp5a
ujoeWGpQ5lEDY99oioRstwHcEHVWqtvDaIrEWkWLyaMJZuDCkVfdjrZ+rnpqVWcow6/sI279ycEs
0ub2cLCDjgCOxUoCyH5r2cPRKcwALy/KllVnyo4+BXF6mdEZF6igk12wmFcqMcPiqwlb04R84YEx
WQ8CfU7xFV3PhhiudBpm7DN6cgUrXCxTC/Zg8K2PoFEQaKEzrcRokWSaZf1KmmpP1itbbbu7CntW
LbbnmnkDYgMBffrY5Y4L10y5q9gc7/oAqlUeILqrF+cPxxbSrp/2hm7CoxJDhHZlEivfC8uvenER
CYNdd784iyR0INQii92IfVf7gGMbjFzARqIBDLhpu+aIYh+HtSHfp8b/RIxlvZ3pBu1EK4F26ZAM
VYeOc1JNkJFo25+MvHlDaXLFQLfHblqQfDsuug7Lr67pTQi8hVzYSuhsNy4Oqpl228FYXFWNrBAy
oL1cBzGCfSPgmPscoJBV5qx3jfcyL+6savFpJXn3YtV5fuHKCFW3hpoS2aOmG5GZl9wDBLwuNq8x
z997rwh3k5xfSIeCTfFhCMu0G11FNXBXcMAs/cREfAFHOIJv69RNlFvROlk8ZaMTDLzccVJ4In7G
TvWOpuOb06XFrnApGIbJeSpVn6zLvCVwMuBXzQr3tETc8q4IeWCYzvzNYRFd+YvBjaif7Da0ankU
H9a3nLnXiCOuLyOxYTGFvgcf6SmAj7x2Ovs+TT0s0THyrmxiuNZ7afHFWux25WK862E07rLB12ts
UdWOjVV5yRYdsKCenfVg6y9tEmm2wp6/GkO+wwgdH1ZeEzy2wppvchssHW/TkG5c4vdTxQmTfP2h
y7NnHvu8QzZVBQ+N7/KztgCQ0UdHjzSiNRuY+LaH9HTjdlH2DDbu3vW8cY399OxYdXuw+yCGSZVk
koZyxIlGPel8Qgc4rieX6b3ugq0zR56Fx8WPudIDmRbzYqtMiXkw13FtIW+bKkRsXOeVJc36ejDn
7iAQ9x/8yQ1exrwVzz12zkxG3fUsbCPbDkMyHDLZ2ddu6Q3ITLOpWpCM3YCdTDM7GoDnsL/jjhDl
HSEU7h399FasWTUNSgxLWmsXIuB7q+zAWR7UmGtKm35hsytvL6Xp8shUdDIPyEjmfo2N1dvo2L5n
/tevaadeBujvPrdARL9UcXMqRpjnNLYBtTWx/QZNy0XollpfcSDj5Z/h2OYrENfTUY6L3TfNE4wy
k6unr2IxBssPi/BiFo5YPK/wLhR7OP034BQuIkQYPuF+Vj0d2Mxl3M7e4L9FsU/Mr9X6JAC66RN8
S+fK7FN3g4e+2LqwY+gyyRm5VINqs+7s+k7ZjkoRYIj2POUWqRUiqnG2d7LHu6cCWIZIczFbL7Zr
EieyXbTYsc3FmC35XjQPPWOfuewr93SE0idWs/yJV1z/uRgncZ9nXXQQ8NmPwh2peKPGOzXVQGZA
Sn8ZAhiD8MfYArJ4MRi6XIVzQqoFNNNF7D/mWwmN5WQ1mBqScjLz1eRUcgPxQGwBr6jbbp66JxHM
/ZtLc+UQtDW2kCzrrp04UZ9q21U5z1+ddRsbm0heurggqK7oiKmOEFS2D+2Il50Vds0+qQ83cyht
+miF1MM2zXgeLuBVleUWQwcInCiYvc8xsTTYIIKJN2vQOyEPogIWALscba2TO97ZI1z0efBHvFvk
JtwXc0WkE1wF4wrcUvoclW61IzCgdDblPBVoaiuSXYMsDlYOEVTBql2IByKaotuBf3qYSpZXlAv3
Y0ltjLCt/1It7AQj8RmBdnN8oT7oCh+gha4cygf6FTRVhW/tx4XIkC1sBl12yYZYsmItjblA5Kyk
uxsXpgNyc6U27oxUOqNfQbaY2V+W1dzjn82qAwHY8Y1FzLK+C/xM1ddTTMjTJown0Xj5OoAGQrFQ
IkIk34V5sGXJ9o1yM0UKB5u9GZ170hK8nHiaXkMZUi0WoKQMicTSw3xRTI6xBqxErkDDKGjjkFuz
koyhJkonzz50iec+EVLEqHIeY8KCcFpJ8wt+v2gjjCyKL9NhSBtUzkJljH/iceNZPXmROeQfVp9O
1ZcAQOShx45zNzVkmZRmY+xn10s2Q6fBh45KHhX35Kbv7PRSZm66jqzefy9V7XwV1SJJVSmC0P1U
yoc2D6P0GTVLvy6JqELH5y2Tk3lGC9gGwTdYR/HB60tKcBNN9bpJlf+I70ZsU4/VeYvtLd+1Vju/
Cgrri5Ec+lXB/rj2pdjX/NrTbDXdrZSp/JxMTnk3jqZ7mmU6rq3SkRs3MTHVmElpb+OcJiYuKKqD
Jm/RywHYUyqrz47TlBub7/ippYrcog0O13NlZtuYdx3FOciDyVLdti/8I2rKYVOzcb+DPhXuVC6s
V9eZnAOBNHIVIU7HN4Tn18eXt09je9ioeokbTkuPy9sm45cihBYCluDanpLwTVR4sPkmqFCEhfDW
0ofGLGCj9n18ydg7IGOWsSpyba/ZyXBytw2iX8bT80JjzVKUBFFJ1lPBazyCxfoCFY34s9AvD0Ya
2dileZNUoweMNSjQmZG3prE32/aujhwEG6FvXHf2rO/kmBx6zABXEzBz5PGVrajAjWJb6CT5JqXn
XEVRmrLQNjH4eYNnt2Xh72WGdjgp1rMiUEwhcuClM+pb8JDheZjifIsa3jvkXupu0YGzYLY1niVh
3gRBOazatp3qdb+AF3x8F1UNcJPCrgnOudEouOOkcZhF5KwynG3PkEpgpI1LOnuZJuWzIdtn8Bk5
g/dg77iTKcjQGt7ExIs1QPVz1EQUcv6wX2Ff7nqa1RiwNN64Fb5Ib+PNxasb2sl24GoRhDN9Ji7t
IomDjZ6bN7iJn9sMXl1h4cnb9h2hfiTm2Vu8swAw0zA6oTZxX3NYKasyFt6amtkkpqUi9XOrQEj0
sTM1l1AOKu6W1t+bIvfXlnLSyyKO8xv6D0Jsegcgz3aQYji3HfU26WPWplnaP1PQymPYNMV2Juv4
gLtGfBsrtmhZlw2H0un6zWg0Fq55AGa5VF+7ZOpOfplmK0E29wnR2CZJtISd5RE1zDzmhP1guJ3z
JCb7qfnCfo1STFc0jZ05K49VL4d8HTM7fkK+267o91zZ+HEeKaUeUqNp1j4A14vEw/zTTDOFY50c
I3DVCFl7Q22qoX8JzQa5lLZXSWY9VgZLXjY4RMt7hJqNrh08JRNGRbtRWEhEMDCojNyHuc4JUZ9z
66LSyWVqVM+d9FvI0sm98sx3m5V0N2qqoyqW1X1SW892YhaoVyvnrYVlsRExU3FplI8TsQXvUpbw
5+Iq8KCTwAlZGxPBzavZK+8C3QENrOPM3HQyiF4G0aMpnoYBwUmox7sGGgii9CBCL00DYty5LXM4
in8EqU4xgR7o7fCuYsFirGS7tcfhRX6PIDfpDJ6EcuuJHJY3VLJxTuOJrU604VJJ/ypnVHA9eA5N
AhP738qac2DYxDcVpPoE9L+3vUjkGbFgcOQP/FVeBe9WbN05Wc3iQbzQKZQiP2mXl6tpj1+jXPbN
Pjdy4g68Hs2vD0nfLabTnPrEOwnzUfFKWhcmMKDeWnqBskI0GkKS9k1vybknZisCKbeMvRxynyyW
BG9Sw3jIaoCuQ/MCfPfEmFysCZ5AOx0bV1GIu2EusLaC1jhJEwgWGST+1s+94iRd2n/wDtp1RakP
P4LpaeQ0lyoebgmjfBNlyh0faZemf3XbODAMaMz4x8oBDOMbXbJn70IDcS6Na+iPT/D/2osuMoDw
Ko8Zd2FX+0TIeJvWpUm6Lpsz5fbtsWLmQ+eiq4lRIPeHuextbwjacBEQiKTWL3mMq8PqtL0DGIhg
sbO/RO5g3o+BmyNvwNmCHqIev7mtP9yz9gFs8Fy19kXTn1RDM0qAqzQjgxRGBdt1Y6cpLnGR54fQ
q66crmjX0Ww7CITSMcQ1gm4AQa9I8lPD+9EkjZqYKS1fW7OunxdBAtRrrORfIVmg6DV1brzWXqmu
fVEYh4wXnoJj5E9k/mQKxiFbJFQ+WbKZ0hjxshNv7VLrL9RZPFoxsO8U7fJ1PdrRFcOy/quReu+Y
ezQ5bInRnhra0LfzBHPSTf2xWstUjJ+Cye1vLCtx5vMiLyAf1S/rPV3QEnBNZ8sFmePtFk++j5km
nTYSV59aY+KRAIaYojgiMs4mw10M5rwMDmk0POjY/USF4N43UVzv4kZ3B54DrFqqRQcfBo9jAMlW
JpV1HxNmuCbl8Dow2+i1nBDEEUcVYFa2MAIVbNKNi9GiqLksMMKsmm5ILqghumkH6blGdZl6Pelv
rD8rr8OFv48j5qo0iQrCqOiFUdOUWJsrNjeUd2MtoRB7tXpU0mkumiYIwO/UfiiYv9Pj0yRRrjXr
wrNX4wI+o/YWDwO/wNsETT8/9agCVjzGEU0jGtTk1VXEC9i9BLvN3UPenxwBqzRVCt5ESsINafCs
OtXHVEx4nlGJdHiSVbdUQqwyz4Qk+S9YpwMe7T7rDjIgbxLMcUPRGjiQSGKjGFDY2NO928uO5pNA
i066twi4Ekb4WHxYmxJoR5sqjmBD0lPTdzpHB0BGU5luZ1LMCDJs2XhPFq9oStBSbgZbvuP0rraM
CG61QVk/Y6g+SQyJG1f2MJTTqLmd4sF6yhbg6QbfKs5y5Zo3bbMEYWF4DO5apJ1UvCqubwoQY08G
ytiTnTT0ZZYE3iulje4pl4Y4Q/DXe0syHmfz2tq3Laquu9CI2L4o7OwXhpFYXwjNyU9dGwx4vJdJ
7WT1PKV1xbK6Kt0AdErQJljBXJCia39EIrrpR7qCK1sxhD7T4e94n4TKLtCAWdqFTzC6XOky20ad
ijMiYtubOW4dJIBaWlvs39ODmP34lDksleAx9XshS/M5MlsKtdkjh5FOh0JwgKV0FWdp89R7br0b
Dd66ce3wMuOW2rDZSbcibrO9NHB2rWiNXqho8o/DKLotyRT5pTRheVDZm+KyZu7+qctIYGSVJZIG
D6Gz9hRxDjZ0rVuZN/KM3iM4lAAAt+0wyz0iWGdty5y7xFBMgwPkSZ/p3pIMWI/yQVDfXaq6GXd9
R/VPO9OnS2OQ8pmAfSD3Feo3s4x1LNvyqu/Cr8ZgsnUwS5BhidttDKznV+hc3LWdoQ5JG/tIHGRw
g5h4Oo7aHZjF++gyALoBmmPX0VMxruk3q1NLKNgV1J/8MvDCL1UwmdshQnOXBfo11mWythySqaIg
o61oRiW9MqUfgd1FO1+ZyVZas701uNH3yUB4xQBf9kj6Kz2bOq+0RaNt3mCFNDfIxCB8uqgMDDGr
5xT9D3lXyXzQakIq45sYJQK/pg9sEmq7qVxrKO4mF/KATnjZZO5i1SJzKL80fFC3LuMbeqwgdnWd
7EwMcKuwns9uPvP/RXTb2pO+HsnTWllD/hi21mc7ZrF2jWqbomrY0Cl5DSt00WHMwGOEUrAhuVNs
KnRQO8vM0QI6JXCJ7G4OyNWrHReOBAofcAHzNXAxG+pA8yTbJruBsnGIDOtAYdXth9kZXoyJMYgF
c8gWEE7ETIU8oV7Yy4EXNWap1zLMmtuxb27xsxZ6JeqAV7spK1IvC+M6sEMNAQTrclMJ6xLJ55tj
+P1VbVVqpVj/UcLO6AvIKv7cjbhZ4nK6HKSc0Iw3Tx+z2P+OrX81tnZwp/3V2PpT95r8MLX+/gP/
mFrDGf1NuALvhfincf+fIAA2oL8JD7WrS/JOiHuM0fTvLCGAU020jP8aV9s+XFQh7IXa7foMuv+W
H+RD9vY7IbEI8AXbSIq+T6rxq/w4rK6xIFFHBfoqZKw408gYpda70hvDx7J07GM+ASykB0uCKmMZ
vNVa40lL0UXoplIHBaRvsUAh4iEvcPuRm55o7d6wyrbCBhk9pVGAQnkUPXudsvScaAT6rCfS3fpw
wCrziUopLOlMlBareDwOvIRFERnXYcmM4gSdmU7j2oLWFrzb0iet6jAiqJ2GY+zDM4mOEQCxDL19
0Az3cuAk3xtV7dOZcxKLfM5sJKCCc+lQkRB4vRZ8LK95yYwwLq140aXM4MJV6ZCDPhbpOSrLhDYe
C9l6rDxIG6WVPMxdbR84KMTy+Fu+jMjhHoLMoUAgZTq7nWr33E10KWe8YLukjvrXKJXfGsukvZlS
miJiIbUirAccuaiHZgxnpwyvoQtxec6Z/mAdIO30wqJGrswl12M6J3E+GEeyO5a8YzDR+t7QZj/T
Ko/zbBm0SNfy91a62NiGSNRdczBFHJlAqEvm5/l0B9QsVVeS1KGKi1Ciyy2H438XhP8VIoRYOpQf
/1nH8vhNwSbqflgTvv/Mv01ijm8D3GLV/07r+hccxLdBJju+gMVkfgeH/HtNcH+DkoGAyiIpkA3F
75YGEF++hS4GWZgboLJmJfkbSpafRLmsR6DEQp9vyIcsopkfVwagOv1MficGnIAGW5kkwQq1lb36
3Tm5+b7S/B/2zTd1WnXt//u/f5Dleia6cEK1eYmxBv0sQ4v6obHsOo4OfVZV5moQIR2tKapfKlhX
N6Xn28dibpbww7n7VcLfcr1+1B3z4fBPUbhy2nxO9o+HmHhFMdk5WVexE9bQ9VU70uiHXFK68Deo
OOvXmKUppN3MwLWddfptMsCns+3x7E0BZWGle0yhHfv8td0YzanP6wTXd7ZsegryUTCL4COmRrjq
Wz+6K71i3Pz1CfzTg/BRGZmLlI8b6Schn1COhK48M/WcWUUmp553pUHMOztC/akBY7SOzNynKCsx
1JjiIyUd95lbxyQad2m4MEms6aambUtniKDFMGTuPgR5cZyQ/THjHc2HMu3R/VUzXhujxHj+18fw
By0i14FOZwh+O0Ba97M5oCWrtdf+GB6YzYwbBX+M1o3S2Nuz97/+pD8IdpdPChYjS+AGLhqxH684
rYF2mXSGh8GOBYaPhovnBc1JdXZzK1yUnX/9eT89RJg5F2Ew2VPoS5YJ9XIH/k4LZpltVcF75fPi
VN2yorSruY9/lR/6J+fPESjRqAcwsvAy//FTQsVyUYxGgC6YaFDkTe/SDtND3gYPf304H0mkvysX
luNxLZM4Vx483N8/LwpZjPBu5B48YD8ojrPfAuUPuWe05sLp0l76sgkoOqDX+R1KquBSFh4jYBg0
d0mPV6V03eZWaW+JXx0wMEtz4eUOgJQPcSGjEwFHkFW4Nz8NMZjxNfgcB89YNoICcWI+ZJKOBQsN
BGZree3T6M3p4a8P0v7wNvxwlCjUEN+7vuWzyQldKrLfX7XIigrciWo6jFBU6QHXSE1i+Lj0rvNd
nbd0kez6fSqUsXFzkLvcvNmhKJdUJkQSO3q2ZEHlKWIXIF6bxqvg4Vl5enZxj7/4Y1k+Mc/fKnO0
7k3scaT5Eji9VuzGHiyRh7tkTqsNfZHpUxJXFm2AVO8BtpvEHLywnOUHr3Pd67i3kBynNQUYajeK
k4gNcOylBxDQel27abmlADL3rV0HDypys2Nm0EiszIaoDSQxXxMTr08JQ/DoSBRbktDrZjXMvnMJ
T66gpAA4KweLvSyS+rUHi4PQVRMieQ4//rFraUGi513R6TOuXWjob1qTiI1tvWMo09l7N3LYymce
LNuZHseGLadz6ya2eJB9Wz6RLZi/SzOpkR6KUDOeVoASVmO91I1VMn32gyrf+KWlSEwPi2Oms+ly
bkLv2ivQandBWoUru0zHa3r4wDuywn0VTbs1phCAZJR/MxgjXiGENACqpsR1+OpEAcq39swGhni4
OBurcx3JCFsyGDa2+bSLDSLMaDtdLucTmEBGvgY+G7xn4KDN0n52E4iPuBDFMc7L8tKJpP5kFHnH
RrUU89nsDaDNeomrELxf6H2N9h4LZ3DsZ8d+VdDDbzLOEzoWKlGMzS0Bss4O4D93xABgoW9s+7VG
/r3LE8tAgz+ReLVs9T7RmerZRkOWJdEeMMJUx4dR97sksW+tqOzJnpfDETSGXmlj6oKVSqw3W3HN
6bbLW62KqzRyE+zCQw4Nv+hp2TJmTMquXytBr8jKUE3FDmOZcIrvEdtdQeR5SUARHZKuE3eROett
prwnxjnomKqK9m2brY3MCx87Nwp2tlIIUKZ+JA0gD1f1ME/rUtik02WNQZ4HOk+fNgZLVE94e/mB
5K0XZE8c7pm3VGttBBHzn0TzZaYIiGHurIGS1fWK4O+Bmwt924bXEMl4ceDhOxhT5ImxZ+1V2xoX
Loiay84g1VEhIXjNaLOQct/6BKdoN4BRbmXyemZYyDLVmiQBadM5ot4pDqadioNf87h4BqmQ+Qoz
DtmBWwsePOqQBE9ol0TrSWTVVzU48eeMOLw3z2/1Z3tQ46mk73jMh5A80lg6l0oYct90QHdwxw/H
HiHqtaEZ4fWFRi2xQgzQmkdAa/7cbMzGK7eliMHfGPP0yRlEtbOX7b7IASWjJXOgrCCyhPCU7k2v
qS5TRmE0Dmk8EvlJZkTVk2fHpqz5mCRsvLrXe8ODC9a0It9F2aDfh06N9VloMDERQ6n1PGjkijVS
N2mhhk9j3hzmHAUrS/Ryy4jI2nLE6uR7BBWNcJ02ViI0MUSAZdBAOdcWD+pZp3TSN3nUIVgWqKu+
mRkReWEh6ONkmfqaMDbfeXXqPya08i4r1zcfDEF9wTQ1uc4xNUK8oOSra4IfSFPM+HbF1DRAHgXF
jPDyuyJ2ms9ZZuebXMzjBnzcdGO4EgZSbtrH0WlyWuVh/1h3LcQpWolvs5EIovMc1h7FQTaS8ssr
6ug0o4Q+aG3Ls53M0clvMVro0Qa9RkpujkqlkttQDRw5MRjXSD4Jd+xta9t0s7V1yKG9nn3JAI1Z
OD9jhUX7FDNPWPfK5pvkfSj2w9BxSIa3ZE2SWBCvERO5WzKr3GuThYEBNHAi2VkzehCvWId+H52o
Vdy1jLwQbWehToPH/WratC6pgYfHlIj7rV1bzSkDHUwOgutYjBzLZk8chHvBZN+403wAIdioa+Dk
IDbYuDpxX0aM+mR5e0l3J3xS1yPUrXdKANFSfmJ+RuxMPh6YKwZC9b7NLBqC1Iv2hTsJKPAsCiZ8
1jNwbYYRiHGPZQ5rciiyZFfbUbKtq/6B0QkpEl2Xwl0Y3S2KbDgsVQh/J4mHvZKDTvacfj//qpyg
SS5VWzYDdzNjNqR8gOu7UomNwvsCeRVJiGRl1S0a6cBykjOizqmc/7th/V+hTWzvg8T8nzesT2n7
teb2q37Ysn7/qX9sWQPvNxpYmHhdHKH/yIb+h/kitH5DeOwhMHeQhsFTpPT+ZxuLllVgWwTi8TcW
O0qq5H+STQi2I4FHoLFzLIG97W8BLX+s7uGZUKq5rIzOws1c4Cs/1m0UrkmOLNW7COOa3lTJTs41
6VLNmoiNdYeBG+z2v07Qn+xe/+wDfQDY4Cxp7nnmUv7/rrzPOWppydK9sF2LINqBNRQuEzuqImgO
sW7N819/3o+F/vcD9B2P84WOGIPLz4V+5s0tYADnwq8T7zUL+QB7Sfpt3eFXe7IfN+YfH8Wl5lqj
QBWLAfTHQ1OIp+I+N52LvBwJiUfzdHC7OUULasXmuWOI+Ojn0JQoLKe7v32U37MT2amZGJB/uoxj
k/NuMpRz0VqZc6wCaVorw60Y3RDy86sd2k+myo8D5Q5E3QZSFfbOR4f0d9dwIpy6hAbokKyCcxhh
AaJhVFkCT/jQ+VRElZ3J5FROEzkeWiVD+xmocMHMlvzNtbCqv7ebW76QhxPJo5AH8c7O/qc9Ksls
+CTiyLkIRofDZYOQ7oWR85//v8+iwwwpnluYG+enG4qUCMGMTDsXdjua594x2jcfjMhdn1m/6rYs
N8y/N1XfD2vpWLmuL7Cu/uwnBmWiDAoT52KIkncm4aT2WuAK/u6tQ7vMo6vKOSQ45GcnOcxmx++s
wrmYGTpdZMGwSB0Xn6c5I1j8Re/KXM7Oz4dERD1NFxsY7R/Cw4iBNocZoudFZuFw3NgDn8kbEY1f
Qejxc9Dk7iukPB5S2izM7jrcPSTFf3+h/UcT8p/cwR5AJwFDlkfVYa//46MaIXomLjd3LiZCJU92
XpkGxo+QvbfRcoc2IdLNPLcYbukZAzkZEzy8rqQQYQVRv9g9/3GJ4jsseKlwudJIg3/8MnkRelOJ
jvqiZZNyxyRjXI2I8i8cDJ/bv3+xPagdTEJ4tVg/31GTDFSt/Ma+SF1ObxguGAfSgljqA6zRv3Bf
/7jUs3zT7aCTAzbL4uP+cPtKLEIwVKVxYhiawdMh9+25sgv5PI/BdDOwNwt+cS8vwbO/u72Wj6Sf
4wte3NzNdHd+WgdlPtNWAiN2Erh49mgHwIC2qqWtPxrTXdoyqIBgOU83SZAh5Ip5pMoJxgR54TRK
gtQD2bkMaT5WkA4BIcHXs5Xi7EmM2SRzktbBL67Ixyv2348ELWcP6CO2YvTdts3I7KfLz9gic6bS
dk7EypeMOin169QjLdps8x6ZZqmneF0UKGgxZmRSe1uTX3bLxhuNlc4Wsx3RQFzIiNyAt5nO5ttk
5dy6NCV5riy8w8kGjauJot0cCQ4349B5bZJgugPro6iq+TFFpxlzED9HJphFaW5lzXM3+DiqY8c+
qYwTCKkn0zdYFg21xVTKBnZODPoGYdSYB5PUOAD8PhjITRkmqN0KheySmKXU9vZF1fAZAWf6g3qN
5gTDI8Y3dopYfcwzZh3uEOmY8lkjUSdxIkJycxqlXV+0XYy8VyuzSk45nZI3LB7NM3QzHJSA5PWd
GVC1GFZnDKsZPEz6YuqQS+bPREXnJKSP0SNhR9x7Xe695gC8Z3SflvuqzbB9a00EszTWBve11Ln1
Vc6RdRgav7lTHikH7uij9UtjB5J3GyKBHEO8GWtTm+zK7IaHdAIx6ESY4+3J4YxGafSoHSvdR7aN
nLlFPmHUlvnAfojzE46Rf9e28fxo0cp7k6HDdfoYHZqTat9ykChLp6wDX9VGRFEEWoWPvdT8K3Qi
kLajit9SZtpkvMZ5c3qBuOzjLYfGLyCg0IORguZAZXToJ4Q62kf3t3ESj+iestKzf0L9rQ5G5hOR
1ZThpcis6S6H7T1tSRAxvI2LD/bcpJijyE4Q7quP5ImufYZJYj3UgcZfIiLfO8llvTQGv8E74wx0
v6zJ4svQI1yipMhIe/NqvAfcwbGOt+UcmOfEKJEoapeoSOJ4A3ZdvnZ437DrX/oLFfQE/DUoeloR
8WuDjq77ZNhw0c2Ad1FH5Oni9uK9TJvQJQ5M2mxUZ+LJ47WZlu4rjG331VvQ2gwgFNEZrjbVfWzP
1mFGBe5vrNhzXqphqB4CxFhXKHiKTUNbyFxlBsatHb1VdUqLmlFpQVweNuRpYqY5IyAVbeQ9QDVK
4bR59NlWvpvpc8CsBDFWgmqszMOQUKUWF4trEH9XzfohZwKx7WuAo6dcoEGquCfRX5ImfduBJwcn
GPUllkrVvQfOTHSm5fdn6Ecoj/WUMXvtc1am9UxQyXYUEilQZ2j5mXaeanetq72vDEYxCTBiuaxb
oeKdYG6Af7WX6YasXCL66r4+h9mAWama2+Qltg18GnUnr7BMg+OpdHRh6s5v9kE7es9wepaxBfYn
Bsv1yXYIgiTjzZlfqqLJt/im5zXicC5jgGyQGI+xeslk5ndoXpOWhoPy90sx2q78qWnhh6rSIPQs
oWNN8bIrAwsQHq2EVUVP6a7PW+NYofY5ZgqYqnZ7/Q253IjhOzUIpa7Lz2k+OGvoqahMqxTOQYN5
FOXiK3nWPB/pbGwiC41NPyhzV8qaXxQY56XZyPKP7xVPrkIiu/H8AlXkOm9C34bGS8MgrpcrL8dL
Kl2687ZJ4GWVwkBxkHcD7ijCaONgNTyiCGzhjbbAF2qNya+s+0+IxJDVDVW76xeaUJWIrwWGkc9h
kVqrNDSnXWsgOu8LvkcYdeUtbyXYfjPL+6XnNCNAZsEV9WMru0R6V92IrpeAdjtuasOjInvVUWee
DbpvQLxadgzbmh5IdgGajgLbsqeuWbPadm+xEixI9RyaDxpoIh27bggfld/jKgn6/+Hu3JrTVpYo
/FdceVcKdEHwkF11wHawHUzsxPH2eaFkkKUBIQmNrvz6/Qksx8KXnRPpIXVceYnBrZnWTM9MT6+1
cqNzUgqUQsKG5mg6XKM9uR2phhJQ4KXnX8kcKSOz8KJxLAesx/3EAJ5CUX5wEUReaa2bh+DERUwI
IhqXXLCULig55ygJVA1GrHTb/Z6GOlM/cQ3w9TmM+WOjuwrvwpBhOwrMlNTbyvO9OzXYOOznXARO
u+RngvLqQ8L1aizdfvhQhKkOoteEPdgzY3niL/XMXvezDXJ0K8W4ReIPfKI7kGPytY479HNHJEOv
u3TvZRpby9DQTgwdfZERTNwb+TfleInyDeZ+6hD6qtu/TKmUREEMqIqbZRsA7L3tKUxi4Q2KiBSp
wuaf3aRGtL7uOeGD6gF+5TJgSp46HhNXYedUB7Ae60moLpzYdRZbIbJvTmLy5pjxaPulKwd9IAf9
Bth/RKlU7knzHKpnaGfyjLI6uGuJ4ygySCcbx4O8c6FvgmKykbF23YNFWxlGa7Cjwx5vAfE18gk/
FB9B7pO8GwNIiCJ9ihSBN92A97hei/5mhLyinFPf5AHL2mr3MD+mF3EvBOFpzFQB4LyvQTLuUj2Y
JdtsMOTuhHCBlA6V3H39vMjS+xkVe9+y2FlddZMEfnPhGP9dZT2EkiLPHbBW+tQ6bgrNgRahEBPy
xNq5MsjgmHRTR1qqgC17jS7TiS8MIJy9jjIb6qiWRuTcCnGqsJml+K6rqugXIo2WA5D0te894DjQ
v2hbcHAugpdFsr2KUUIcDlInu0u8eJOcdKTUxXku8twY9YMOAPL+DIjsZS/vZOHngZtIkKC+8mVp
boMb6jaAYymrBBC3qpidFfUx/ewyY4V/6KYbOUnCMP2csxBe+Eu5Br8xcMlMAurUSGjD4g48uCtG
ITsLhdJ/M71y1DSDAm05I8kmCXl3qzyGgazwjC+5UAmjIByhTtmEqZ8dq+A6ZyPPD9RJbBYg9IvB
Blb4vmfqBMQuuHkVernTAYSep07o6GeAbchSer3tWCamuJagi26SbiF/9D2It9Oc0iJK7MRwxS08
FcauW7IELE2uNzKTQurZ1qWIHCjGMO5wTY2oApAUHVd9TbecUxAVN6OREczEVO2Y+U0nypSJIWJu
FoS20U77ihaZQz/0jVPwlAZATFUM5OeEsfsw89z8NgRMPM+MmbnIejGSfx2Ei6Djh4SHG5rAM6F5
73Olh4bBRhxHLpT+YzMOHwwX1JdcriE73AoZn2vIXAYkq6FVd3OxKYa6GaH5weo8VWCjPlE7vVkM
KIw9u7MtgMh2KEWGnyPR4z58reB3YQNJ/3Yh3QQs6WyX0w6I/A5kUb439alzhI5JzZUrV9F4ax4J
JBBIITKyyY+cDCyAmd1+/f+mmu+xI8dWbJ3sinKuEjsqrm3JjJFVbUv56a685DvI6VjExf/6pfcN
HT3Prs6DxI/LFsC5UcuTqmWC7Cl1+NSkXVPes+BZtDhZ2J8+oMJnUJhAcoRznhdwqbv/vTKgdLDb
L9kTueYsf7iO5knPfPNW79/v2N6N73+n1nRrsebemXEeiXlcTxKTdPy17h/Y+Nl9ipfoGidG6lh2
P5yGn3uBcuCPVCRBRNcps5/8/GlegEtr36Z95uadMfCmEyjuhDyI8353UBZ5UoVw4ITu4CN7q7L0
a08798c5AcqwHo3+lZnwphd07SPZ7V6fBP7+TdPL2lBQkbmkwq2r7Z/0B80ElfsxMmKNuk8gINeD
DHkpyPXqIIDmyjC0skCv+vxX48EvuOopro5c4S12EVXY8rWY+tYXqpDy8vPHcHK2+PShDJi1L5YF
2Ptn/wy4f9XGyC7kPfuwCoG75zz++WMHXz669qyqV9Uvx8KOLG6ji90HxWMzL601cfk/nnVvrbkY
2j+5bDtu16r/v1o3/vT+/8WwXB3YLRPwP3v46UOt/8/G1bt2Eb0P/LphkrFtGF5ZvqyTs6FdxSRs
2uSR5cEyHx3I3u4DamPbgRdE1iKoWlm+QLieWWSbW/Z9ex6LeVJbDU0ge82NH9uelVmRXVkqm41y
QwvOrlbwo+DhCEaSZH1fVxsu40711N8f3VRwRGJRH4XdTlkA2dTtn+0gcupNLunC2X81tTzG40JU
dnYzXdtdZDc1fLaw3NoA7KKM3EIIOUPdwQ+ErDUZxt4Wxt+Zv0AMof7+IKBt4f2dBdmB2UGf3WNT
H1+8jE3c17YwXy5oWTJfFVUTd+Oih5erX/z+JPkSUH32ws2wU7cwNiaW8GvRowQGtNDmiUVO4FD9
BlXSFl7hxJLSmpPosOO4Nqa52tTbcImYu8Kx6gc31NJbWAsmgrUAHGNtZKts01uYMBMhZfkPtpNq
yJVjUKXmpCXrAbDbA9OtNBz8y0EMKS9PB9Wjfn/iXNr3kXWwe+Liu9eK6dSqr1uPm/qmAerSzo7G
1jqUrqgv69gvz/Rt2D+3I2kXla3dKIHhpiXjEzsX89oyxj1CGyt66Zm7IFodtLs8SDZ2ChqV7tFr
Qs0Qk3Vbe8CxtTqc+9x+t7Almbqi7nGd0dLcLdOVx46kfqpRARG1EGSnke0c5sZ2OYGmr/KrDaKe
Elfr4JhA4ZbaQrv/TdntbVDgL532vgXJGwMRQuyysqipe/YPeDkQS/Mt7Ae/431bSru2pdCoOmrh
YPkm5XdDn7+FyW5o9h1kZ1PLgpPNwfDWDKpZmw+PW4t1BzXT+tREIEdvIQje2jI++vFa4wHztTD4
3i1Nbujz2yIgre1UHi7XTPKOZT77/Rn5WqbpKSv/Mv9UZdtf+7N6cq38xtyzreivfwAAAP//</cx:binary>
              </cx:geoCache>
            </cx:geography>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ln>
              <a:noFill/>
            </a:ln>
          </cx:spPr>
        </cx:plotSurface>
        <cx:series layoutId="funnel" uniqueId="{F01282E4-1C5C-4B05-88E9-E3806A3F1FAF}">
          <cx:dataLabels>
            <cx:spPr>
              <a:solidFill>
                <a:schemeClr val="accent5">
                  <a:lumMod val="60000"/>
                  <a:lumOff val="40000"/>
                </a:schemeClr>
              </a:solidFill>
            </cx:spPr>
            <cx:txPr>
              <a:bodyPr spcFirstLastPara="1" vertOverflow="ellipsis" horzOverflow="overflow" wrap="square" lIns="0" tIns="0" rIns="0" bIns="0" anchor="ctr" anchorCtr="1"/>
              <a:lstStyle/>
              <a:p>
                <a:pPr algn="ctr" rtl="0">
                  <a:defRPr sz="1200">
                    <a:solidFill>
                      <a:srgbClr val="FF0000"/>
                    </a:solidFill>
                    <a:latin typeface="Dubai" panose="020B0503030403030204" pitchFamily="34" charset="-78"/>
                    <a:ea typeface="Dubai" panose="020B0503030403030204" pitchFamily="34" charset="-78"/>
                    <a:cs typeface="Dubai" panose="020B0503030403030204" pitchFamily="34" charset="-78"/>
                  </a:defRPr>
                </a:pPr>
                <a:endParaRPr lang="en-US" sz="1200" b="0" i="0" u="none" strike="noStrike" baseline="0">
                  <a:solidFill>
                    <a:srgbClr val="FF0000"/>
                  </a:solidFill>
                  <a:latin typeface="Dubai" panose="020B0503030403030204" pitchFamily="34" charset="-78"/>
                  <a:cs typeface="Dubai" panose="020B0503030403030204" pitchFamily="34" charset="-78"/>
                </a:endParaRPr>
              </a:p>
            </cx:txPr>
            <cx:visibility seriesName="0" categoryName="1" value="1"/>
            <cx:separator>
</cx:separator>
          </cx:dataLabels>
          <cx:dataId val="0"/>
        </cx:series>
      </cx:plotAreaRegion>
      <cx:axis id="0" hidden="1">
        <cx:catScaling gapWidth="0"/>
        <cx:tickLabels/>
      </cx:axis>
    </cx:plotArea>
  </cx:chart>
  <cx:spPr>
    <a:noFill/>
    <a:ln cap="rnd">
      <a:noFill/>
      <a:beve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FEC79528-E87A-48B5-BB3F-A9624354B037}">
          <cx:dataLabels>
            <cx:spPr>
              <a:solidFill>
                <a:schemeClr val="accent5">
                  <a:lumMod val="60000"/>
                  <a:lumOff val="40000"/>
                </a:schemeClr>
              </a:solidFill>
            </cx:spPr>
            <cx:txPr>
              <a:bodyPr spcFirstLastPara="1" vertOverflow="ellipsis" horzOverflow="overflow" wrap="square" lIns="0" tIns="0" rIns="0" bIns="0" anchor="ctr" anchorCtr="1"/>
              <a:lstStyle/>
              <a:p>
                <a:pPr algn="ctr" rtl="0">
                  <a:defRPr sz="1400">
                    <a:solidFill>
                      <a:srgbClr val="FF0000"/>
                    </a:solidFill>
                    <a:latin typeface="Dubai" panose="020B0503030403030204" pitchFamily="34" charset="-78"/>
                    <a:ea typeface="Dubai" panose="020B0503030403030204" pitchFamily="34" charset="-78"/>
                    <a:cs typeface="Dubai" panose="020B0503030403030204" pitchFamily="34" charset="-78"/>
                  </a:defRPr>
                </a:pPr>
                <a:endParaRPr lang="en-US" sz="1400" b="0" i="0" u="none" strike="noStrike" baseline="0">
                  <a:solidFill>
                    <a:srgbClr val="FF0000"/>
                  </a:solidFill>
                  <a:latin typeface="Dubai" panose="020B0503030403030204" pitchFamily="34" charset="-78"/>
                  <a:cs typeface="Dubai" panose="020B0503030403030204" pitchFamily="34" charset="-78"/>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Customer Analysis.'!A1"/><Relationship Id="rId13" Type="http://schemas.microsoft.com/office/2014/relationships/chartEx" Target="../charts/chartEx2.xml"/><Relationship Id="rId3" Type="http://schemas.openxmlformats.org/officeDocument/2006/relationships/image" Target="../media/image3.png"/><Relationship Id="rId7" Type="http://schemas.openxmlformats.org/officeDocument/2006/relationships/image" Target="../media/image6.svg"/><Relationship Id="rId12" Type="http://schemas.microsoft.com/office/2014/relationships/chartEx" Target="../charts/chartEx1.xml"/><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xml"/><Relationship Id="rId5" Type="http://schemas.openxmlformats.org/officeDocument/2006/relationships/hyperlink" Target="#'Loan Report.'!A1"/><Relationship Id="rId15" Type="http://schemas.openxmlformats.org/officeDocument/2006/relationships/chart" Target="../charts/chart3.xml"/><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image" Target="../media/image15.svg"/><Relationship Id="rId18" Type="http://schemas.openxmlformats.org/officeDocument/2006/relationships/image" Target="../media/image8.svg"/><Relationship Id="rId26" Type="http://schemas.openxmlformats.org/officeDocument/2006/relationships/image" Target="../media/image20.png"/><Relationship Id="rId3" Type="http://schemas.openxmlformats.org/officeDocument/2006/relationships/image" Target="../media/image11.jpg"/><Relationship Id="rId21" Type="http://schemas.openxmlformats.org/officeDocument/2006/relationships/image" Target="../media/image1.png"/><Relationship Id="rId7" Type="http://schemas.openxmlformats.org/officeDocument/2006/relationships/chart" Target="../charts/chart7.xml"/><Relationship Id="rId12" Type="http://schemas.openxmlformats.org/officeDocument/2006/relationships/image" Target="../media/image14.png"/><Relationship Id="rId17" Type="http://schemas.openxmlformats.org/officeDocument/2006/relationships/image" Target="../media/image7.png"/><Relationship Id="rId25" Type="http://schemas.openxmlformats.org/officeDocument/2006/relationships/hyperlink" Target="#'Loan Report.'!A1"/><Relationship Id="rId2" Type="http://schemas.openxmlformats.org/officeDocument/2006/relationships/image" Target="../media/image10.jpg"/><Relationship Id="rId16" Type="http://schemas.openxmlformats.org/officeDocument/2006/relationships/hyperlink" Target="#'Customer Analysis.'!A1"/><Relationship Id="rId20" Type="http://schemas.openxmlformats.org/officeDocument/2006/relationships/image" Target="../media/image19.svg"/><Relationship Id="rId1" Type="http://schemas.openxmlformats.org/officeDocument/2006/relationships/image" Target="../media/image9.jpeg"/><Relationship Id="rId6" Type="http://schemas.openxmlformats.org/officeDocument/2006/relationships/chart" Target="../charts/chart6.xml"/><Relationship Id="rId11" Type="http://schemas.openxmlformats.org/officeDocument/2006/relationships/image" Target="../media/image13.gif"/><Relationship Id="rId24" Type="http://schemas.openxmlformats.org/officeDocument/2006/relationships/image" Target="../media/image4.svg"/><Relationship Id="rId5" Type="http://schemas.microsoft.com/office/2014/relationships/chartEx" Target="../charts/chartEx3.xml"/><Relationship Id="rId15" Type="http://schemas.openxmlformats.org/officeDocument/2006/relationships/image" Target="../media/image17.svg"/><Relationship Id="rId23" Type="http://schemas.openxmlformats.org/officeDocument/2006/relationships/image" Target="../media/image3.png"/><Relationship Id="rId10" Type="http://schemas.openxmlformats.org/officeDocument/2006/relationships/chart" Target="../charts/chart8.xml"/><Relationship Id="rId19" Type="http://schemas.openxmlformats.org/officeDocument/2006/relationships/image" Target="../media/image18.png"/><Relationship Id="rId4" Type="http://schemas.openxmlformats.org/officeDocument/2006/relationships/image" Target="../media/image12.jpeg"/><Relationship Id="rId9" Type="http://schemas.microsoft.com/office/2014/relationships/chartEx" Target="../charts/chartEx5.xml"/><Relationship Id="rId14" Type="http://schemas.openxmlformats.org/officeDocument/2006/relationships/image" Target="../media/image16.png"/><Relationship Id="rId22" Type="http://schemas.openxmlformats.org/officeDocument/2006/relationships/image" Target="../media/image2.svg"/><Relationship Id="rId27" Type="http://schemas.openxmlformats.org/officeDocument/2006/relationships/image" Target="../media/image21.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581025</xdr:colOff>
      <xdr:row>2</xdr:row>
      <xdr:rowOff>5715</xdr:rowOff>
    </xdr:to>
    <xdr:sp macro="" textlink="">
      <xdr:nvSpPr>
        <xdr:cNvPr id="2" name="Rectangle 1">
          <a:extLst>
            <a:ext uri="{FF2B5EF4-FFF2-40B4-BE49-F238E27FC236}">
              <a16:creationId xmlns:a16="http://schemas.microsoft.com/office/drawing/2014/main" id="{05675FF9-D03B-4FFB-871F-FD62DF800C82}"/>
            </a:ext>
          </a:extLst>
        </xdr:cNvPr>
        <xdr:cNvSpPr/>
      </xdr:nvSpPr>
      <xdr:spPr>
        <a:xfrm>
          <a:off x="0" y="0"/>
          <a:ext cx="18259425" cy="371475"/>
        </a:xfrm>
        <a:prstGeom prst="rect">
          <a:avLst/>
        </a:prstGeom>
        <a:solidFill>
          <a:srgbClr val="4F00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581026</xdr:colOff>
      <xdr:row>0</xdr:row>
      <xdr:rowOff>0</xdr:rowOff>
    </xdr:from>
    <xdr:to>
      <xdr:col>25</xdr:col>
      <xdr:colOff>125026</xdr:colOff>
      <xdr:row>1</xdr:row>
      <xdr:rowOff>179070</xdr:rowOff>
    </xdr:to>
    <xdr:sp macro="" textlink="">
      <xdr:nvSpPr>
        <xdr:cNvPr id="3" name="Rectangle: Rounded Corners 2">
          <a:extLst>
            <a:ext uri="{FF2B5EF4-FFF2-40B4-BE49-F238E27FC236}">
              <a16:creationId xmlns:a16="http://schemas.microsoft.com/office/drawing/2014/main" id="{9874DF6E-9CD9-4B22-A89D-12B16D1FCB41}"/>
            </a:ext>
          </a:extLst>
        </xdr:cNvPr>
        <xdr:cNvSpPr/>
      </xdr:nvSpPr>
      <xdr:spPr>
        <a:xfrm>
          <a:off x="12773026" y="0"/>
          <a:ext cx="2592000" cy="360045"/>
        </a:xfrm>
        <a:prstGeom prst="roundRect">
          <a:avLst>
            <a:gd name="adj" fmla="val 50000"/>
          </a:avLst>
        </a:prstGeom>
        <a:solidFill>
          <a:srgbClr val="77F7F0">
            <a:alpha val="70000"/>
          </a:srgb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532840</xdr:colOff>
      <xdr:row>0</xdr:row>
      <xdr:rowOff>0</xdr:rowOff>
    </xdr:from>
    <xdr:to>
      <xdr:col>29</xdr:col>
      <xdr:colOff>123826</xdr:colOff>
      <xdr:row>2</xdr:row>
      <xdr:rowOff>53340</xdr:rowOff>
    </xdr:to>
    <xdr:sp macro="" textlink="">
      <xdr:nvSpPr>
        <xdr:cNvPr id="4" name="TextBox 3">
          <a:extLst>
            <a:ext uri="{FF2B5EF4-FFF2-40B4-BE49-F238E27FC236}">
              <a16:creationId xmlns:a16="http://schemas.microsoft.com/office/drawing/2014/main" id="{3C80BAEE-F1FE-479F-BD37-1C7B528EC1A6}"/>
            </a:ext>
          </a:extLst>
        </xdr:cNvPr>
        <xdr:cNvSpPr txBox="1"/>
      </xdr:nvSpPr>
      <xdr:spPr>
        <a:xfrm>
          <a:off x="15772840" y="0"/>
          <a:ext cx="2029386"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IN" sz="1800">
            <a:solidFill>
              <a:srgbClr val="59C6D4"/>
            </a:solidFill>
            <a:latin typeface="Abadi" panose="020B0604020104020204" pitchFamily="34" charset="0"/>
          </a:endParaRPr>
        </a:p>
      </xdr:txBody>
    </xdr:sp>
    <xdr:clientData/>
  </xdr:twoCellAnchor>
  <xdr:twoCellAnchor editAs="oneCell">
    <xdr:from>
      <xdr:col>15</xdr:col>
      <xdr:colOff>465083</xdr:colOff>
      <xdr:row>0</xdr:row>
      <xdr:rowOff>1</xdr:rowOff>
    </xdr:from>
    <xdr:to>
      <xdr:col>16</xdr:col>
      <xdr:colOff>251483</xdr:colOff>
      <xdr:row>2</xdr:row>
      <xdr:rowOff>31003</xdr:rowOff>
    </xdr:to>
    <xdr:pic>
      <xdr:nvPicPr>
        <xdr:cNvPr id="5" name="Graphic 4" descr="Single gear with solid fill">
          <a:extLst>
            <a:ext uri="{FF2B5EF4-FFF2-40B4-BE49-F238E27FC236}">
              <a16:creationId xmlns:a16="http://schemas.microsoft.com/office/drawing/2014/main" id="{0AE12F12-74A7-493E-8ECD-92ECE0CD4A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609083" y="1"/>
          <a:ext cx="396000" cy="396762"/>
        </a:xfrm>
        <a:prstGeom prst="rect">
          <a:avLst/>
        </a:prstGeom>
      </xdr:spPr>
    </xdr:pic>
    <xdr:clientData/>
  </xdr:twoCellAnchor>
  <xdr:twoCellAnchor>
    <xdr:from>
      <xdr:col>3</xdr:col>
      <xdr:colOff>243075</xdr:colOff>
      <xdr:row>0</xdr:row>
      <xdr:rowOff>0</xdr:rowOff>
    </xdr:from>
    <xdr:to>
      <xdr:col>5</xdr:col>
      <xdr:colOff>508093</xdr:colOff>
      <xdr:row>1</xdr:row>
      <xdr:rowOff>179070</xdr:rowOff>
    </xdr:to>
    <xdr:grpSp>
      <xdr:nvGrpSpPr>
        <xdr:cNvPr id="6" name="Group 5">
          <a:extLst>
            <a:ext uri="{FF2B5EF4-FFF2-40B4-BE49-F238E27FC236}">
              <a16:creationId xmlns:a16="http://schemas.microsoft.com/office/drawing/2014/main" id="{09E9F4FC-DB69-4463-8533-8A695EF83F5E}"/>
            </a:ext>
          </a:extLst>
        </xdr:cNvPr>
        <xdr:cNvGrpSpPr/>
      </xdr:nvGrpSpPr>
      <xdr:grpSpPr>
        <a:xfrm>
          <a:off x="2071875" y="0"/>
          <a:ext cx="1484218" cy="364127"/>
          <a:chOff x="2716306" y="0"/>
          <a:chExt cx="1484218" cy="365760"/>
        </a:xfrm>
      </xdr:grpSpPr>
      <xdr:sp macro="" textlink="">
        <xdr:nvSpPr>
          <xdr:cNvPr id="7" name="TextBox 6">
            <a:extLst>
              <a:ext uri="{FF2B5EF4-FFF2-40B4-BE49-F238E27FC236}">
                <a16:creationId xmlns:a16="http://schemas.microsoft.com/office/drawing/2014/main" id="{483C68DC-3331-2ABB-1A2F-1105234B39A3}"/>
              </a:ext>
            </a:extLst>
          </xdr:cNvPr>
          <xdr:cNvSpPr txBox="1"/>
        </xdr:nvSpPr>
        <xdr:spPr>
          <a:xfrm>
            <a:off x="3009899" y="0"/>
            <a:ext cx="1190625"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59C6D4"/>
                </a:solidFill>
                <a:latin typeface="Abadi" panose="020B0604020104020204" pitchFamily="34" charset="0"/>
              </a:rPr>
              <a:t>BU BANK </a:t>
            </a:r>
          </a:p>
        </xdr:txBody>
      </xdr:sp>
      <xdr:pic>
        <xdr:nvPicPr>
          <xdr:cNvPr id="8" name="Graphic 7" descr="Star with solid fill">
            <a:extLst>
              <a:ext uri="{FF2B5EF4-FFF2-40B4-BE49-F238E27FC236}">
                <a16:creationId xmlns:a16="http://schemas.microsoft.com/office/drawing/2014/main" id="{29E67D85-DF53-6E32-CD64-8C2CA34FE61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16306" y="32005"/>
            <a:ext cx="299608" cy="301752"/>
          </a:xfrm>
          <a:prstGeom prst="rect">
            <a:avLst/>
          </a:prstGeom>
        </xdr:spPr>
      </xdr:pic>
    </xdr:grpSp>
    <xdr:clientData/>
  </xdr:twoCellAnchor>
  <xdr:twoCellAnchor>
    <xdr:from>
      <xdr:col>21</xdr:col>
      <xdr:colOff>56010</xdr:colOff>
      <xdr:row>0</xdr:row>
      <xdr:rowOff>0</xdr:rowOff>
    </xdr:from>
    <xdr:to>
      <xdr:col>25</xdr:col>
      <xdr:colOff>66675</xdr:colOff>
      <xdr:row>1</xdr:row>
      <xdr:rowOff>156845</xdr:rowOff>
    </xdr:to>
    <xdr:grpSp>
      <xdr:nvGrpSpPr>
        <xdr:cNvPr id="9" name="Group 8">
          <a:hlinkClick xmlns:r="http://schemas.openxmlformats.org/officeDocument/2006/relationships" r:id="rId5" tooltip="Loan Report Page"/>
          <a:extLst>
            <a:ext uri="{FF2B5EF4-FFF2-40B4-BE49-F238E27FC236}">
              <a16:creationId xmlns:a16="http://schemas.microsoft.com/office/drawing/2014/main" id="{2107972D-F72D-4911-9DB1-4F78BC665D20}"/>
            </a:ext>
          </a:extLst>
        </xdr:cNvPr>
        <xdr:cNvGrpSpPr/>
      </xdr:nvGrpSpPr>
      <xdr:grpSpPr>
        <a:xfrm>
          <a:off x="12857610" y="0"/>
          <a:ext cx="2449065" cy="341902"/>
          <a:chOff x="13213976" y="0"/>
          <a:chExt cx="2449065" cy="342681"/>
        </a:xfrm>
      </xdr:grpSpPr>
      <xdr:sp macro="" textlink="">
        <xdr:nvSpPr>
          <xdr:cNvPr id="10" name="TextBox 9">
            <a:extLst>
              <a:ext uri="{FF2B5EF4-FFF2-40B4-BE49-F238E27FC236}">
                <a16:creationId xmlns:a16="http://schemas.microsoft.com/office/drawing/2014/main" id="{F0122B91-8347-3FE7-B739-1A2444CBF4B1}"/>
              </a:ext>
            </a:extLst>
          </xdr:cNvPr>
          <xdr:cNvSpPr txBox="1"/>
        </xdr:nvSpPr>
        <xdr:spPr>
          <a:xfrm>
            <a:off x="13639799" y="0"/>
            <a:ext cx="2023242" cy="342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0D194B"/>
                </a:solidFill>
                <a:latin typeface="Abadi" panose="020B0604020104020204" pitchFamily="34" charset="0"/>
              </a:rPr>
              <a:t>Home Loan</a:t>
            </a:r>
            <a:r>
              <a:rPr lang="en-IN" sz="1800" baseline="0">
                <a:solidFill>
                  <a:srgbClr val="0D194B"/>
                </a:solidFill>
                <a:latin typeface="Abadi" panose="020B0604020104020204" pitchFamily="34" charset="0"/>
              </a:rPr>
              <a:t> Report</a:t>
            </a:r>
            <a:endParaRPr lang="en-IN" sz="1800">
              <a:solidFill>
                <a:srgbClr val="0D194B"/>
              </a:solidFill>
              <a:latin typeface="Abadi" panose="020B0604020104020204" pitchFamily="34" charset="0"/>
            </a:endParaRPr>
          </a:p>
        </xdr:txBody>
      </xdr:sp>
      <xdr:pic>
        <xdr:nvPicPr>
          <xdr:cNvPr id="11" name="Graphic 10" descr="Document with solid fill">
            <a:extLst>
              <a:ext uri="{FF2B5EF4-FFF2-40B4-BE49-F238E27FC236}">
                <a16:creationId xmlns:a16="http://schemas.microsoft.com/office/drawing/2014/main" id="{2BDD2A74-120E-CD13-B222-279BC332B64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213976" y="6075"/>
            <a:ext cx="324000" cy="330531"/>
          </a:xfrm>
          <a:prstGeom prst="rect">
            <a:avLst/>
          </a:prstGeom>
        </xdr:spPr>
      </xdr:pic>
    </xdr:grpSp>
    <xdr:clientData/>
  </xdr:twoCellAnchor>
  <xdr:twoCellAnchor>
    <xdr:from>
      <xdr:col>16</xdr:col>
      <xdr:colOff>561975</xdr:colOff>
      <xdr:row>0</xdr:row>
      <xdr:rowOff>0</xdr:rowOff>
    </xdr:from>
    <xdr:to>
      <xdr:col>21</xdr:col>
      <xdr:colOff>32386</xdr:colOff>
      <xdr:row>2</xdr:row>
      <xdr:rowOff>1262</xdr:rowOff>
    </xdr:to>
    <xdr:grpSp>
      <xdr:nvGrpSpPr>
        <xdr:cNvPr id="13" name="Group 12">
          <a:hlinkClick xmlns:r="http://schemas.openxmlformats.org/officeDocument/2006/relationships" r:id="rId8" tooltip="Customer Analysis Page"/>
          <a:extLst>
            <a:ext uri="{FF2B5EF4-FFF2-40B4-BE49-F238E27FC236}">
              <a16:creationId xmlns:a16="http://schemas.microsoft.com/office/drawing/2014/main" id="{8D32FDBD-142B-4853-9176-1C83CED0A521}"/>
            </a:ext>
          </a:extLst>
        </xdr:cNvPr>
        <xdr:cNvGrpSpPr/>
      </xdr:nvGrpSpPr>
      <xdr:grpSpPr>
        <a:xfrm>
          <a:off x="10315575" y="0"/>
          <a:ext cx="2518411" cy="371376"/>
          <a:chOff x="10777832" y="0"/>
          <a:chExt cx="2518411" cy="369124"/>
        </a:xfrm>
      </xdr:grpSpPr>
      <xdr:sp macro="" textlink="">
        <xdr:nvSpPr>
          <xdr:cNvPr id="14" name="TextBox 13">
            <a:extLst>
              <a:ext uri="{FF2B5EF4-FFF2-40B4-BE49-F238E27FC236}">
                <a16:creationId xmlns:a16="http://schemas.microsoft.com/office/drawing/2014/main" id="{C6A7E8F9-06EC-8E13-DA63-45DE067733A5}"/>
              </a:ext>
            </a:extLst>
          </xdr:cNvPr>
          <xdr:cNvSpPr txBox="1"/>
        </xdr:nvSpPr>
        <xdr:spPr>
          <a:xfrm>
            <a:off x="11115017" y="0"/>
            <a:ext cx="2181226" cy="357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chemeClr val="bg1">
                    <a:lumMod val="95000"/>
                  </a:schemeClr>
                </a:solidFill>
                <a:latin typeface="Abadi" panose="020B0604020104020204" pitchFamily="34" charset="0"/>
              </a:rPr>
              <a:t>Customer</a:t>
            </a:r>
            <a:r>
              <a:rPr lang="en-IN" sz="1800" baseline="0">
                <a:solidFill>
                  <a:schemeClr val="bg1">
                    <a:lumMod val="95000"/>
                  </a:schemeClr>
                </a:solidFill>
                <a:latin typeface="Abadi" panose="020B0604020104020204" pitchFamily="34" charset="0"/>
              </a:rPr>
              <a:t> Analysist</a:t>
            </a:r>
            <a:r>
              <a:rPr lang="en-IN" sz="1800">
                <a:solidFill>
                  <a:schemeClr val="bg1">
                    <a:lumMod val="95000"/>
                  </a:schemeClr>
                </a:solidFill>
                <a:latin typeface="Abadi" panose="020B0604020104020204" pitchFamily="34" charset="0"/>
              </a:rPr>
              <a:t> </a:t>
            </a:r>
          </a:p>
        </xdr:txBody>
      </xdr:sp>
      <xdr:pic>
        <xdr:nvPicPr>
          <xdr:cNvPr id="15" name="Graphic 14" descr="User with solid fill">
            <a:extLst>
              <a:ext uri="{FF2B5EF4-FFF2-40B4-BE49-F238E27FC236}">
                <a16:creationId xmlns:a16="http://schemas.microsoft.com/office/drawing/2014/main" id="{D2E81373-D793-785B-368B-976C26BA9D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777832" y="3339"/>
            <a:ext cx="360000" cy="365785"/>
          </a:xfrm>
          <a:prstGeom prst="rect">
            <a:avLst/>
          </a:prstGeom>
        </xdr:spPr>
      </xdr:pic>
    </xdr:grpSp>
    <xdr:clientData/>
  </xdr:twoCellAnchor>
  <xdr:twoCellAnchor>
    <xdr:from>
      <xdr:col>0</xdr:col>
      <xdr:colOff>146949</xdr:colOff>
      <xdr:row>19</xdr:row>
      <xdr:rowOff>142722</xdr:rowOff>
    </xdr:from>
    <xdr:to>
      <xdr:col>7</xdr:col>
      <xdr:colOff>451749</xdr:colOff>
      <xdr:row>34</xdr:row>
      <xdr:rowOff>171297</xdr:rowOff>
    </xdr:to>
    <xdr:graphicFrame macro="">
      <xdr:nvGraphicFramePr>
        <xdr:cNvPr id="17" name="Chart 16">
          <a:extLst>
            <a:ext uri="{FF2B5EF4-FFF2-40B4-BE49-F238E27FC236}">
              <a16:creationId xmlns:a16="http://schemas.microsoft.com/office/drawing/2014/main" id="{3D00854B-CD85-4D57-8957-716A1BF6B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203285</xdr:colOff>
      <xdr:row>2</xdr:row>
      <xdr:rowOff>28166</xdr:rowOff>
    </xdr:from>
    <xdr:to>
      <xdr:col>29</xdr:col>
      <xdr:colOff>76085</xdr:colOff>
      <xdr:row>25</xdr:row>
      <xdr:rowOff>6608</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33D4FA21-9C76-43A5-A5F6-EACDD7F9B0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614485" y="393926"/>
              <a:ext cx="4140000" cy="41846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190500</xdr:colOff>
      <xdr:row>2</xdr:row>
      <xdr:rowOff>89086</xdr:rowOff>
    </xdr:from>
    <xdr:to>
      <xdr:col>22</xdr:col>
      <xdr:colOff>58500</xdr:colOff>
      <xdr:row>18</xdr:row>
      <xdr:rowOff>100380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15D006C0-7D02-45A2-92BE-7AF824E87B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0553700" y="454846"/>
              <a:ext cx="2916000" cy="29373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347943</xdr:colOff>
      <xdr:row>18</xdr:row>
      <xdr:rowOff>22413</xdr:rowOff>
    </xdr:from>
    <xdr:to>
      <xdr:col>13</xdr:col>
      <xdr:colOff>110343</xdr:colOff>
      <xdr:row>37</xdr:row>
      <xdr:rowOff>3888</xdr:rowOff>
    </xdr:to>
    <xdr:graphicFrame macro="">
      <xdr:nvGraphicFramePr>
        <xdr:cNvPr id="20" name="Chart 19">
          <a:extLst>
            <a:ext uri="{FF2B5EF4-FFF2-40B4-BE49-F238E27FC236}">
              <a16:creationId xmlns:a16="http://schemas.microsoft.com/office/drawing/2014/main" id="{6FB89316-86DE-40F3-A497-CD8C14929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300876</xdr:colOff>
      <xdr:row>1</xdr:row>
      <xdr:rowOff>45947</xdr:rowOff>
    </xdr:from>
    <xdr:to>
      <xdr:col>16</xdr:col>
      <xdr:colOff>561973</xdr:colOff>
      <xdr:row>18</xdr:row>
      <xdr:rowOff>131672</xdr:rowOff>
    </xdr:to>
    <xdr:graphicFrame macro="">
      <xdr:nvGraphicFramePr>
        <xdr:cNvPr id="21" name="Chart 20">
          <a:extLst>
            <a:ext uri="{FF2B5EF4-FFF2-40B4-BE49-F238E27FC236}">
              <a16:creationId xmlns:a16="http://schemas.microsoft.com/office/drawing/2014/main" id="{64B48B53-F714-4D78-9C3A-75247228C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606392</xdr:colOff>
      <xdr:row>20</xdr:row>
      <xdr:rowOff>104775</xdr:rowOff>
    </xdr:from>
    <xdr:to>
      <xdr:col>21</xdr:col>
      <xdr:colOff>111092</xdr:colOff>
      <xdr:row>34</xdr:row>
      <xdr:rowOff>117965</xdr:rowOff>
    </xdr:to>
    <xdr:graphicFrame macro="">
      <xdr:nvGraphicFramePr>
        <xdr:cNvPr id="16" name="Chart 15">
          <a:extLst>
            <a:ext uri="{FF2B5EF4-FFF2-40B4-BE49-F238E27FC236}">
              <a16:creationId xmlns:a16="http://schemas.microsoft.com/office/drawing/2014/main" id="{69E8DA21-8C26-4A55-AD04-A4B4CF399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xdr:row>
      <xdr:rowOff>98612</xdr:rowOff>
    </xdr:from>
    <xdr:to>
      <xdr:col>5</xdr:col>
      <xdr:colOff>300000</xdr:colOff>
      <xdr:row>20</xdr:row>
      <xdr:rowOff>40024</xdr:rowOff>
    </xdr:to>
    <xdr:grpSp>
      <xdr:nvGrpSpPr>
        <xdr:cNvPr id="23" name="Group 22">
          <a:extLst>
            <a:ext uri="{FF2B5EF4-FFF2-40B4-BE49-F238E27FC236}">
              <a16:creationId xmlns:a16="http://schemas.microsoft.com/office/drawing/2014/main" id="{CF833684-7455-B0F6-B80F-9BAA28EDF4CB}"/>
            </a:ext>
          </a:extLst>
        </xdr:cNvPr>
        <xdr:cNvGrpSpPr/>
      </xdr:nvGrpSpPr>
      <xdr:grpSpPr>
        <a:xfrm>
          <a:off x="0" y="283669"/>
          <a:ext cx="3348000" cy="3457498"/>
          <a:chOff x="0" y="279587"/>
          <a:chExt cx="3348000" cy="3379937"/>
        </a:xfrm>
      </xdr:grpSpPr>
      <xdr:grpSp>
        <xdr:nvGrpSpPr>
          <xdr:cNvPr id="28" name="Group 27">
            <a:extLst>
              <a:ext uri="{FF2B5EF4-FFF2-40B4-BE49-F238E27FC236}">
                <a16:creationId xmlns:a16="http://schemas.microsoft.com/office/drawing/2014/main" id="{7799AD98-7EF1-6EDF-55FC-FCB5F51AE151}"/>
              </a:ext>
            </a:extLst>
          </xdr:cNvPr>
          <xdr:cNvGrpSpPr/>
        </xdr:nvGrpSpPr>
        <xdr:grpSpPr>
          <a:xfrm>
            <a:off x="0" y="279587"/>
            <a:ext cx="3348000" cy="3379937"/>
            <a:chOff x="3737399" y="502024"/>
            <a:chExt cx="3348000" cy="3348000"/>
          </a:xfrm>
        </xdr:grpSpPr>
        <xdr:graphicFrame macro="">
          <xdr:nvGraphicFramePr>
            <xdr:cNvPr id="24" name="Chart 23">
              <a:extLst>
                <a:ext uri="{FF2B5EF4-FFF2-40B4-BE49-F238E27FC236}">
                  <a16:creationId xmlns:a16="http://schemas.microsoft.com/office/drawing/2014/main" id="{F5CBDC24-4212-B799-7C82-DA36AF350CCF}"/>
                </a:ext>
              </a:extLst>
            </xdr:cNvPr>
            <xdr:cNvGraphicFramePr/>
          </xdr:nvGraphicFramePr>
          <xdr:xfrm>
            <a:off x="3737399" y="502024"/>
            <a:ext cx="3348000" cy="3348000"/>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25" name="Oval 24">
              <a:extLst>
                <a:ext uri="{FF2B5EF4-FFF2-40B4-BE49-F238E27FC236}">
                  <a16:creationId xmlns:a16="http://schemas.microsoft.com/office/drawing/2014/main" id="{550286F4-097D-8881-9645-AB3772635987}"/>
                </a:ext>
              </a:extLst>
            </xdr:cNvPr>
            <xdr:cNvSpPr/>
          </xdr:nvSpPr>
          <xdr:spPr>
            <a:xfrm>
              <a:off x="3953399" y="718024"/>
              <a:ext cx="2916000" cy="2916000"/>
            </a:xfrm>
            <a:prstGeom prst="ellipse">
              <a:avLst/>
            </a:prstGeom>
            <a:solidFill>
              <a:srgbClr val="002060">
                <a:alpha val="60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Oval 26">
              <a:extLst>
                <a:ext uri="{FF2B5EF4-FFF2-40B4-BE49-F238E27FC236}">
                  <a16:creationId xmlns:a16="http://schemas.microsoft.com/office/drawing/2014/main" id="{4F847671-DB52-2EF7-542C-700880D99302}"/>
                </a:ext>
              </a:extLst>
            </xdr:cNvPr>
            <xdr:cNvSpPr/>
          </xdr:nvSpPr>
          <xdr:spPr>
            <a:xfrm>
              <a:off x="4241399" y="1006024"/>
              <a:ext cx="2340000" cy="2340000"/>
            </a:xfrm>
            <a:prstGeom prst="ellipse">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Oval 25">
              <a:extLst>
                <a:ext uri="{FF2B5EF4-FFF2-40B4-BE49-F238E27FC236}">
                  <a16:creationId xmlns:a16="http://schemas.microsoft.com/office/drawing/2014/main" id="{C3ED11B3-FFD1-3278-F065-A3F834D7035C}"/>
                </a:ext>
              </a:extLst>
            </xdr:cNvPr>
            <xdr:cNvSpPr/>
          </xdr:nvSpPr>
          <xdr:spPr>
            <a:xfrm>
              <a:off x="4601399" y="1366024"/>
              <a:ext cx="1620000" cy="1620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2" name="TextBox 11">
            <a:extLst>
              <a:ext uri="{FF2B5EF4-FFF2-40B4-BE49-F238E27FC236}">
                <a16:creationId xmlns:a16="http://schemas.microsoft.com/office/drawing/2014/main" id="{740367E1-789F-15A7-60B1-320774A7E0DD}"/>
              </a:ext>
            </a:extLst>
          </xdr:cNvPr>
          <xdr:cNvSpPr txBox="1"/>
        </xdr:nvSpPr>
        <xdr:spPr>
          <a:xfrm>
            <a:off x="988200" y="1266824"/>
            <a:ext cx="137400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bg1">
                    <a:lumMod val="85000"/>
                  </a:schemeClr>
                </a:solidFill>
                <a:latin typeface="Abadi" panose="020B0604020104020204" pitchFamily="34" charset="0"/>
              </a:rPr>
              <a:t>Home    Loan</a:t>
            </a:r>
            <a:r>
              <a:rPr lang="en-IN" sz="1800" baseline="0">
                <a:solidFill>
                  <a:schemeClr val="bg1">
                    <a:lumMod val="85000"/>
                  </a:schemeClr>
                </a:solidFill>
                <a:latin typeface="Abadi" panose="020B0604020104020204" pitchFamily="34" charset="0"/>
              </a:rPr>
              <a:t> Taken</a:t>
            </a:r>
            <a:endParaRPr lang="en-IN" sz="1800">
              <a:solidFill>
                <a:schemeClr val="bg1">
                  <a:lumMod val="85000"/>
                </a:schemeClr>
              </a:solidFill>
              <a:latin typeface="Abadi" panose="020B0604020104020204" pitchFamily="34" charset="0"/>
            </a:endParaRPr>
          </a:p>
        </xdr:txBody>
      </xdr:sp>
      <xdr:sp macro="" textlink="'Data.Loan Report'!G55">
        <xdr:nvSpPr>
          <xdr:cNvPr id="22" name="TextBox 21">
            <a:extLst>
              <a:ext uri="{FF2B5EF4-FFF2-40B4-BE49-F238E27FC236}">
                <a16:creationId xmlns:a16="http://schemas.microsoft.com/office/drawing/2014/main" id="{3B62A9CF-BC40-5557-1431-5E62A37A62B2}"/>
              </a:ext>
            </a:extLst>
          </xdr:cNvPr>
          <xdr:cNvSpPr txBox="1"/>
        </xdr:nvSpPr>
        <xdr:spPr>
          <a:xfrm>
            <a:off x="926287" y="1885949"/>
            <a:ext cx="1495426"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55E6F6D-9D83-4390-B04A-03FE5C528F3A}" type="TxLink">
              <a:rPr lang="en-US" sz="4400" b="0" i="0" u="none" strike="noStrike">
                <a:solidFill>
                  <a:schemeClr val="bg1">
                    <a:lumMod val="85000"/>
                  </a:schemeClr>
                </a:solidFill>
                <a:latin typeface="Abadi" panose="020B0604020104020204" pitchFamily="34" charset="0"/>
                <a:ea typeface="Calibri"/>
                <a:cs typeface="Calibri"/>
              </a:rPr>
              <a:pPr algn="ctr"/>
              <a:t>70%</a:t>
            </a:fld>
            <a:endParaRPr lang="en-IN" sz="6600">
              <a:solidFill>
                <a:schemeClr val="bg1">
                  <a:lumMod val="85000"/>
                </a:schemeClr>
              </a:solidFill>
              <a:latin typeface="Abadi" panose="020B0604020104020204" pitchFamily="34" charset="0"/>
            </a:endParaRPr>
          </a:p>
        </xdr:txBody>
      </xdr:sp>
    </xdr:grpSp>
    <xdr:clientData/>
  </xdr:twoCellAnchor>
  <xdr:twoCellAnchor editAs="absolute">
    <xdr:from>
      <xdr:col>21</xdr:col>
      <xdr:colOff>571498</xdr:colOff>
      <xdr:row>31</xdr:row>
      <xdr:rowOff>38100</xdr:rowOff>
    </xdr:from>
    <xdr:to>
      <xdr:col>29</xdr:col>
      <xdr:colOff>14698</xdr:colOff>
      <xdr:row>35</xdr:row>
      <xdr:rowOff>34200</xdr:rowOff>
    </xdr:to>
    <mc:AlternateContent xmlns:mc="http://schemas.openxmlformats.org/markup-compatibility/2006">
      <mc:Choice xmlns:a14="http://schemas.microsoft.com/office/drawing/2010/main" Requires="a14">
        <xdr:graphicFrame macro="">
          <xdr:nvGraphicFramePr>
            <xdr:cNvPr id="29" name="State 1">
              <a:extLst>
                <a:ext uri="{FF2B5EF4-FFF2-40B4-BE49-F238E27FC236}">
                  <a16:creationId xmlns:a16="http://schemas.microsoft.com/office/drawing/2014/main" id="{A12656BC-8BD0-4F89-B25E-E251E21EB897}"/>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3373098" y="5774871"/>
              <a:ext cx="4320000" cy="7363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21</xdr:col>
      <xdr:colOff>561974</xdr:colOff>
      <xdr:row>25</xdr:row>
      <xdr:rowOff>28575</xdr:rowOff>
    </xdr:from>
    <xdr:to>
      <xdr:col>29</xdr:col>
      <xdr:colOff>19049</xdr:colOff>
      <xdr:row>31</xdr:row>
      <xdr:rowOff>58725</xdr:rowOff>
    </xdr:to>
    <mc:AlternateContent xmlns:mc="http://schemas.openxmlformats.org/markup-compatibility/2006">
      <mc:Choice xmlns:a14="http://schemas.microsoft.com/office/drawing/2010/main" Requires="a14">
        <xdr:graphicFrame macro="">
          <xdr:nvGraphicFramePr>
            <xdr:cNvPr id="30" name="Month 1">
              <a:extLst>
                <a:ext uri="{FF2B5EF4-FFF2-40B4-BE49-F238E27FC236}">
                  <a16:creationId xmlns:a16="http://schemas.microsoft.com/office/drawing/2014/main" id="{B6633909-643E-4295-B9AD-E033F889949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3363574" y="4655004"/>
              <a:ext cx="4333875" cy="1140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49</xdr:col>
      <xdr:colOff>179295</xdr:colOff>
      <xdr:row>56</xdr:row>
      <xdr:rowOff>134950</xdr:rowOff>
    </xdr:from>
    <xdr:to>
      <xdr:col>54</xdr:col>
      <xdr:colOff>179295</xdr:colOff>
      <xdr:row>73</xdr:row>
      <xdr:rowOff>134950</xdr:rowOff>
    </xdr:to>
    <xdr:pic>
      <xdr:nvPicPr>
        <xdr:cNvPr id="4" name="Picture 3">
          <a:extLst>
            <a:ext uri="{FF2B5EF4-FFF2-40B4-BE49-F238E27FC236}">
              <a16:creationId xmlns:a16="http://schemas.microsoft.com/office/drawing/2014/main" id="{098566A0-4A94-1848-5F1B-AB9CDFC18C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049695" y="10498150"/>
          <a:ext cx="3048000" cy="3145971"/>
        </a:xfrm>
        <a:prstGeom prst="rect">
          <a:avLst/>
        </a:prstGeom>
      </xdr:spPr>
    </xdr:pic>
    <xdr:clientData/>
  </xdr:twoCellAnchor>
  <xdr:twoCellAnchor editAs="oneCell">
    <xdr:from>
      <xdr:col>45</xdr:col>
      <xdr:colOff>292315</xdr:colOff>
      <xdr:row>36</xdr:row>
      <xdr:rowOff>88848</xdr:rowOff>
    </xdr:from>
    <xdr:to>
      <xdr:col>58</xdr:col>
      <xdr:colOff>139915</xdr:colOff>
      <xdr:row>60</xdr:row>
      <xdr:rowOff>157764</xdr:rowOff>
    </xdr:to>
    <xdr:pic>
      <xdr:nvPicPr>
        <xdr:cNvPr id="6" name="Picture 5">
          <a:extLst>
            <a:ext uri="{FF2B5EF4-FFF2-40B4-BE49-F238E27FC236}">
              <a16:creationId xmlns:a16="http://schemas.microsoft.com/office/drawing/2014/main" id="{E6E94D98-0C03-FDE6-8C20-A90CB5C772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24315" y="6750905"/>
          <a:ext cx="7772400" cy="4510288"/>
        </a:xfrm>
        <a:prstGeom prst="rect">
          <a:avLst/>
        </a:prstGeom>
      </xdr:spPr>
    </xdr:pic>
    <xdr:clientData/>
  </xdr:twoCellAnchor>
  <xdr:twoCellAnchor editAs="oneCell">
    <xdr:from>
      <xdr:col>47</xdr:col>
      <xdr:colOff>486031</xdr:colOff>
      <xdr:row>22</xdr:row>
      <xdr:rowOff>32402</xdr:rowOff>
    </xdr:from>
    <xdr:to>
      <xdr:col>60</xdr:col>
      <xdr:colOff>56895</xdr:colOff>
      <xdr:row>36</xdr:row>
      <xdr:rowOff>41926</xdr:rowOff>
    </xdr:to>
    <xdr:pic>
      <xdr:nvPicPr>
        <xdr:cNvPr id="8" name="Picture 7">
          <a:extLst>
            <a:ext uri="{FF2B5EF4-FFF2-40B4-BE49-F238E27FC236}">
              <a16:creationId xmlns:a16="http://schemas.microsoft.com/office/drawing/2014/main" id="{0D6DF87E-F99D-7B2C-01DD-AD31A489CA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137231" y="4103659"/>
          <a:ext cx="7495664" cy="2600324"/>
        </a:xfrm>
        <a:prstGeom prst="rect">
          <a:avLst/>
        </a:prstGeom>
      </xdr:spPr>
    </xdr:pic>
    <xdr:clientData/>
  </xdr:twoCellAnchor>
  <xdr:twoCellAnchor editAs="oneCell">
    <xdr:from>
      <xdr:col>54</xdr:col>
      <xdr:colOff>37875</xdr:colOff>
      <xdr:row>51</xdr:row>
      <xdr:rowOff>125691</xdr:rowOff>
    </xdr:from>
    <xdr:to>
      <xdr:col>58</xdr:col>
      <xdr:colOff>238685</xdr:colOff>
      <xdr:row>79</xdr:row>
      <xdr:rowOff>145455</xdr:rowOff>
    </xdr:to>
    <xdr:pic>
      <xdr:nvPicPr>
        <xdr:cNvPr id="10" name="Picture 9">
          <a:extLst>
            <a:ext uri="{FF2B5EF4-FFF2-40B4-BE49-F238E27FC236}">
              <a16:creationId xmlns:a16="http://schemas.microsoft.com/office/drawing/2014/main" id="{7ED61FC5-92B0-E6DA-4EF9-E99F93F3C15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6200000">
          <a:off x="31675198" y="10844682"/>
          <a:ext cx="5201364" cy="2639210"/>
        </a:xfrm>
        <a:prstGeom prst="rect">
          <a:avLst/>
        </a:prstGeom>
      </xdr:spPr>
    </xdr:pic>
    <xdr:clientData/>
  </xdr:twoCellAnchor>
  <xdr:twoCellAnchor>
    <xdr:from>
      <xdr:col>0</xdr:col>
      <xdr:colOff>0</xdr:colOff>
      <xdr:row>0</xdr:row>
      <xdr:rowOff>21771</xdr:rowOff>
    </xdr:from>
    <xdr:to>
      <xdr:col>29</xdr:col>
      <xdr:colOff>581025</xdr:colOff>
      <xdr:row>2</xdr:row>
      <xdr:rowOff>31296</xdr:rowOff>
    </xdr:to>
    <xdr:sp macro="" textlink="">
      <xdr:nvSpPr>
        <xdr:cNvPr id="2" name="Rectangle 1">
          <a:extLst>
            <a:ext uri="{FF2B5EF4-FFF2-40B4-BE49-F238E27FC236}">
              <a16:creationId xmlns:a16="http://schemas.microsoft.com/office/drawing/2014/main" id="{F588E3EF-B2ED-ABD5-D0B1-646E58106F97}"/>
            </a:ext>
          </a:extLst>
        </xdr:cNvPr>
        <xdr:cNvSpPr/>
      </xdr:nvSpPr>
      <xdr:spPr>
        <a:xfrm>
          <a:off x="0" y="21771"/>
          <a:ext cx="18259425" cy="379639"/>
        </a:xfrm>
        <a:prstGeom prst="rect">
          <a:avLst/>
        </a:prstGeom>
        <a:solidFill>
          <a:srgbClr val="4F00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361951</xdr:colOff>
      <xdr:row>0</xdr:row>
      <xdr:rowOff>21771</xdr:rowOff>
    </xdr:from>
    <xdr:to>
      <xdr:col>21</xdr:col>
      <xdr:colOff>76201</xdr:colOff>
      <xdr:row>2</xdr:row>
      <xdr:rowOff>21771</xdr:rowOff>
    </xdr:to>
    <xdr:sp macro="" textlink="">
      <xdr:nvSpPr>
        <xdr:cNvPr id="28" name="Rectangle: Rounded Corners 27">
          <a:extLst>
            <a:ext uri="{FF2B5EF4-FFF2-40B4-BE49-F238E27FC236}">
              <a16:creationId xmlns:a16="http://schemas.microsoft.com/office/drawing/2014/main" id="{462A586A-49B8-C920-1CBA-1F356AD90E63}"/>
            </a:ext>
          </a:extLst>
        </xdr:cNvPr>
        <xdr:cNvSpPr/>
      </xdr:nvSpPr>
      <xdr:spPr>
        <a:xfrm>
          <a:off x="10115551" y="21771"/>
          <a:ext cx="2762250" cy="370114"/>
        </a:xfrm>
        <a:prstGeom prst="roundRect">
          <a:avLst>
            <a:gd name="adj" fmla="val 50000"/>
          </a:avLst>
        </a:prstGeom>
        <a:solidFill>
          <a:srgbClr val="77F7F0">
            <a:alpha val="70000"/>
          </a:srgb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10510</xdr:colOff>
      <xdr:row>1</xdr:row>
      <xdr:rowOff>183696</xdr:rowOff>
    </xdr:from>
    <xdr:to>
      <xdr:col>3</xdr:col>
      <xdr:colOff>521710</xdr:colOff>
      <xdr:row>37</xdr:row>
      <xdr:rowOff>164646</xdr:rowOff>
    </xdr:to>
    <xdr:grpSp>
      <xdr:nvGrpSpPr>
        <xdr:cNvPr id="17" name="Group 16">
          <a:extLst>
            <a:ext uri="{FF2B5EF4-FFF2-40B4-BE49-F238E27FC236}">
              <a16:creationId xmlns:a16="http://schemas.microsoft.com/office/drawing/2014/main" id="{4F27C80D-6D61-6BE8-1D09-A68B43512C42}"/>
            </a:ext>
          </a:extLst>
        </xdr:cNvPr>
        <xdr:cNvGrpSpPr>
          <a:grpSpLocks noChangeAspect="1"/>
        </xdr:cNvGrpSpPr>
      </xdr:nvGrpSpPr>
      <xdr:grpSpPr>
        <a:xfrm>
          <a:off x="10510" y="368753"/>
          <a:ext cx="2340000" cy="6643007"/>
          <a:chOff x="49011" y="371475"/>
          <a:chExt cx="2340000" cy="6496050"/>
        </a:xfrm>
      </xdr:grpSpPr>
      <xdr:sp macro="" textlink="">
        <xdr:nvSpPr>
          <xdr:cNvPr id="11" name="Rectangle: Rounded Corners 10">
            <a:extLst>
              <a:ext uri="{FF2B5EF4-FFF2-40B4-BE49-F238E27FC236}">
                <a16:creationId xmlns:a16="http://schemas.microsoft.com/office/drawing/2014/main" id="{7527AEB3-B2B5-093F-780B-AC6DDABAA5AB}"/>
              </a:ext>
            </a:extLst>
          </xdr:cNvPr>
          <xdr:cNvSpPr/>
        </xdr:nvSpPr>
        <xdr:spPr>
          <a:xfrm>
            <a:off x="49011" y="371475"/>
            <a:ext cx="2340000" cy="6496050"/>
          </a:xfrm>
          <a:prstGeom prst="roundRect">
            <a:avLst>
              <a:gd name="adj" fmla="val 50000"/>
            </a:avLst>
          </a:prstGeom>
          <a:solidFill>
            <a:srgbClr val="59C6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Half Frame 12">
            <a:extLst>
              <a:ext uri="{FF2B5EF4-FFF2-40B4-BE49-F238E27FC236}">
                <a16:creationId xmlns:a16="http://schemas.microsoft.com/office/drawing/2014/main" id="{7B57A8FD-60EF-118F-23A7-77A1D42C37E3}"/>
              </a:ext>
            </a:extLst>
          </xdr:cNvPr>
          <xdr:cNvSpPr/>
        </xdr:nvSpPr>
        <xdr:spPr>
          <a:xfrm rot="5400000">
            <a:off x="1849011" y="409500"/>
            <a:ext cx="540000" cy="540000"/>
          </a:xfrm>
          <a:prstGeom prst="halfFrame">
            <a:avLst>
              <a:gd name="adj1" fmla="val 25000"/>
              <a:gd name="adj2" fmla="val 24444"/>
            </a:avLst>
          </a:prstGeom>
          <a:solidFill>
            <a:srgbClr val="59C6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4" name="Half Frame 13">
            <a:extLst>
              <a:ext uri="{FF2B5EF4-FFF2-40B4-BE49-F238E27FC236}">
                <a16:creationId xmlns:a16="http://schemas.microsoft.com/office/drawing/2014/main" id="{928D6F64-AD35-E374-3387-30D44021FAA4}"/>
              </a:ext>
            </a:extLst>
          </xdr:cNvPr>
          <xdr:cNvSpPr/>
        </xdr:nvSpPr>
        <xdr:spPr>
          <a:xfrm>
            <a:off x="49011" y="409500"/>
            <a:ext cx="540000" cy="540000"/>
          </a:xfrm>
          <a:prstGeom prst="halfFrame">
            <a:avLst>
              <a:gd name="adj1" fmla="val 25000"/>
              <a:gd name="adj2" fmla="val 24444"/>
            </a:avLst>
          </a:prstGeom>
          <a:solidFill>
            <a:srgbClr val="59C6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fLocksWithSheet="0"/>
  </xdr:twoCellAnchor>
  <xdr:twoCellAnchor>
    <xdr:from>
      <xdr:col>4</xdr:col>
      <xdr:colOff>200025</xdr:colOff>
      <xdr:row>3</xdr:row>
      <xdr:rowOff>121783</xdr:rowOff>
    </xdr:from>
    <xdr:to>
      <xdr:col>12</xdr:col>
      <xdr:colOff>543225</xdr:colOff>
      <xdr:row>18</xdr:row>
      <xdr:rowOff>107158</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82DE6D6-87F2-4229-8F29-E4D53CEA09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638425" y="676954"/>
              <a:ext cx="5220000" cy="27612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115219</xdr:colOff>
      <xdr:row>3</xdr:row>
      <xdr:rowOff>121783</xdr:rowOff>
    </xdr:from>
    <xdr:to>
      <xdr:col>20</xdr:col>
      <xdr:colOff>528019</xdr:colOff>
      <xdr:row>18</xdr:row>
      <xdr:rowOff>107158</xdr:rowOff>
    </xdr:to>
    <xdr:graphicFrame macro="">
      <xdr:nvGraphicFramePr>
        <xdr:cNvPr id="19" name="Chart 18">
          <a:extLst>
            <a:ext uri="{FF2B5EF4-FFF2-40B4-BE49-F238E27FC236}">
              <a16:creationId xmlns:a16="http://schemas.microsoft.com/office/drawing/2014/main" id="{1E915EEB-854A-47CA-915B-DD82DE09C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200025</xdr:colOff>
      <xdr:row>20</xdr:row>
      <xdr:rowOff>45583</xdr:rowOff>
    </xdr:from>
    <xdr:to>
      <xdr:col>12</xdr:col>
      <xdr:colOff>3225</xdr:colOff>
      <xdr:row>35</xdr:row>
      <xdr:rowOff>30958</xdr:rowOff>
    </xdr:to>
    <xdr:graphicFrame macro="">
      <xdr:nvGraphicFramePr>
        <xdr:cNvPr id="20" name="Chart 19">
          <a:extLst>
            <a:ext uri="{FF2B5EF4-FFF2-40B4-BE49-F238E27FC236}">
              <a16:creationId xmlns:a16="http://schemas.microsoft.com/office/drawing/2014/main" id="{5B76DC8B-3B90-4D04-B953-CA0FBC23B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100012</xdr:colOff>
      <xdr:row>3</xdr:row>
      <xdr:rowOff>121783</xdr:rowOff>
    </xdr:from>
    <xdr:to>
      <xdr:col>29</xdr:col>
      <xdr:colOff>83212</xdr:colOff>
      <xdr:row>18</xdr:row>
      <xdr:rowOff>107158</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C4B2C58D-E633-4DA2-8211-DCEEE2219D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901612" y="676954"/>
              <a:ext cx="4860000" cy="27612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128156</xdr:colOff>
      <xdr:row>20</xdr:row>
      <xdr:rowOff>12926</xdr:rowOff>
    </xdr:from>
    <xdr:to>
      <xdr:col>21</xdr:col>
      <xdr:colOff>41756</xdr:colOff>
      <xdr:row>34</xdr:row>
      <xdr:rowOff>183358</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3E6B5D9B-43A7-415C-9A5D-42DB1FA9FF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443356" y="3714069"/>
              <a:ext cx="5400000" cy="27612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166687</xdr:colOff>
      <xdr:row>20</xdr:row>
      <xdr:rowOff>88446</xdr:rowOff>
    </xdr:from>
    <xdr:to>
      <xdr:col>28</xdr:col>
      <xdr:colOff>543487</xdr:colOff>
      <xdr:row>46</xdr:row>
      <xdr:rowOff>27096</xdr:rowOff>
    </xdr:to>
    <xdr:graphicFrame macro="">
      <xdr:nvGraphicFramePr>
        <xdr:cNvPr id="24" name="Chart 23">
          <a:extLst>
            <a:ext uri="{FF2B5EF4-FFF2-40B4-BE49-F238E27FC236}">
              <a16:creationId xmlns:a16="http://schemas.microsoft.com/office/drawing/2014/main" id="{A27D103A-C538-4CEA-96AA-23BE6FA20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126068</xdr:colOff>
      <xdr:row>2</xdr:row>
      <xdr:rowOff>184926</xdr:rowOff>
    </xdr:from>
    <xdr:to>
      <xdr:col>3</xdr:col>
      <xdr:colOff>366098</xdr:colOff>
      <xdr:row>9</xdr:row>
      <xdr:rowOff>169688</xdr:rowOff>
    </xdr:to>
    <xdr:grpSp>
      <xdr:nvGrpSpPr>
        <xdr:cNvPr id="35" name="Group 34">
          <a:extLst>
            <a:ext uri="{FF2B5EF4-FFF2-40B4-BE49-F238E27FC236}">
              <a16:creationId xmlns:a16="http://schemas.microsoft.com/office/drawing/2014/main" id="{3D71E250-63E1-96CE-4C29-7BD8E4258FF8}"/>
            </a:ext>
          </a:extLst>
        </xdr:cNvPr>
        <xdr:cNvGrpSpPr/>
      </xdr:nvGrpSpPr>
      <xdr:grpSpPr>
        <a:xfrm>
          <a:off x="126068" y="555040"/>
          <a:ext cx="2068830" cy="1280162"/>
          <a:chOff x="133350" y="853439"/>
          <a:chExt cx="2068830" cy="1251587"/>
        </a:xfrm>
      </xdr:grpSpPr>
      <xdr:sp macro="" textlink="">
        <xdr:nvSpPr>
          <xdr:cNvPr id="5" name="TextBox 4">
            <a:extLst>
              <a:ext uri="{FF2B5EF4-FFF2-40B4-BE49-F238E27FC236}">
                <a16:creationId xmlns:a16="http://schemas.microsoft.com/office/drawing/2014/main" id="{51ABFE05-0E3E-D2B5-60C2-C13F2166A9FC}"/>
              </a:ext>
            </a:extLst>
          </xdr:cNvPr>
          <xdr:cNvSpPr txBox="1"/>
        </xdr:nvSpPr>
        <xdr:spPr>
          <a:xfrm>
            <a:off x="454343" y="853439"/>
            <a:ext cx="1426845" cy="80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rgbClr val="0D194B"/>
                </a:solidFill>
                <a:latin typeface="Abadi" panose="020B0604020104020204" pitchFamily="34" charset="0"/>
              </a:rPr>
              <a:t>Total Balance</a:t>
            </a:r>
          </a:p>
        </xdr:txBody>
      </xdr:sp>
      <xdr:sp macro="" textlink="'Data.Customer Analysis'!K32">
        <xdr:nvSpPr>
          <xdr:cNvPr id="7" name="TextBox 6">
            <a:extLst>
              <a:ext uri="{FF2B5EF4-FFF2-40B4-BE49-F238E27FC236}">
                <a16:creationId xmlns:a16="http://schemas.microsoft.com/office/drawing/2014/main" id="{8C908C84-E18E-DDD8-54C9-312F367D71AE}"/>
              </a:ext>
            </a:extLst>
          </xdr:cNvPr>
          <xdr:cNvSpPr txBox="1"/>
        </xdr:nvSpPr>
        <xdr:spPr>
          <a:xfrm>
            <a:off x="133350" y="1657350"/>
            <a:ext cx="206883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340A03-C0B6-46BA-9D35-9A31FF6EA93B}" type="TxLink">
              <a:rPr lang="en-US" sz="1900" b="0" i="0" u="none" strike="noStrike">
                <a:solidFill>
                  <a:srgbClr val="000000"/>
                </a:solidFill>
                <a:latin typeface="Abadi" panose="020B0604020104020204" pitchFamily="34" charset="0"/>
                <a:ea typeface="Calibri"/>
                <a:cs typeface="Calibri"/>
              </a:rPr>
              <a:pPr algn="ctr"/>
              <a:t> ₹ 23,69,26,532 </a:t>
            </a:fld>
            <a:endParaRPr lang="en-IN" sz="1900">
              <a:solidFill>
                <a:srgbClr val="0D194B"/>
              </a:solidFill>
              <a:latin typeface="Abadi" panose="020B0604020104020204" pitchFamily="34" charset="0"/>
            </a:endParaRPr>
          </a:p>
        </xdr:txBody>
      </xdr:sp>
    </xdr:grpSp>
    <xdr:clientData/>
  </xdr:twoCellAnchor>
  <xdr:twoCellAnchor editAs="absolute">
    <xdr:from>
      <xdr:col>30</xdr:col>
      <xdr:colOff>19917</xdr:colOff>
      <xdr:row>35</xdr:row>
      <xdr:rowOff>143864</xdr:rowOff>
    </xdr:from>
    <xdr:to>
      <xdr:col>33</xdr:col>
      <xdr:colOff>577615</xdr:colOff>
      <xdr:row>49</xdr:row>
      <xdr:rowOff>143864</xdr:rowOff>
    </xdr:to>
    <xdr:pic>
      <xdr:nvPicPr>
        <xdr:cNvPr id="9" name="Picture 8">
          <a:extLst>
            <a:ext uri="{FF2B5EF4-FFF2-40B4-BE49-F238E27FC236}">
              <a16:creationId xmlns:a16="http://schemas.microsoft.com/office/drawing/2014/main" id="{48191DC2-F4AA-4848-8AA6-8D1828AFFEF8}"/>
            </a:ext>
          </a:extLst>
        </xdr:cNvPr>
        <xdr:cNvPicPr>
          <a:picLocks noChangeAspect="1"/>
        </xdr:cNvPicPr>
      </xdr:nvPicPr>
      <xdr:blipFill rotWithShape="1">
        <a:blip xmlns:r="http://schemas.openxmlformats.org/officeDocument/2006/relationships" r:embed="rId11">
          <a:biLevel thresh="25000"/>
          <a:alphaModFix amt="35000"/>
          <a:extLst>
            <a:ext uri="{28A0092B-C50C-407E-A947-70E740481C1C}">
              <a14:useLocalDpi xmlns:a14="http://schemas.microsoft.com/office/drawing/2010/main" val="0"/>
            </a:ext>
          </a:extLst>
        </a:blip>
        <a:srcRect l="24261" t="12042" r="25606" b="13291"/>
        <a:stretch/>
      </xdr:blipFill>
      <xdr:spPr>
        <a:xfrm>
          <a:off x="18307917" y="6620864"/>
          <a:ext cx="2386498" cy="2590800"/>
        </a:xfrm>
        <a:prstGeom prst="rect">
          <a:avLst/>
        </a:prstGeom>
      </xdr:spPr>
    </xdr:pic>
    <xdr:clientData/>
  </xdr:twoCellAnchor>
  <xdr:twoCellAnchor>
    <xdr:from>
      <xdr:col>32</xdr:col>
      <xdr:colOff>133349</xdr:colOff>
      <xdr:row>0</xdr:row>
      <xdr:rowOff>21771</xdr:rowOff>
    </xdr:from>
    <xdr:to>
      <xdr:col>35</xdr:col>
      <xdr:colOff>485775</xdr:colOff>
      <xdr:row>2</xdr:row>
      <xdr:rowOff>78921</xdr:rowOff>
    </xdr:to>
    <xdr:sp macro="" textlink="">
      <xdr:nvSpPr>
        <xdr:cNvPr id="38" name="TextBox 37">
          <a:extLst>
            <a:ext uri="{FF2B5EF4-FFF2-40B4-BE49-F238E27FC236}">
              <a16:creationId xmlns:a16="http://schemas.microsoft.com/office/drawing/2014/main" id="{84D3F11C-C989-F77C-7361-D4A7B00A7169}"/>
            </a:ext>
          </a:extLst>
        </xdr:cNvPr>
        <xdr:cNvSpPr txBox="1"/>
      </xdr:nvSpPr>
      <xdr:spPr>
        <a:xfrm>
          <a:off x="19640549" y="21771"/>
          <a:ext cx="2181226" cy="427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59C6D4"/>
              </a:solidFill>
              <a:latin typeface="Abadi" panose="020B0604020104020204" pitchFamily="34" charset="0"/>
            </a:rPr>
            <a:t>Customer</a:t>
          </a:r>
          <a:r>
            <a:rPr lang="en-IN" sz="1800" baseline="0">
              <a:solidFill>
                <a:srgbClr val="59C6D4"/>
              </a:solidFill>
              <a:latin typeface="Abadi" panose="020B0604020104020204" pitchFamily="34" charset="0"/>
            </a:rPr>
            <a:t> Analysist</a:t>
          </a:r>
          <a:r>
            <a:rPr lang="en-IN" sz="1800">
              <a:solidFill>
                <a:srgbClr val="59C6D4"/>
              </a:solidFill>
              <a:latin typeface="Abadi" panose="020B0604020104020204" pitchFamily="34" charset="0"/>
            </a:rPr>
            <a:t> </a:t>
          </a:r>
        </a:p>
      </xdr:txBody>
    </xdr:sp>
    <xdr:clientData/>
  </xdr:twoCellAnchor>
  <xdr:twoCellAnchor editAs="oneCell">
    <xdr:from>
      <xdr:col>35</xdr:col>
      <xdr:colOff>608240</xdr:colOff>
      <xdr:row>14</xdr:row>
      <xdr:rowOff>102054</xdr:rowOff>
    </xdr:from>
    <xdr:to>
      <xdr:col>37</xdr:col>
      <xdr:colOff>68034</xdr:colOff>
      <xdr:row>18</xdr:row>
      <xdr:rowOff>57630</xdr:rowOff>
    </xdr:to>
    <xdr:pic>
      <xdr:nvPicPr>
        <xdr:cNvPr id="42" name="Graphic 41" descr="Bar graph with upward trend with solid fill">
          <a:extLst>
            <a:ext uri="{FF2B5EF4-FFF2-40B4-BE49-F238E27FC236}">
              <a16:creationId xmlns:a16="http://schemas.microsoft.com/office/drawing/2014/main" id="{EE21F779-66DD-0743-D77B-7779AB0ED2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1944240" y="2692854"/>
          <a:ext cx="678994" cy="695805"/>
        </a:xfrm>
        <a:prstGeom prst="rect">
          <a:avLst/>
        </a:prstGeom>
      </xdr:spPr>
    </xdr:pic>
    <xdr:clientData/>
  </xdr:twoCellAnchor>
  <xdr:twoCellAnchor editAs="oneCell">
    <xdr:from>
      <xdr:col>32</xdr:col>
      <xdr:colOff>115983</xdr:colOff>
      <xdr:row>2</xdr:row>
      <xdr:rowOff>147279</xdr:rowOff>
    </xdr:from>
    <xdr:to>
      <xdr:col>33</xdr:col>
      <xdr:colOff>420783</xdr:colOff>
      <xdr:row>7</xdr:row>
      <xdr:rowOff>156803</xdr:rowOff>
    </xdr:to>
    <xdr:pic>
      <xdr:nvPicPr>
        <xdr:cNvPr id="44" name="Graphic 43" descr="Gauge with solid fill">
          <a:extLst>
            <a:ext uri="{FF2B5EF4-FFF2-40B4-BE49-F238E27FC236}">
              <a16:creationId xmlns:a16="http://schemas.microsoft.com/office/drawing/2014/main" id="{857A945D-A3EB-09BB-8CCD-21D011416F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623183" y="517393"/>
          <a:ext cx="914400" cy="934810"/>
        </a:xfrm>
        <a:prstGeom prst="rect">
          <a:avLst/>
        </a:prstGeom>
      </xdr:spPr>
    </xdr:pic>
    <xdr:clientData/>
  </xdr:twoCellAnchor>
  <xdr:twoCellAnchor>
    <xdr:from>
      <xdr:col>17</xdr:col>
      <xdr:colOff>24206</xdr:colOff>
      <xdr:row>0</xdr:row>
      <xdr:rowOff>21771</xdr:rowOff>
    </xdr:from>
    <xdr:to>
      <xdr:col>21</xdr:col>
      <xdr:colOff>104217</xdr:colOff>
      <xdr:row>2</xdr:row>
      <xdr:rowOff>23033</xdr:rowOff>
    </xdr:to>
    <xdr:grpSp>
      <xdr:nvGrpSpPr>
        <xdr:cNvPr id="55" name="Group 54">
          <a:hlinkClick xmlns:r="http://schemas.openxmlformats.org/officeDocument/2006/relationships" r:id="rId16" tooltip="Customer Analysis Page"/>
          <a:extLst>
            <a:ext uri="{FF2B5EF4-FFF2-40B4-BE49-F238E27FC236}">
              <a16:creationId xmlns:a16="http://schemas.microsoft.com/office/drawing/2014/main" id="{36C3928A-73C6-F20C-1B4C-C6E6F41B1E53}"/>
            </a:ext>
          </a:extLst>
        </xdr:cNvPr>
        <xdr:cNvGrpSpPr/>
      </xdr:nvGrpSpPr>
      <xdr:grpSpPr>
        <a:xfrm>
          <a:off x="10387406" y="21771"/>
          <a:ext cx="2518411" cy="371376"/>
          <a:chOff x="10777832" y="0"/>
          <a:chExt cx="2518411" cy="369124"/>
        </a:xfrm>
      </xdr:grpSpPr>
      <xdr:sp macro="" textlink="">
        <xdr:nvSpPr>
          <xdr:cNvPr id="37" name="TextBox 36">
            <a:extLst>
              <a:ext uri="{FF2B5EF4-FFF2-40B4-BE49-F238E27FC236}">
                <a16:creationId xmlns:a16="http://schemas.microsoft.com/office/drawing/2014/main" id="{D86059D4-3B68-6086-E5B0-AB8DD38C7B6B}"/>
              </a:ext>
            </a:extLst>
          </xdr:cNvPr>
          <xdr:cNvSpPr txBox="1"/>
        </xdr:nvSpPr>
        <xdr:spPr>
          <a:xfrm>
            <a:off x="11115017" y="0"/>
            <a:ext cx="2181226" cy="357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040529"/>
                </a:solidFill>
                <a:latin typeface="Abadi" panose="020B0604020104020204" pitchFamily="34" charset="0"/>
              </a:rPr>
              <a:t>Customer</a:t>
            </a:r>
            <a:r>
              <a:rPr lang="en-IN" sz="1800" baseline="0">
                <a:solidFill>
                  <a:srgbClr val="040529"/>
                </a:solidFill>
                <a:latin typeface="Abadi" panose="020B0604020104020204" pitchFamily="34" charset="0"/>
              </a:rPr>
              <a:t> Analysist</a:t>
            </a:r>
            <a:r>
              <a:rPr lang="en-IN" sz="1800">
                <a:solidFill>
                  <a:srgbClr val="040529"/>
                </a:solidFill>
                <a:latin typeface="Abadi" panose="020B0604020104020204" pitchFamily="34" charset="0"/>
              </a:rPr>
              <a:t> </a:t>
            </a:r>
          </a:p>
        </xdr:txBody>
      </xdr:sp>
      <xdr:pic>
        <xdr:nvPicPr>
          <xdr:cNvPr id="48" name="Graphic 47" descr="User with solid fill">
            <a:extLst>
              <a:ext uri="{FF2B5EF4-FFF2-40B4-BE49-F238E27FC236}">
                <a16:creationId xmlns:a16="http://schemas.microsoft.com/office/drawing/2014/main" id="{F1DD658D-8A06-2566-1B01-C10272FF567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0777832" y="3339"/>
            <a:ext cx="360000" cy="365785"/>
          </a:xfrm>
          <a:prstGeom prst="rect">
            <a:avLst/>
          </a:prstGeom>
        </xdr:spPr>
      </xdr:pic>
    </xdr:grpSp>
    <xdr:clientData/>
  </xdr:twoCellAnchor>
  <xdr:twoCellAnchor editAs="oneCell">
    <xdr:from>
      <xdr:col>39</xdr:col>
      <xdr:colOff>487383</xdr:colOff>
      <xdr:row>11</xdr:row>
      <xdr:rowOff>160811</xdr:rowOff>
    </xdr:from>
    <xdr:to>
      <xdr:col>41</xdr:col>
      <xdr:colOff>182583</xdr:colOff>
      <xdr:row>16</xdr:row>
      <xdr:rowOff>170337</xdr:rowOff>
    </xdr:to>
    <xdr:pic>
      <xdr:nvPicPr>
        <xdr:cNvPr id="52" name="Graphic 51" descr="Bank with solid fill">
          <a:extLst>
            <a:ext uri="{FF2B5EF4-FFF2-40B4-BE49-F238E27FC236}">
              <a16:creationId xmlns:a16="http://schemas.microsoft.com/office/drawing/2014/main" id="{D966EFD6-3E39-F25B-3CE1-5B13010B5BC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4261783" y="2196440"/>
          <a:ext cx="914400" cy="934811"/>
        </a:xfrm>
        <a:prstGeom prst="rect">
          <a:avLst/>
        </a:prstGeom>
      </xdr:spPr>
    </xdr:pic>
    <xdr:clientData/>
  </xdr:twoCellAnchor>
  <xdr:twoCellAnchor editAs="oneCell">
    <xdr:from>
      <xdr:col>15</xdr:col>
      <xdr:colOff>465083</xdr:colOff>
      <xdr:row>0</xdr:row>
      <xdr:rowOff>21772</xdr:rowOff>
    </xdr:from>
    <xdr:to>
      <xdr:col>16</xdr:col>
      <xdr:colOff>251483</xdr:colOff>
      <xdr:row>2</xdr:row>
      <xdr:rowOff>56584</xdr:rowOff>
    </xdr:to>
    <xdr:pic>
      <xdr:nvPicPr>
        <xdr:cNvPr id="53" name="Graphic 52" descr="Single gear with solid fill">
          <a:extLst>
            <a:ext uri="{FF2B5EF4-FFF2-40B4-BE49-F238E27FC236}">
              <a16:creationId xmlns:a16="http://schemas.microsoft.com/office/drawing/2014/main" id="{0CB96CBA-C3D8-4D2E-89BF-F0AAC3B258A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609083" y="21772"/>
          <a:ext cx="396000" cy="404926"/>
        </a:xfrm>
        <a:prstGeom prst="rect">
          <a:avLst/>
        </a:prstGeom>
      </xdr:spPr>
    </xdr:pic>
    <xdr:clientData/>
  </xdr:twoCellAnchor>
  <xdr:twoCellAnchor>
    <xdr:from>
      <xdr:col>3</xdr:col>
      <xdr:colOff>243075</xdr:colOff>
      <xdr:row>0</xdr:row>
      <xdr:rowOff>21771</xdr:rowOff>
    </xdr:from>
    <xdr:to>
      <xdr:col>5</xdr:col>
      <xdr:colOff>508093</xdr:colOff>
      <xdr:row>2</xdr:row>
      <xdr:rowOff>21771</xdr:rowOff>
    </xdr:to>
    <xdr:grpSp>
      <xdr:nvGrpSpPr>
        <xdr:cNvPr id="57" name="Group 56">
          <a:extLst>
            <a:ext uri="{FF2B5EF4-FFF2-40B4-BE49-F238E27FC236}">
              <a16:creationId xmlns:a16="http://schemas.microsoft.com/office/drawing/2014/main" id="{6C5F7856-3395-952E-E77A-9B320D375C62}"/>
            </a:ext>
          </a:extLst>
        </xdr:cNvPr>
        <xdr:cNvGrpSpPr/>
      </xdr:nvGrpSpPr>
      <xdr:grpSpPr>
        <a:xfrm>
          <a:off x="2071875" y="21771"/>
          <a:ext cx="1484218" cy="370114"/>
          <a:chOff x="2716306" y="0"/>
          <a:chExt cx="1484218" cy="365760"/>
        </a:xfrm>
      </xdr:grpSpPr>
      <xdr:sp macro="" textlink="">
        <xdr:nvSpPr>
          <xdr:cNvPr id="36" name="TextBox 35">
            <a:extLst>
              <a:ext uri="{FF2B5EF4-FFF2-40B4-BE49-F238E27FC236}">
                <a16:creationId xmlns:a16="http://schemas.microsoft.com/office/drawing/2014/main" id="{81A21112-EC31-C67A-9A64-A0F85C85CF93}"/>
              </a:ext>
            </a:extLst>
          </xdr:cNvPr>
          <xdr:cNvSpPr txBox="1"/>
        </xdr:nvSpPr>
        <xdr:spPr>
          <a:xfrm>
            <a:off x="3009899" y="0"/>
            <a:ext cx="1190625"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59C6D4"/>
                </a:solidFill>
                <a:latin typeface="Abadi" panose="020B0604020104020204" pitchFamily="34" charset="0"/>
              </a:rPr>
              <a:t>BU BANK </a:t>
            </a:r>
          </a:p>
        </xdr:txBody>
      </xdr:sp>
      <xdr:pic>
        <xdr:nvPicPr>
          <xdr:cNvPr id="56" name="Graphic 55" descr="Star with solid fill">
            <a:extLst>
              <a:ext uri="{FF2B5EF4-FFF2-40B4-BE49-F238E27FC236}">
                <a16:creationId xmlns:a16="http://schemas.microsoft.com/office/drawing/2014/main" id="{9A51CD8E-17FA-4CEC-8C6B-8BD5166F46A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716306" y="32005"/>
            <a:ext cx="299608" cy="301752"/>
          </a:xfrm>
          <a:prstGeom prst="rect">
            <a:avLst/>
          </a:prstGeom>
        </xdr:spPr>
      </xdr:pic>
    </xdr:grpSp>
    <xdr:clientData/>
  </xdr:twoCellAnchor>
  <xdr:twoCellAnchor>
    <xdr:from>
      <xdr:col>21</xdr:col>
      <xdr:colOff>217935</xdr:colOff>
      <xdr:row>0</xdr:row>
      <xdr:rowOff>21771</xdr:rowOff>
    </xdr:from>
    <xdr:to>
      <xdr:col>24</xdr:col>
      <xdr:colOff>199697</xdr:colOff>
      <xdr:row>1</xdr:row>
      <xdr:rowOff>180521</xdr:rowOff>
    </xdr:to>
    <xdr:grpSp>
      <xdr:nvGrpSpPr>
        <xdr:cNvPr id="60" name="Group 59">
          <a:hlinkClick xmlns:r="http://schemas.openxmlformats.org/officeDocument/2006/relationships" r:id="rId25" tooltip="Loan Report Page"/>
          <a:extLst>
            <a:ext uri="{FF2B5EF4-FFF2-40B4-BE49-F238E27FC236}">
              <a16:creationId xmlns:a16="http://schemas.microsoft.com/office/drawing/2014/main" id="{FEBECC57-F0B8-A30C-CD4D-8385D2B25CBB}"/>
            </a:ext>
          </a:extLst>
        </xdr:cNvPr>
        <xdr:cNvGrpSpPr/>
      </xdr:nvGrpSpPr>
      <xdr:grpSpPr>
        <a:xfrm>
          <a:off x="13019535" y="21771"/>
          <a:ext cx="1810562" cy="343807"/>
          <a:chOff x="13213976" y="0"/>
          <a:chExt cx="1810562" cy="342681"/>
        </a:xfrm>
      </xdr:grpSpPr>
      <xdr:sp macro="" textlink="">
        <xdr:nvSpPr>
          <xdr:cNvPr id="39" name="TextBox 38">
            <a:extLst>
              <a:ext uri="{FF2B5EF4-FFF2-40B4-BE49-F238E27FC236}">
                <a16:creationId xmlns:a16="http://schemas.microsoft.com/office/drawing/2014/main" id="{E77A18A1-63DC-5D77-DFAF-3CDBEF865480}"/>
              </a:ext>
            </a:extLst>
          </xdr:cNvPr>
          <xdr:cNvSpPr txBox="1"/>
        </xdr:nvSpPr>
        <xdr:spPr>
          <a:xfrm>
            <a:off x="13639799" y="0"/>
            <a:ext cx="1384739" cy="342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59C6D4"/>
                </a:solidFill>
                <a:latin typeface="Abadi" panose="020B0604020104020204" pitchFamily="34" charset="0"/>
              </a:rPr>
              <a:t>Loan</a:t>
            </a:r>
            <a:r>
              <a:rPr lang="en-IN" sz="1800" baseline="0">
                <a:solidFill>
                  <a:srgbClr val="59C6D4"/>
                </a:solidFill>
                <a:latin typeface="Abadi" panose="020B0604020104020204" pitchFamily="34" charset="0"/>
              </a:rPr>
              <a:t> Report</a:t>
            </a:r>
            <a:endParaRPr lang="en-IN" sz="1800">
              <a:solidFill>
                <a:srgbClr val="59C6D4"/>
              </a:solidFill>
              <a:latin typeface="Abadi" panose="020B0604020104020204" pitchFamily="34" charset="0"/>
            </a:endParaRPr>
          </a:p>
        </xdr:txBody>
      </xdr:sp>
      <xdr:pic>
        <xdr:nvPicPr>
          <xdr:cNvPr id="59" name="Graphic 58" descr="Document with solid fill">
            <a:extLst>
              <a:ext uri="{FF2B5EF4-FFF2-40B4-BE49-F238E27FC236}">
                <a16:creationId xmlns:a16="http://schemas.microsoft.com/office/drawing/2014/main" id="{A347CEFA-BACD-DBC6-92FF-EFBB6450EE8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213976" y="6075"/>
            <a:ext cx="324000" cy="330531"/>
          </a:xfrm>
          <a:prstGeom prst="rect">
            <a:avLst/>
          </a:prstGeom>
        </xdr:spPr>
      </xdr:pic>
    </xdr:grpSp>
    <xdr:clientData/>
  </xdr:twoCellAnchor>
  <xdr:twoCellAnchor>
    <xdr:from>
      <xdr:col>8</xdr:col>
      <xdr:colOff>390525</xdr:colOff>
      <xdr:row>2</xdr:row>
      <xdr:rowOff>164646</xdr:rowOff>
    </xdr:from>
    <xdr:to>
      <xdr:col>12</xdr:col>
      <xdr:colOff>76200</xdr:colOff>
      <xdr:row>4</xdr:row>
      <xdr:rowOff>59871</xdr:rowOff>
    </xdr:to>
    <xdr:sp macro="" textlink="">
      <xdr:nvSpPr>
        <xdr:cNvPr id="12" name="TextBox 11">
          <a:extLst>
            <a:ext uri="{FF2B5EF4-FFF2-40B4-BE49-F238E27FC236}">
              <a16:creationId xmlns:a16="http://schemas.microsoft.com/office/drawing/2014/main" id="{C36157B2-0EBD-AFD3-7CD0-042268E8FA9D}"/>
            </a:ext>
          </a:extLst>
        </xdr:cNvPr>
        <xdr:cNvSpPr txBox="1"/>
      </xdr:nvSpPr>
      <xdr:spPr>
        <a:xfrm>
          <a:off x="5267325" y="534760"/>
          <a:ext cx="2124075" cy="26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solidFill>
              <a:latin typeface="Cambria Math" panose="02040503050406030204" pitchFamily="18" charset="0"/>
              <a:ea typeface="Cambria Math" panose="02040503050406030204" pitchFamily="18" charset="0"/>
            </a:rPr>
            <a:t>State Wise Customer Analysis</a:t>
          </a:r>
        </a:p>
      </xdr:txBody>
    </xdr:sp>
    <xdr:clientData/>
  </xdr:twoCellAnchor>
  <xdr:twoCellAnchor>
    <xdr:from>
      <xdr:col>14</xdr:col>
      <xdr:colOff>352425</xdr:colOff>
      <xdr:row>5</xdr:row>
      <xdr:rowOff>155121</xdr:rowOff>
    </xdr:from>
    <xdr:to>
      <xdr:col>18</xdr:col>
      <xdr:colOff>495300</xdr:colOff>
      <xdr:row>7</xdr:row>
      <xdr:rowOff>50346</xdr:rowOff>
    </xdr:to>
    <xdr:sp macro="" textlink="">
      <xdr:nvSpPr>
        <xdr:cNvPr id="15" name="TextBox 14">
          <a:extLst>
            <a:ext uri="{FF2B5EF4-FFF2-40B4-BE49-F238E27FC236}">
              <a16:creationId xmlns:a16="http://schemas.microsoft.com/office/drawing/2014/main" id="{04536176-302A-9164-2479-C22E432F6CA1}"/>
            </a:ext>
          </a:extLst>
        </xdr:cNvPr>
        <xdr:cNvSpPr txBox="1"/>
      </xdr:nvSpPr>
      <xdr:spPr>
        <a:xfrm>
          <a:off x="8886825" y="1080407"/>
          <a:ext cx="2581275" cy="26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solidFill>
              <a:latin typeface="Cambria Math" panose="02040503050406030204" pitchFamily="18" charset="0"/>
              <a:ea typeface="Cambria Math" panose="02040503050406030204" pitchFamily="18" charset="0"/>
            </a:rPr>
            <a:t>Job Classification Wise Analysis</a:t>
          </a:r>
        </a:p>
      </xdr:txBody>
    </xdr:sp>
    <xdr:clientData/>
  </xdr:twoCellAnchor>
  <xdr:twoCellAnchor>
    <xdr:from>
      <xdr:col>14</xdr:col>
      <xdr:colOff>590550</xdr:colOff>
      <xdr:row>18</xdr:row>
      <xdr:rowOff>69396</xdr:rowOff>
    </xdr:from>
    <xdr:to>
      <xdr:col>17</xdr:col>
      <xdr:colOff>581025</xdr:colOff>
      <xdr:row>20</xdr:row>
      <xdr:rowOff>8164</xdr:rowOff>
    </xdr:to>
    <xdr:sp macro="" textlink="">
      <xdr:nvSpPr>
        <xdr:cNvPr id="16" name="TextBox 15">
          <a:extLst>
            <a:ext uri="{FF2B5EF4-FFF2-40B4-BE49-F238E27FC236}">
              <a16:creationId xmlns:a16="http://schemas.microsoft.com/office/drawing/2014/main" id="{2D730ABF-F1A2-FC29-A2E9-71CA4D0AE061}"/>
            </a:ext>
          </a:extLst>
        </xdr:cNvPr>
        <xdr:cNvSpPr txBox="1"/>
      </xdr:nvSpPr>
      <xdr:spPr>
        <a:xfrm>
          <a:off x="9124950" y="3400425"/>
          <a:ext cx="1819275" cy="308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solidFill>
              <a:latin typeface="Cambria Math" panose="02040503050406030204" pitchFamily="18" charset="0"/>
              <a:ea typeface="Cambria Math" panose="02040503050406030204" pitchFamily="18" charset="0"/>
            </a:rPr>
            <a:t>Age</a:t>
          </a:r>
          <a:r>
            <a:rPr lang="en-IN" sz="1200" b="0" baseline="0">
              <a:solidFill>
                <a:schemeClr val="tx1"/>
              </a:solidFill>
              <a:latin typeface="Cambria Math" panose="02040503050406030204" pitchFamily="18" charset="0"/>
              <a:ea typeface="Cambria Math" panose="02040503050406030204" pitchFamily="18" charset="0"/>
            </a:rPr>
            <a:t> Group</a:t>
          </a:r>
          <a:r>
            <a:rPr lang="en-IN" sz="1200" b="0">
              <a:solidFill>
                <a:schemeClr val="tx1"/>
              </a:solidFill>
              <a:latin typeface="Cambria Math" panose="02040503050406030204" pitchFamily="18" charset="0"/>
              <a:ea typeface="Cambria Math" panose="02040503050406030204" pitchFamily="18" charset="0"/>
            </a:rPr>
            <a:t> Wise Analysis</a:t>
          </a:r>
        </a:p>
      </xdr:txBody>
    </xdr:sp>
    <xdr:clientData/>
  </xdr:twoCellAnchor>
  <xdr:twoCellAnchor>
    <xdr:from>
      <xdr:col>7</xdr:col>
      <xdr:colOff>0</xdr:colOff>
      <xdr:row>21</xdr:row>
      <xdr:rowOff>78921</xdr:rowOff>
    </xdr:from>
    <xdr:to>
      <xdr:col>9</xdr:col>
      <xdr:colOff>314325</xdr:colOff>
      <xdr:row>22</xdr:row>
      <xdr:rowOff>155121</xdr:rowOff>
    </xdr:to>
    <xdr:sp macro="" textlink="">
      <xdr:nvSpPr>
        <xdr:cNvPr id="25" name="TextBox 24">
          <a:extLst>
            <a:ext uri="{FF2B5EF4-FFF2-40B4-BE49-F238E27FC236}">
              <a16:creationId xmlns:a16="http://schemas.microsoft.com/office/drawing/2014/main" id="{BFF78397-2863-C5AB-3A49-16CD79BE6C39}"/>
            </a:ext>
          </a:extLst>
        </xdr:cNvPr>
        <xdr:cNvSpPr txBox="1"/>
      </xdr:nvSpPr>
      <xdr:spPr>
        <a:xfrm>
          <a:off x="4267200" y="3965121"/>
          <a:ext cx="1533525" cy="261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solidFill>
              <a:latin typeface="Cambria Math" panose="02040503050406030204" pitchFamily="18" charset="0"/>
              <a:ea typeface="Cambria Math" panose="02040503050406030204" pitchFamily="18" charset="0"/>
            </a:rPr>
            <a:t>Status Wise Analysis</a:t>
          </a:r>
        </a:p>
      </xdr:txBody>
    </xdr:sp>
    <xdr:clientData/>
  </xdr:twoCellAnchor>
  <xdr:twoCellAnchor>
    <xdr:from>
      <xdr:col>23</xdr:col>
      <xdr:colOff>552450</xdr:colOff>
      <xdr:row>19</xdr:row>
      <xdr:rowOff>8165</xdr:rowOff>
    </xdr:from>
    <xdr:to>
      <xdr:col>26</xdr:col>
      <xdr:colOff>342900</xdr:colOff>
      <xdr:row>20</xdr:row>
      <xdr:rowOff>117022</xdr:rowOff>
    </xdr:to>
    <xdr:sp macro="" textlink="">
      <xdr:nvSpPr>
        <xdr:cNvPr id="26" name="TextBox 25">
          <a:extLst>
            <a:ext uri="{FF2B5EF4-FFF2-40B4-BE49-F238E27FC236}">
              <a16:creationId xmlns:a16="http://schemas.microsoft.com/office/drawing/2014/main" id="{21EBBC78-192A-E4A8-F868-4B78000EA3ED}"/>
            </a:ext>
          </a:extLst>
        </xdr:cNvPr>
        <xdr:cNvSpPr txBox="1"/>
      </xdr:nvSpPr>
      <xdr:spPr>
        <a:xfrm>
          <a:off x="14573250" y="3524251"/>
          <a:ext cx="1619250"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solidFill>
              <a:latin typeface="Cambria Math" panose="02040503050406030204" pitchFamily="18" charset="0"/>
              <a:ea typeface="Cambria Math" panose="02040503050406030204" pitchFamily="18" charset="0"/>
            </a:rPr>
            <a:t>Gender Wise Analysis</a:t>
          </a:r>
        </a:p>
      </xdr:txBody>
    </xdr:sp>
    <xdr:clientData/>
  </xdr:twoCellAnchor>
  <xdr:twoCellAnchor>
    <xdr:from>
      <xdr:col>23</xdr:col>
      <xdr:colOff>314325</xdr:colOff>
      <xdr:row>2</xdr:row>
      <xdr:rowOff>69396</xdr:rowOff>
    </xdr:from>
    <xdr:to>
      <xdr:col>26</xdr:col>
      <xdr:colOff>304800</xdr:colOff>
      <xdr:row>4</xdr:row>
      <xdr:rowOff>8163</xdr:rowOff>
    </xdr:to>
    <xdr:sp macro="" textlink="">
      <xdr:nvSpPr>
        <xdr:cNvPr id="27" name="TextBox 26">
          <a:extLst>
            <a:ext uri="{FF2B5EF4-FFF2-40B4-BE49-F238E27FC236}">
              <a16:creationId xmlns:a16="http://schemas.microsoft.com/office/drawing/2014/main" id="{18826036-7C3F-4980-4BF7-4E0C2E61DA59}"/>
            </a:ext>
          </a:extLst>
        </xdr:cNvPr>
        <xdr:cNvSpPr txBox="1"/>
      </xdr:nvSpPr>
      <xdr:spPr>
        <a:xfrm>
          <a:off x="14335125" y="439510"/>
          <a:ext cx="1819275" cy="308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solidFill>
              <a:latin typeface="Cambria Math" panose="02040503050406030204" pitchFamily="18" charset="0"/>
              <a:ea typeface="Cambria Math" panose="02040503050406030204" pitchFamily="18" charset="0"/>
            </a:rPr>
            <a:t>Education</a:t>
          </a:r>
          <a:r>
            <a:rPr lang="en-IN" sz="1200" b="0" baseline="0">
              <a:solidFill>
                <a:schemeClr val="tx1"/>
              </a:solidFill>
              <a:latin typeface="Cambria Math" panose="02040503050406030204" pitchFamily="18" charset="0"/>
              <a:ea typeface="Cambria Math" panose="02040503050406030204" pitchFamily="18" charset="0"/>
            </a:rPr>
            <a:t> </a:t>
          </a:r>
          <a:r>
            <a:rPr lang="en-IN" sz="1200" b="0">
              <a:solidFill>
                <a:schemeClr val="tx1"/>
              </a:solidFill>
              <a:latin typeface="Cambria Math" panose="02040503050406030204" pitchFamily="18" charset="0"/>
              <a:ea typeface="Cambria Math" panose="02040503050406030204" pitchFamily="18" charset="0"/>
            </a:rPr>
            <a:t>Wise Analysis</a:t>
          </a:r>
        </a:p>
      </xdr:txBody>
    </xdr:sp>
    <xdr:clientData/>
  </xdr:twoCellAnchor>
  <xdr:twoCellAnchor editAs="absolute">
    <xdr:from>
      <xdr:col>0</xdr:col>
      <xdr:colOff>0</xdr:colOff>
      <xdr:row>16</xdr:row>
      <xdr:rowOff>109539</xdr:rowOff>
    </xdr:from>
    <xdr:to>
      <xdr:col>3</xdr:col>
      <xdr:colOff>533399</xdr:colOff>
      <xdr:row>23</xdr:row>
      <xdr:rowOff>2550</xdr:rowOff>
    </xdr:to>
    <xdr:grpSp>
      <xdr:nvGrpSpPr>
        <xdr:cNvPr id="43" name="Group 42">
          <a:extLst>
            <a:ext uri="{FF2B5EF4-FFF2-40B4-BE49-F238E27FC236}">
              <a16:creationId xmlns:a16="http://schemas.microsoft.com/office/drawing/2014/main" id="{9DC1B481-52ED-257A-D1B9-E0AF86A414D9}"/>
            </a:ext>
          </a:extLst>
        </xdr:cNvPr>
        <xdr:cNvGrpSpPr>
          <a:grpSpLocks noChangeAspect="1"/>
        </xdr:cNvGrpSpPr>
      </xdr:nvGrpSpPr>
      <xdr:grpSpPr>
        <a:xfrm>
          <a:off x="0" y="3070453"/>
          <a:ext cx="2362199" cy="1188411"/>
          <a:chOff x="0" y="3005139"/>
          <a:chExt cx="2362199" cy="1159836"/>
        </a:xfrm>
      </xdr:grpSpPr>
      <mc:AlternateContent xmlns:mc="http://schemas.openxmlformats.org/markup-compatibility/2006">
        <mc:Choice xmlns:a14="http://schemas.microsoft.com/office/drawing/2010/main" Requires="a14">
          <xdr:graphicFrame macro="">
            <xdr:nvGraphicFramePr>
              <xdr:cNvPr id="29" name="Month">
                <a:extLst>
                  <a:ext uri="{FF2B5EF4-FFF2-40B4-BE49-F238E27FC236}">
                    <a16:creationId xmlns:a16="http://schemas.microsoft.com/office/drawing/2014/main" id="{201A45F4-48FB-45CC-9B91-881E421C5D97}"/>
                  </a:ext>
                </a:extLst>
              </xdr:cNvPr>
              <xdr:cNvGraphicFramePr/>
            </xdr:nvGraphicFramePr>
            <xdr:xfrm>
              <a:off x="0" y="3228975"/>
              <a:ext cx="2362199" cy="93600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3299804"/>
                <a:ext cx="2362199" cy="959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3" name="TextBox 22">
            <a:extLst>
              <a:ext uri="{FF2B5EF4-FFF2-40B4-BE49-F238E27FC236}">
                <a16:creationId xmlns:a16="http://schemas.microsoft.com/office/drawing/2014/main" id="{AFF2CD87-7D11-47A5-865A-9B3147DFB6D1}"/>
              </a:ext>
            </a:extLst>
          </xdr:cNvPr>
          <xdr:cNvSpPr txBox="1"/>
        </xdr:nvSpPr>
        <xdr:spPr>
          <a:xfrm>
            <a:off x="19051" y="3005139"/>
            <a:ext cx="781050" cy="3048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lumMod val="95000"/>
                  </a:schemeClr>
                </a:solidFill>
                <a:latin typeface="Abadi" panose="020B0604020104020204" pitchFamily="34" charset="0"/>
              </a:rPr>
              <a:t>Months </a:t>
            </a:r>
          </a:p>
        </xdr:txBody>
      </xdr:sp>
    </xdr:grpSp>
    <xdr:clientData/>
  </xdr:twoCellAnchor>
  <xdr:twoCellAnchor>
    <xdr:from>
      <xdr:col>0</xdr:col>
      <xdr:colOff>0</xdr:colOff>
      <xdr:row>10</xdr:row>
      <xdr:rowOff>85725</xdr:rowOff>
    </xdr:from>
    <xdr:to>
      <xdr:col>3</xdr:col>
      <xdr:colOff>511200</xdr:colOff>
      <xdr:row>15</xdr:row>
      <xdr:rowOff>129450</xdr:rowOff>
    </xdr:to>
    <xdr:grpSp>
      <xdr:nvGrpSpPr>
        <xdr:cNvPr id="34" name="Group 33">
          <a:extLst>
            <a:ext uri="{FF2B5EF4-FFF2-40B4-BE49-F238E27FC236}">
              <a16:creationId xmlns:a16="http://schemas.microsoft.com/office/drawing/2014/main" id="{91ADE313-A758-4745-664B-501FE925020A}"/>
            </a:ext>
          </a:extLst>
        </xdr:cNvPr>
        <xdr:cNvGrpSpPr/>
      </xdr:nvGrpSpPr>
      <xdr:grpSpPr>
        <a:xfrm>
          <a:off x="0" y="1936296"/>
          <a:ext cx="2340000" cy="969011"/>
          <a:chOff x="0" y="1895475"/>
          <a:chExt cx="2340000" cy="948600"/>
        </a:xfrm>
      </xdr:grpSpPr>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6294288D-5D38-40F9-9A3B-E62C5E02DC80}"/>
                  </a:ext>
                </a:extLst>
              </xdr:cNvPr>
              <xdr:cNvGraphicFramePr>
                <a:graphicFrameLocks noChangeAspect="1"/>
              </xdr:cNvGraphicFramePr>
            </xdr:nvGraphicFramePr>
            <xdr:xfrm>
              <a:off x="0" y="2124075"/>
              <a:ext cx="2340000" cy="72000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169815"/>
                <a:ext cx="2340000" cy="735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1" name="TextBox 30">
            <a:extLst>
              <a:ext uri="{FF2B5EF4-FFF2-40B4-BE49-F238E27FC236}">
                <a16:creationId xmlns:a16="http://schemas.microsoft.com/office/drawing/2014/main" id="{851ABDF7-9475-4C85-B370-7CAB59592EB3}"/>
              </a:ext>
            </a:extLst>
          </xdr:cNvPr>
          <xdr:cNvSpPr txBox="1"/>
        </xdr:nvSpPr>
        <xdr:spPr>
          <a:xfrm>
            <a:off x="1" y="1895475"/>
            <a:ext cx="647699" cy="3048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lumMod val="95000"/>
                  </a:schemeClr>
                </a:solidFill>
                <a:latin typeface="Abadi" panose="020B0604020104020204" pitchFamily="34" charset="0"/>
              </a:rPr>
              <a:t>States </a:t>
            </a:r>
          </a:p>
        </xdr:txBody>
      </xdr:sp>
    </xdr:grpSp>
    <xdr:clientData/>
  </xdr:twoCellAnchor>
  <xdr:twoCellAnchor editAs="absolute">
    <xdr:from>
      <xdr:col>0</xdr:col>
      <xdr:colOff>0</xdr:colOff>
      <xdr:row>23</xdr:row>
      <xdr:rowOff>54193</xdr:rowOff>
    </xdr:from>
    <xdr:to>
      <xdr:col>3</xdr:col>
      <xdr:colOff>547200</xdr:colOff>
      <xdr:row>35</xdr:row>
      <xdr:rowOff>162109</xdr:rowOff>
    </xdr:to>
    <xdr:grpSp>
      <xdr:nvGrpSpPr>
        <xdr:cNvPr id="41" name="Group 40">
          <a:extLst>
            <a:ext uri="{FF2B5EF4-FFF2-40B4-BE49-F238E27FC236}">
              <a16:creationId xmlns:a16="http://schemas.microsoft.com/office/drawing/2014/main" id="{D2C00C89-3F04-B22F-FE28-E149E3884EC8}"/>
            </a:ext>
          </a:extLst>
        </xdr:cNvPr>
        <xdr:cNvGrpSpPr>
          <a:grpSpLocks noChangeAspect="1"/>
        </xdr:cNvGrpSpPr>
      </xdr:nvGrpSpPr>
      <xdr:grpSpPr>
        <a:xfrm>
          <a:off x="0" y="4310507"/>
          <a:ext cx="2376000" cy="2328602"/>
          <a:chOff x="0" y="3828064"/>
          <a:chExt cx="2333625" cy="2318044"/>
        </a:xfrm>
      </xdr:grpSpPr>
      <mc:AlternateContent xmlns:mc="http://schemas.openxmlformats.org/markup-compatibility/2006">
        <mc:Choice xmlns:a14="http://schemas.microsoft.com/office/drawing/2010/main" Requires="a14">
          <xdr:graphicFrame macro="">
            <xdr:nvGraphicFramePr>
              <xdr:cNvPr id="30" name="Day 1">
                <a:extLst>
                  <a:ext uri="{FF2B5EF4-FFF2-40B4-BE49-F238E27FC236}">
                    <a16:creationId xmlns:a16="http://schemas.microsoft.com/office/drawing/2014/main" id="{1D4C1B32-D8AC-40F3-83E0-06C6CD487FBD}"/>
                  </a:ext>
                </a:extLst>
              </xdr:cNvPr>
              <xdr:cNvGraphicFramePr>
                <a:graphicFrameLocks noChangeAspect="1"/>
              </xdr:cNvGraphicFramePr>
            </xdr:nvGraphicFramePr>
            <xdr:xfrm>
              <a:off x="0" y="4061592"/>
              <a:ext cx="2333625" cy="2084516"/>
            </xdr:xfrm>
            <a:graphic>
              <a:graphicData uri="http://schemas.microsoft.com/office/drawing/2010/slicer">
                <sle:slicer xmlns:sle="http://schemas.microsoft.com/office/drawing/2010/slicer" name="Day 1"/>
              </a:graphicData>
            </a:graphic>
          </xdr:graphicFrame>
        </mc:Choice>
        <mc:Fallback>
          <xdr:sp macro="" textlink="">
            <xdr:nvSpPr>
              <xdr:cNvPr id="0" name=""/>
              <xdr:cNvSpPr>
                <a:spLocks noTextEdit="1"/>
              </xdr:cNvSpPr>
            </xdr:nvSpPr>
            <xdr:spPr>
              <a:xfrm>
                <a:off x="0" y="4545099"/>
                <a:ext cx="2376000" cy="20940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3" name="TextBox 32">
            <a:extLst>
              <a:ext uri="{FF2B5EF4-FFF2-40B4-BE49-F238E27FC236}">
                <a16:creationId xmlns:a16="http://schemas.microsoft.com/office/drawing/2014/main" id="{C4069568-40AB-89E5-0C58-85C3DAD81471}"/>
              </a:ext>
            </a:extLst>
          </xdr:cNvPr>
          <xdr:cNvSpPr txBox="1"/>
        </xdr:nvSpPr>
        <xdr:spPr>
          <a:xfrm>
            <a:off x="0" y="3828064"/>
            <a:ext cx="552449" cy="288706"/>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lumMod val="95000"/>
                  </a:schemeClr>
                </a:solidFill>
                <a:latin typeface="Abadi" panose="020B0604020104020204" pitchFamily="34" charset="0"/>
              </a:rPr>
              <a:t>Days </a:t>
            </a:r>
          </a:p>
        </xdr:txBody>
      </xdr:sp>
    </xdr:grpSp>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64.733902083331" createdVersion="8" refreshedVersion="8" minRefreshableVersion="3" recordCount="3994" xr:uid="{329FD4FF-D174-4908-A238-5DBC1EE35A41}">
  <cacheSource type="worksheet">
    <worksheetSource name="Table1"/>
  </cacheSource>
  <cacheFields count="21">
    <cacheField name="Customer ID" numFmtId="0">
      <sharedItems/>
    </cacheField>
    <cacheField name="Full Name" numFmtId="0">
      <sharedItems/>
    </cacheField>
    <cacheField name="Gender" numFmtId="0">
      <sharedItems count="2">
        <s v="Male"/>
        <s v="Female"/>
      </sharedItems>
    </cacheField>
    <cacheField name="Age" numFmtId="1">
      <sharedItems containsSemiMixedTypes="0" containsString="0" containsNumber="1" containsInteger="1" minValue="15" maxValue="64"/>
    </cacheField>
    <cacheField name="State" numFmtId="0">
      <sharedItems count="4">
        <s v="California"/>
        <s v="Oregon"/>
        <s v="Nevada"/>
        <s v="Wyoming"/>
      </sharedItems>
    </cacheField>
    <cacheField name="Job Classification" numFmtId="0">
      <sharedItems count="3">
        <s v="White Collar"/>
        <s v="Blue Collar"/>
        <s v="Other"/>
      </sharedItems>
    </cacheField>
    <cacheField name="Date Joined" numFmtId="14">
      <sharedItems containsSemiMixedTypes="0" containsNonDate="0" containsDate="1" containsString="0" minDate="2017-01-05T00:00:00" maxDate="2017-12-30T00:00:00" count="306">
        <d v="2017-01-05T00:00:00"/>
        <d v="2017-01-06T00:00:00"/>
        <d v="2017-01-07T00:00:00"/>
        <d v="2017-01-12T00:00:00"/>
        <d v="2017-01-09T00:00:00"/>
        <d v="2017-02-12T00:00:00"/>
        <d v="2017-01-11T00:00:00"/>
        <d v="2017-03-16T00:00:00"/>
        <d v="2017-01-14T00:00:00"/>
        <d v="2017-04-05T00:00:00"/>
        <d v="2017-01-15T00:00:00"/>
        <d v="2017-01-16T00:00:00"/>
        <d v="2017-01-18T00:00:00"/>
        <d v="2017-01-19T00:00:00"/>
        <d v="2017-01-20T00:00:00"/>
        <d v="2017-01-21T00:00:00"/>
        <d v="2017-01-23T00:00:00"/>
        <d v="2017-01-25T00:00:00"/>
        <d v="2017-01-27T00:00:00"/>
        <d v="2017-04-06T00:00:00"/>
        <d v="2017-05-08T00:00:00"/>
        <d v="2017-01-29T00:00:00"/>
        <d v="2017-05-09T00:00:00"/>
        <d v="2017-01-31T00:00:00"/>
        <d v="2017-05-10T00:00:00"/>
        <d v="2017-05-16T00:00:00"/>
        <d v="2017-05-18T00:00:00"/>
        <d v="2017-02-01T00:00:00"/>
        <d v="2017-02-03T00:00:00"/>
        <d v="2017-05-19T00:00:00"/>
        <d v="2017-02-08T00:00:00"/>
        <d v="2017-05-20T00:00:00"/>
        <d v="2017-05-31T00:00:00"/>
        <d v="2017-06-15T00:00:00"/>
        <d v="2017-06-19T00:00:00"/>
        <d v="2017-06-28T00:00:00"/>
        <d v="2017-07-06T00:00:00"/>
        <d v="2017-02-24T00:00:00"/>
        <d v="2017-03-09T00:00:00"/>
        <d v="2017-03-10T00:00:00"/>
        <d v="2017-03-15T00:00:00"/>
        <d v="2017-07-12T00:00:00"/>
        <d v="2017-07-16T00:00:00"/>
        <d v="2017-07-25T00:00:00"/>
        <d v="2017-08-10T00:00:00"/>
        <d v="2017-08-17T00:00:00"/>
        <d v="2017-08-20T00:00:00"/>
        <d v="2017-08-29T00:00:00"/>
        <d v="2017-09-03T00:00:00"/>
        <d v="2017-09-05T00:00:00"/>
        <d v="2017-03-19T00:00:00"/>
        <d v="2017-03-25T00:00:00"/>
        <d v="2017-03-28T00:00:00"/>
        <d v="2017-03-31T00:00:00"/>
        <d v="2017-09-07T00:00:00"/>
        <d v="2017-09-23T00:00:00"/>
        <d v="2017-04-01T00:00:00"/>
        <d v="2017-09-24T00:00:00"/>
        <d v="2017-09-29T00:00:00"/>
        <d v="2017-04-02T00:00:00"/>
        <d v="2017-10-06T00:00:00"/>
        <d v="2017-04-03T00:00:00"/>
        <d v="2017-10-11T00:00:00"/>
        <d v="2017-04-04T00:00:00"/>
        <d v="2017-10-13T00:00:00"/>
        <d v="2017-10-15T00:00:00"/>
        <d v="2017-10-20T00:00:00"/>
        <d v="2017-11-01T00:00:00"/>
        <d v="2017-11-02T00:00:00"/>
        <d v="2017-11-08T00:00:00"/>
        <d v="2017-11-10T00:00:00"/>
        <d v="2017-11-16T00:00:00"/>
        <d v="2017-11-17T00:00:00"/>
        <d v="2017-11-25T00:00:00"/>
        <d v="2017-11-28T00:00:00"/>
        <d v="2017-11-29T00:00:00"/>
        <d v="2017-11-30T00:00:00"/>
        <d v="2017-12-01T00:00:00"/>
        <d v="2017-12-11T00:00:00"/>
        <d v="2017-12-12T00:00:00"/>
        <d v="2017-12-14T00:00:00"/>
        <d v="2017-12-15T00:00:00"/>
        <d v="2017-12-20T00:00:00"/>
        <d v="2017-04-07T00:00:00"/>
        <d v="2017-12-23T00:00:00"/>
        <d v="2017-01-28T00:00:00"/>
        <d v="2017-04-08T00:00:00"/>
        <d v="2017-04-09T00:00:00"/>
        <d v="2017-04-10T00:00:00"/>
        <d v="2017-04-11T00:00:00"/>
        <d v="2017-04-12T00:00:00"/>
        <d v="2017-04-14T00:00:00"/>
        <d v="2017-04-17T00:00:00"/>
        <d v="2017-04-13T00:00:00"/>
        <d v="2017-05-23T00:00:00"/>
        <d v="2017-05-26T00:00:00"/>
        <d v="2017-05-30T00:00:00"/>
        <d v="2017-06-10T00:00:00"/>
        <d v="2017-06-11T00:00:00"/>
        <d v="2017-06-12T00:00:00"/>
        <d v="2017-04-15T00:00:00"/>
        <d v="2017-04-16T00:00:00"/>
        <d v="2017-06-18T00:00:00"/>
        <d v="2017-06-23T00:00:00"/>
        <d v="2017-06-29T00:00:00"/>
        <d v="2017-07-22T00:00:00"/>
        <d v="2017-07-23T00:00:00"/>
        <d v="2017-08-02T00:00:00"/>
        <d v="2017-08-08T00:00:00"/>
        <d v="2017-08-09T00:00:00"/>
        <d v="2017-08-14T00:00:00"/>
        <d v="2017-08-23T00:00:00"/>
        <d v="2017-08-27T00:00:00"/>
        <d v="2017-04-18T00:00:00"/>
        <d v="2017-04-19T00:00:00"/>
        <d v="2017-09-01T00:00:00"/>
        <d v="2017-09-12T00:00:00"/>
        <d v="2017-09-15T00:00:00"/>
        <d v="2017-09-16T00:00:00"/>
        <d v="2017-04-20T00:00:00"/>
        <d v="2017-09-17T00:00:00"/>
        <d v="2017-04-21T00:00:00"/>
        <d v="2017-04-22T00:00:00"/>
        <d v="2017-10-04T00:00:00"/>
        <d v="2017-04-23T00:00:00"/>
        <d v="2017-10-10T00:00:00"/>
        <d v="2017-04-24T00:00:00"/>
        <d v="2017-10-14T00:00:00"/>
        <d v="2017-10-17T00:00:00"/>
        <d v="2017-10-18T00:00:00"/>
        <d v="2017-10-19T00:00:00"/>
        <d v="2017-10-28T00:00:00"/>
        <d v="2017-04-25T00:00:00"/>
        <d v="2017-04-26T00:00:00"/>
        <d v="2017-10-30T00:00:00"/>
        <d v="2017-04-27T00:00:00"/>
        <d v="2017-11-05T00:00:00"/>
        <d v="2017-04-28T00:00:00"/>
        <d v="2017-11-11T00:00:00"/>
        <d v="2017-04-29T00:00:00"/>
        <d v="2017-11-14T00:00:00"/>
        <d v="2017-04-30T00:00:00"/>
        <d v="2017-11-27T00:00:00"/>
        <d v="2017-05-02T00:00:00"/>
        <d v="2017-05-03T00:00:00"/>
        <d v="2017-05-04T00:00:00"/>
        <d v="2017-12-03T00:00:00"/>
        <d v="2017-05-05T00:00:00"/>
        <d v="2017-05-06T00:00:00"/>
        <d v="2017-12-16T00:00:00"/>
        <d v="2017-12-17T00:00:00"/>
        <d v="2017-05-07T00:00:00"/>
        <d v="2017-12-29T00:00:00"/>
        <d v="2017-01-30T00:00:00"/>
        <d v="2017-05-12T00:00:00"/>
        <d v="2017-05-14T00:00:00"/>
        <d v="2017-05-15T00:00:00"/>
        <d v="2017-05-11T00:00:00"/>
        <d v="2017-05-25T00:00:00"/>
        <d v="2017-05-28T00:00:00"/>
        <d v="2017-05-13T00:00:00"/>
        <d v="2017-06-16T00:00:00"/>
        <d v="2017-06-21T00:00:00"/>
        <d v="2017-07-02T00:00:00"/>
        <d v="2017-07-07T00:00:00"/>
        <d v="2017-07-13T00:00:00"/>
        <d v="2017-07-19T00:00:00"/>
        <d v="2017-07-26T00:00:00"/>
        <d v="2017-08-04T00:00:00"/>
        <d v="2017-08-07T00:00:00"/>
        <d v="2017-05-17T00:00:00"/>
        <d v="2017-08-13T00:00:00"/>
        <d v="2017-08-16T00:00:00"/>
        <d v="2017-08-18T00:00:00"/>
        <d v="2017-08-25T00:00:00"/>
        <d v="2017-08-31T00:00:00"/>
        <d v="2017-09-10T00:00:00"/>
        <d v="2017-09-11T00:00:00"/>
        <d v="2017-09-14T00:00:00"/>
        <d v="2017-09-20T00:00:00"/>
        <d v="2017-10-03T00:00:00"/>
        <d v="2017-10-07T00:00:00"/>
        <d v="2017-10-25T00:00:00"/>
        <d v="2017-10-26T00:00:00"/>
        <d v="2017-05-21T00:00:00"/>
        <d v="2017-11-07T00:00:00"/>
        <d v="2017-05-22T00:00:00"/>
        <d v="2017-11-15T00:00:00"/>
        <d v="2017-11-21T00:00:00"/>
        <d v="2017-12-06T00:00:00"/>
        <d v="2017-12-07T00:00:00"/>
        <d v="2017-12-09T00:00:00"/>
        <d v="2017-12-10T00:00:00"/>
        <d v="2017-05-24T00:00:00"/>
        <d v="2017-12-21T00:00:00"/>
        <d v="2017-05-27T00:00:00"/>
        <d v="2017-05-29T00:00:00"/>
        <d v="2017-06-04T00:00:00"/>
        <d v="2017-06-01T00:00:00"/>
        <d v="2017-06-27T00:00:00"/>
        <d v="2017-07-04T00:00:00"/>
        <d v="2017-07-10T00:00:00"/>
        <d v="2017-07-21T00:00:00"/>
        <d v="2017-06-02T00:00:00"/>
        <d v="2017-06-03T00:00:00"/>
        <d v="2017-07-29T00:00:00"/>
        <d v="2017-06-05T00:00:00"/>
        <d v="2017-07-30T00:00:00"/>
        <d v="2017-08-03T00:00:00"/>
        <d v="2017-06-06T00:00:00"/>
        <d v="2017-06-07T00:00:00"/>
        <d v="2017-08-06T00:00:00"/>
        <d v="2017-06-08T00:00:00"/>
        <d v="2017-06-09T00:00:00"/>
        <d v="2017-08-26T00:00:00"/>
        <d v="2017-08-28T00:00:00"/>
        <d v="2017-08-30T00:00:00"/>
        <d v="2017-06-13T00:00:00"/>
        <d v="2017-06-14T00:00:00"/>
        <d v="2017-09-19T00:00:00"/>
        <d v="2017-09-21T00:00:00"/>
        <d v="2017-06-17T00:00:00"/>
        <d v="2017-09-27T00:00:00"/>
        <d v="2017-10-05T00:00:00"/>
        <d v="2017-10-09T00:00:00"/>
        <d v="2017-06-20T00:00:00"/>
        <d v="2017-10-22T00:00:00"/>
        <d v="2017-10-24T00:00:00"/>
        <d v="2017-10-29T00:00:00"/>
        <d v="2017-06-22T00:00:00"/>
        <d v="2017-06-24T00:00:00"/>
        <d v="2017-06-25T00:00:00"/>
        <d v="2017-06-26T00:00:00"/>
        <d v="2017-11-19T00:00:00"/>
        <d v="2017-11-20T00:00:00"/>
        <d v="2017-11-23T00:00:00"/>
        <d v="2017-12-13T00:00:00"/>
        <d v="2017-06-30T00:00:00"/>
        <d v="2017-12-22T00:00:00"/>
        <d v="2017-12-26T00:00:00"/>
        <d v="2017-07-01T00:00:00"/>
        <d v="2017-07-03T00:00:00"/>
        <d v="2017-07-05T00:00:00"/>
        <d v="2017-07-15T00:00:00"/>
        <d v="2017-07-08T00:00:00"/>
        <d v="2017-07-28T00:00:00"/>
        <d v="2017-08-01T00:00:00"/>
        <d v="2017-07-09T00:00:00"/>
        <d v="2017-08-05T00:00:00"/>
        <d v="2017-08-11T00:00:00"/>
        <d v="2017-07-11T00:00:00"/>
        <d v="2017-08-15T00:00:00"/>
        <d v="2017-08-22T00:00:00"/>
        <d v="2017-08-24T00:00:00"/>
        <d v="2017-07-14T00:00:00"/>
        <d v="2017-09-09T00:00:00"/>
        <d v="2017-09-22T00:00:00"/>
        <d v="2017-07-17T00:00:00"/>
        <d v="2017-09-25T00:00:00"/>
        <d v="2017-09-26T00:00:00"/>
        <d v="2017-09-30T00:00:00"/>
        <d v="2017-07-18T00:00:00"/>
        <d v="2017-10-02T00:00:00"/>
        <d v="2017-07-20T00:00:00"/>
        <d v="2017-10-08T00:00:00"/>
        <d v="2017-10-16T00:00:00"/>
        <d v="2017-10-21T00:00:00"/>
        <d v="2017-10-23T00:00:00"/>
        <d v="2017-10-31T00:00:00"/>
        <d v="2017-11-06T00:00:00"/>
        <d v="2017-11-09T00:00:00"/>
        <d v="2017-11-22T00:00:00"/>
        <d v="2017-07-24T00:00:00"/>
        <d v="2017-11-24T00:00:00"/>
        <d v="2017-11-26T00:00:00"/>
        <d v="2017-12-02T00:00:00"/>
        <d v="2017-07-27T00:00:00"/>
        <d v="2017-12-19T00:00:00"/>
        <d v="2017-07-31T00:00:00"/>
        <d v="2017-08-12T00:00:00"/>
        <d v="2017-09-13T00:00:00"/>
        <d v="2017-08-19T00:00:00"/>
        <d v="2017-08-21T00:00:00"/>
        <d v="2017-09-28T00:00:00"/>
        <d v="2017-10-01T00:00:00"/>
        <d v="2017-10-12T00:00:00"/>
        <d v="2017-11-03T00:00:00"/>
        <d v="2017-11-12T00:00:00"/>
        <d v="2017-11-13T00:00:00"/>
        <d v="2017-12-24T00:00:00"/>
        <d v="2017-12-27T00:00:00"/>
        <d v="2017-12-28T00:00:00"/>
        <d v="2017-09-02T00:00:00"/>
        <d v="2017-09-04T00:00:00"/>
        <d v="2017-09-06T00:00:00"/>
        <d v="2017-09-08T00:00:00"/>
        <d v="2017-09-18T00:00:00"/>
        <d v="2017-12-05T00:00:00"/>
        <d v="2017-12-18T00:00:00"/>
        <d v="2017-12-25T00:00:00"/>
        <d v="2017-01-08T00:00:00"/>
        <d v="2017-10-27T00:00:00"/>
        <d v="2017-11-04T00:00:00"/>
        <d v="2017-11-18T00:00:00"/>
        <d v="2017-12-04T00:00:00"/>
        <d v="2017-12-08T00:00:00"/>
      </sharedItems>
      <fieldGroup par="20"/>
    </cacheField>
    <cacheField name="Balance" numFmtId="164">
      <sharedItems containsSemiMixedTypes="0" containsString="0" containsNumber="1" minValue="15.72" maxValue="273830.90999999997"/>
    </cacheField>
    <cacheField name="marital" numFmtId="0">
      <sharedItems count="3">
        <s v="married"/>
        <s v="single"/>
        <s v="divorced"/>
      </sharedItems>
    </cacheField>
    <cacheField name="education" numFmtId="0">
      <sharedItems count="4">
        <s v="primary"/>
        <s v="secondary"/>
        <s v="tertiary"/>
        <s v="unknown"/>
      </sharedItems>
    </cacheField>
    <cacheField name="houseloan" numFmtId="0">
      <sharedItems count="2">
        <s v="no"/>
        <s v="yes"/>
      </sharedItems>
    </cacheField>
    <cacheField name="otherloan" numFmtId="0">
      <sharedItems count="2">
        <s v="no"/>
        <s v="yes"/>
      </sharedItems>
    </cacheField>
    <cacheField name="contact" numFmtId="0">
      <sharedItems count="3">
        <s v="cellular"/>
        <s v="unknown"/>
        <s v="telephone"/>
      </sharedItems>
    </cacheField>
    <cacheField name="outcome" numFmtId="0">
      <sharedItems count="4">
        <s v="unknown"/>
        <s v="failure"/>
        <s v="other"/>
        <s v="success"/>
      </sharedItems>
    </cacheField>
    <cacheField name="Loan Default" numFmtId="0">
      <sharedItems count="2">
        <s v="no"/>
        <s v="yes"/>
      </sharedItems>
    </cacheField>
    <cacheField name="Age Group" numFmtId="0">
      <sharedItems count="8">
        <s v="15-25"/>
        <s v="26-35"/>
        <s v="45-55"/>
        <s v="35-45"/>
        <s v="55-65"/>
        <s v="Out of Range" u="1"/>
        <s v="36-45" u="1"/>
        <s v="46-55" u="1"/>
      </sharedItems>
    </cacheField>
    <cacheField name="Day" numFmtId="0">
      <sharedItems count="31">
        <s v="05"/>
        <s v="06"/>
        <s v="07"/>
        <s v="12"/>
        <s v="09"/>
        <s v="11"/>
        <s v="16"/>
        <s v="14"/>
        <s v="15"/>
        <s v="18"/>
        <s v="19"/>
        <s v="20"/>
        <s v="21"/>
        <s v="23"/>
        <s v="25"/>
        <s v="27"/>
        <s v="08"/>
        <s v="29"/>
        <s v="31"/>
        <s v="10"/>
        <s v="01"/>
        <s v="03"/>
        <s v="28"/>
        <s v="24"/>
        <s v="17"/>
        <s v="02"/>
        <s v="04"/>
        <s v="13"/>
        <s v="30"/>
        <s v="26"/>
        <s v="22"/>
      </sharedItems>
    </cacheField>
    <cacheField name="Month" numFmtId="0">
      <sharedItems count="12">
        <s v="Jan"/>
        <s v="Feb"/>
        <s v="Mar"/>
        <s v="Apr"/>
        <s v="May"/>
        <s v="Jun"/>
        <s v="Jul"/>
        <s v="Aug"/>
        <s v="Sep"/>
        <s v="Oct"/>
        <s v="Nov"/>
        <s v="Dec"/>
      </sharedItems>
    </cacheField>
    <cacheField name="Year" numFmtId="0">
      <sharedItems count="1">
        <s v="2017"/>
      </sharedItems>
    </cacheField>
    <cacheField name="Days (Date Joined)" numFmtId="0" databaseField="0">
      <fieldGroup base="6">
        <rangePr groupBy="days" startDate="2017-01-05T00:00:00" endDate="2017-12-30T00:00:00"/>
        <groupItems count="368">
          <s v="&lt;05-01-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12-2017"/>
        </groupItems>
      </fieldGroup>
    </cacheField>
    <cacheField name="Months (Date Joined)" numFmtId="0" databaseField="0">
      <fieldGroup base="6">
        <rangePr groupBy="months" startDate="2017-01-05T00:00:00" endDate="2017-12-30T00:00:00"/>
        <groupItems count="14">
          <s v="&lt;05-01-2017"/>
          <s v="Jan"/>
          <s v="Feb"/>
          <s v="Mar"/>
          <s v="Apr"/>
          <s v="May"/>
          <s v="Jun"/>
          <s v="Jul"/>
          <s v="Aug"/>
          <s v="Sep"/>
          <s v="Oct"/>
          <s v="Nov"/>
          <s v="Dec"/>
          <s v="&gt;30-12-2017"/>
        </groupItems>
      </fieldGroup>
    </cacheField>
  </cacheFields>
  <extLst>
    <ext xmlns:x14="http://schemas.microsoft.com/office/spreadsheetml/2009/9/main" uri="{725AE2AE-9491-48be-B2B4-4EB974FC3084}">
      <x14:pivotCacheDefinition pivotCacheId="3360401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64.749475810182" backgroundQuery="1" createdVersion="8" refreshedVersion="8" minRefreshableVersion="3" recordCount="0" supportSubquery="1" supportAdvancedDrill="1" xr:uid="{AD4FC630-CA8D-47FB-956A-F7CBAE57314F}">
  <cacheSource type="external" connectionId="2"/>
  <cacheFields count="3">
    <cacheField name="[Table1].[State].[State]" caption="State" numFmtId="0" hierarchy="4" level="1">
      <sharedItems count="4">
        <s v="California"/>
        <s v="Nevada"/>
        <s v="Oregon"/>
        <s v="Wyoming"/>
      </sharedItems>
    </cacheField>
    <cacheField name="[Measures].[Count of Customer ID]" caption="Count of Customer ID" numFmtId="0" hierarchy="22" level="32767"/>
    <cacheField name="[Table1].[Month].[Month]" caption="Month" numFmtId="0" hierarchy="17" level="1">
      <sharedItems containsSemiMixedTypes="0" containsNonDate="0" containsString="0"/>
    </cacheField>
  </cacheFields>
  <cacheHierarchies count="23">
    <cacheHierarchy uniqueName="[Table1].[Customer ID]" caption="Customer ID" attribute="1" defaultMemberUniqueName="[Table1].[Customer ID].[All]" allUniqueName="[Table1].[Customer ID].[All]" dimensionUniqueName="[Table1]" displayFolder="" count="2" memberValueDatatype="130" unbalanced="0"/>
    <cacheHierarchy uniqueName="[Table1].[Full Name]" caption="Full Name" attribute="1" defaultMemberUniqueName="[Table1].[Full Name].[All]" allUniqueName="[Table1].[Full Na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Age]" caption="Age" attribute="1" defaultMemberUniqueName="[Table1].[Age].[All]" allUniqueName="[Table1].[Age].[All]" dimensionUniqueName="[Table1]" displayFolder="" count="2" memberValueDatatype="2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Job Classification]" caption="Job Classification" attribute="1" defaultMemberUniqueName="[Table1].[Job Classification].[All]" allUniqueName="[Table1].[Job Classification].[All]" dimensionUniqueName="[Table1]" displayFolder="" count="2" memberValueDatatype="130" unbalanced="0"/>
    <cacheHierarchy uniqueName="[Table1].[Date Joined]" caption="Date Joined" attribute="1" time="1" defaultMemberUniqueName="[Table1].[Date Joined].[All]" allUniqueName="[Table1].[Date Joined].[All]" dimensionUniqueName="[Table1]" displayFolder="" count="2" memberValueDatatype="7" unbalanced="0"/>
    <cacheHierarchy uniqueName="[Table1].[Balance]" caption="Balance" attribute="1" defaultMemberUniqueName="[Table1].[Balance].[All]" allUniqueName="[Table1].[Balance].[All]" dimensionUniqueName="[Table1]" displayFolder="" count="2" memberValueDatatype="5" unbalanced="0"/>
    <cacheHierarchy uniqueName="[Table1].[marital]" caption="marital" attribute="1" defaultMemberUniqueName="[Table1].[marital].[All]" allUniqueName="[Table1].[marital].[All]" dimensionUniqueName="[Table1]" displayFolder="" count="2" memberValueDatatype="130" unbalanced="0"/>
    <cacheHierarchy uniqueName="[Table1].[education]" caption="education" attribute="1" defaultMemberUniqueName="[Table1].[education].[All]" allUniqueName="[Table1].[education].[All]" dimensionUniqueName="[Table1]" displayFolder="" count="2" memberValueDatatype="130" unbalanced="0"/>
    <cacheHierarchy uniqueName="[Table1].[houseloan]" caption="houseloan" attribute="1" defaultMemberUniqueName="[Table1].[houseloan].[All]" allUniqueName="[Table1].[houseloan].[All]" dimensionUniqueName="[Table1]" displayFolder="" count="2" memberValueDatatype="130" unbalanced="0"/>
    <cacheHierarchy uniqueName="[Table1].[otherloan]" caption="otherloan" attribute="1" defaultMemberUniqueName="[Table1].[otherloan].[All]" allUniqueName="[Table1].[otherloan].[All]" dimensionUniqueName="[Table1]" displayFolder="" count="2" memberValueDatatype="130" unbalanced="0"/>
    <cacheHierarchy uniqueName="[Table1].[contact]" caption="contact" attribute="1" defaultMemberUniqueName="[Table1].[contact].[All]" allUniqueName="[Table1].[contact].[All]" dimensionUniqueName="[Table1]" displayFolder="" count="2" memberValueDatatype="130" unbalanced="0"/>
    <cacheHierarchy uniqueName="[Table1].[outcome]" caption="outcome" attribute="1" defaultMemberUniqueName="[Table1].[outcome].[All]" allUniqueName="[Table1].[outcome].[All]" dimensionUniqueName="[Table1]" displayFolder="" count="2" memberValueDatatype="130" unbalanced="0"/>
    <cacheHierarchy uniqueName="[Table1].[Loan Default]" caption="Loan Default" attribute="1" defaultMemberUniqueName="[Table1].[Loan Default].[All]" allUniqueName="[Table1].[Loan Default].[All]" dimensionUniqueName="[Table1]" displayFolder="" count="2"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Day]" caption="Day" attribute="1" defaultMemberUniqueName="[Table1].[Day].[All]" allUniqueName="[Table1].[Day].[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2"/>
      </fieldsUsage>
    </cacheHierarchy>
    <cacheHierarchy uniqueName="[Table1].[Year]" caption="Year" attribute="1" defaultMemberUniqueName="[Table1].[Year].[All]" allUniqueName="[Table1].[Year].[All]" dimensionUniqueName="[Table1]" displayFolder="" count="2"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ay]" caption="Sum of Day" measure="1" displayFolder="" measureGroup="Table1" count="0" hidden="1">
      <extLst>
        <ext xmlns:x15="http://schemas.microsoft.com/office/spreadsheetml/2010/11/main" uri="{B97F6D7D-B522-45F9-BDA1-12C45D357490}">
          <x15:cacheHierarchy aggregatedColumn="16"/>
        </ext>
      </extLst>
    </cacheHierarchy>
    <cacheHierarchy uniqueName="[Measures].[Count of Customer ID]" caption="Count of Customer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4">
  <r>
    <s v="AU0001"/>
    <s v="Christy  Olson"/>
    <x v="0"/>
    <n v="21"/>
    <x v="0"/>
    <x v="0"/>
    <x v="0"/>
    <n v="169864.42"/>
    <x v="0"/>
    <x v="0"/>
    <x v="0"/>
    <x v="0"/>
    <x v="0"/>
    <x v="0"/>
    <x v="0"/>
    <x v="0"/>
    <x v="0"/>
    <x v="0"/>
    <x v="0"/>
  </r>
  <r>
    <s v="AU0002"/>
    <s v="Dan  Peterson"/>
    <x v="1"/>
    <n v="34"/>
    <x v="1"/>
    <x v="1"/>
    <x v="1"/>
    <n v="55102.6"/>
    <x v="0"/>
    <x v="1"/>
    <x v="1"/>
    <x v="1"/>
    <x v="0"/>
    <x v="1"/>
    <x v="0"/>
    <x v="1"/>
    <x v="1"/>
    <x v="0"/>
    <x v="0"/>
  </r>
  <r>
    <s v="AU0003"/>
    <s v="Mable  Lindsey"/>
    <x v="0"/>
    <n v="46"/>
    <x v="0"/>
    <x v="0"/>
    <x v="2"/>
    <n v="151546.03"/>
    <x v="1"/>
    <x v="2"/>
    <x v="1"/>
    <x v="0"/>
    <x v="0"/>
    <x v="1"/>
    <x v="0"/>
    <x v="2"/>
    <x v="2"/>
    <x v="0"/>
    <x v="0"/>
  </r>
  <r>
    <s v="AU0013"/>
    <s v="Arturo  Francis"/>
    <x v="0"/>
    <n v="24"/>
    <x v="0"/>
    <x v="0"/>
    <x v="3"/>
    <n v="60866.63"/>
    <x v="0"/>
    <x v="2"/>
    <x v="0"/>
    <x v="0"/>
    <x v="0"/>
    <x v="0"/>
    <x v="0"/>
    <x v="0"/>
    <x v="3"/>
    <x v="0"/>
    <x v="0"/>
  </r>
  <r>
    <s v="AU0005"/>
    <s v="Rachel  Gomez"/>
    <x v="1"/>
    <n v="38"/>
    <x v="0"/>
    <x v="1"/>
    <x v="4"/>
    <n v="53192.24"/>
    <x v="0"/>
    <x v="1"/>
    <x v="1"/>
    <x v="0"/>
    <x v="1"/>
    <x v="0"/>
    <x v="0"/>
    <x v="3"/>
    <x v="4"/>
    <x v="0"/>
    <x v="0"/>
  </r>
  <r>
    <s v="AU0055"/>
    <s v="Andrew  Meyer"/>
    <x v="0"/>
    <n v="24"/>
    <x v="0"/>
    <x v="0"/>
    <x v="5"/>
    <n v="7330.18"/>
    <x v="0"/>
    <x v="1"/>
    <x v="1"/>
    <x v="0"/>
    <x v="0"/>
    <x v="0"/>
    <x v="0"/>
    <x v="0"/>
    <x v="3"/>
    <x v="1"/>
    <x v="0"/>
  </r>
  <r>
    <s v="AU0007"/>
    <s v="Billie  Chandler"/>
    <x v="1"/>
    <n v="34"/>
    <x v="0"/>
    <x v="1"/>
    <x v="6"/>
    <n v="63998.28"/>
    <x v="0"/>
    <x v="2"/>
    <x v="1"/>
    <x v="0"/>
    <x v="0"/>
    <x v="2"/>
    <x v="0"/>
    <x v="1"/>
    <x v="5"/>
    <x v="0"/>
    <x v="0"/>
  </r>
  <r>
    <s v="AU0008"/>
    <s v="Sylvester  Morales"/>
    <x v="1"/>
    <n v="48"/>
    <x v="2"/>
    <x v="2"/>
    <x v="6"/>
    <n v="54745.04"/>
    <x v="0"/>
    <x v="1"/>
    <x v="1"/>
    <x v="0"/>
    <x v="0"/>
    <x v="0"/>
    <x v="0"/>
    <x v="2"/>
    <x v="5"/>
    <x v="0"/>
    <x v="0"/>
  </r>
  <r>
    <s v="AU0088"/>
    <s v="Elaine  Ellis"/>
    <x v="1"/>
    <n v="24"/>
    <x v="0"/>
    <x v="0"/>
    <x v="7"/>
    <n v="106821.69"/>
    <x v="1"/>
    <x v="0"/>
    <x v="1"/>
    <x v="0"/>
    <x v="1"/>
    <x v="0"/>
    <x v="0"/>
    <x v="0"/>
    <x v="6"/>
    <x v="2"/>
    <x v="0"/>
  </r>
  <r>
    <s v="AU0010"/>
    <s v="Beth  Tucker"/>
    <x v="0"/>
    <n v="42"/>
    <x v="0"/>
    <x v="0"/>
    <x v="3"/>
    <n v="16285.76"/>
    <x v="0"/>
    <x v="0"/>
    <x v="1"/>
    <x v="1"/>
    <x v="0"/>
    <x v="1"/>
    <x v="0"/>
    <x v="3"/>
    <x v="3"/>
    <x v="0"/>
    <x v="0"/>
  </r>
  <r>
    <s v="AU0011"/>
    <s v="Shari  Silva"/>
    <x v="0"/>
    <n v="40"/>
    <x v="0"/>
    <x v="0"/>
    <x v="3"/>
    <n v="59204.24"/>
    <x v="0"/>
    <x v="1"/>
    <x v="1"/>
    <x v="0"/>
    <x v="1"/>
    <x v="0"/>
    <x v="0"/>
    <x v="3"/>
    <x v="3"/>
    <x v="0"/>
    <x v="0"/>
  </r>
  <r>
    <s v="AU0012"/>
    <s v="Drew  Rogers"/>
    <x v="0"/>
    <n v="39"/>
    <x v="0"/>
    <x v="0"/>
    <x v="3"/>
    <n v="48180.04"/>
    <x v="0"/>
    <x v="1"/>
    <x v="1"/>
    <x v="0"/>
    <x v="0"/>
    <x v="0"/>
    <x v="0"/>
    <x v="3"/>
    <x v="3"/>
    <x v="0"/>
    <x v="0"/>
  </r>
  <r>
    <s v="AU0089"/>
    <s v="Eric  Rose"/>
    <x v="1"/>
    <n v="24"/>
    <x v="0"/>
    <x v="0"/>
    <x v="7"/>
    <n v="63296.87"/>
    <x v="0"/>
    <x v="1"/>
    <x v="1"/>
    <x v="0"/>
    <x v="0"/>
    <x v="0"/>
    <x v="0"/>
    <x v="0"/>
    <x v="6"/>
    <x v="2"/>
    <x v="0"/>
  </r>
  <r>
    <s v="AU0014"/>
    <s v="Mable  Lindsey"/>
    <x v="0"/>
    <n v="46"/>
    <x v="2"/>
    <x v="2"/>
    <x v="3"/>
    <n v="72821.600000000006"/>
    <x v="1"/>
    <x v="1"/>
    <x v="0"/>
    <x v="0"/>
    <x v="0"/>
    <x v="0"/>
    <x v="1"/>
    <x v="2"/>
    <x v="3"/>
    <x v="0"/>
    <x v="0"/>
  </r>
  <r>
    <s v="AU0015"/>
    <s v="Shari  Silva"/>
    <x v="1"/>
    <n v="36"/>
    <x v="3"/>
    <x v="2"/>
    <x v="3"/>
    <n v="4246.33"/>
    <x v="0"/>
    <x v="1"/>
    <x v="1"/>
    <x v="1"/>
    <x v="0"/>
    <x v="1"/>
    <x v="0"/>
    <x v="3"/>
    <x v="3"/>
    <x v="0"/>
    <x v="0"/>
  </r>
  <r>
    <s v="AU0016"/>
    <s v="Rachel  Gomez"/>
    <x v="0"/>
    <n v="42"/>
    <x v="0"/>
    <x v="0"/>
    <x v="8"/>
    <n v="3158"/>
    <x v="0"/>
    <x v="2"/>
    <x v="0"/>
    <x v="1"/>
    <x v="0"/>
    <x v="0"/>
    <x v="0"/>
    <x v="3"/>
    <x v="7"/>
    <x v="0"/>
    <x v="0"/>
  </r>
  <r>
    <s v="AU0156"/>
    <s v="Austin  Reynolds"/>
    <x v="0"/>
    <n v="24"/>
    <x v="0"/>
    <x v="2"/>
    <x v="9"/>
    <n v="54112.25"/>
    <x v="2"/>
    <x v="1"/>
    <x v="0"/>
    <x v="0"/>
    <x v="0"/>
    <x v="0"/>
    <x v="0"/>
    <x v="0"/>
    <x v="0"/>
    <x v="3"/>
    <x v="0"/>
  </r>
  <r>
    <s v="AU0018"/>
    <s v="Colleen  Warren"/>
    <x v="1"/>
    <n v="42"/>
    <x v="2"/>
    <x v="2"/>
    <x v="8"/>
    <n v="5672.69"/>
    <x v="1"/>
    <x v="2"/>
    <x v="1"/>
    <x v="0"/>
    <x v="0"/>
    <x v="1"/>
    <x v="0"/>
    <x v="3"/>
    <x v="7"/>
    <x v="0"/>
    <x v="0"/>
  </r>
  <r>
    <s v="AU0019"/>
    <s v="Pauline  Beck"/>
    <x v="0"/>
    <n v="40"/>
    <x v="0"/>
    <x v="1"/>
    <x v="10"/>
    <n v="97811.49"/>
    <x v="1"/>
    <x v="0"/>
    <x v="1"/>
    <x v="0"/>
    <x v="1"/>
    <x v="0"/>
    <x v="0"/>
    <x v="3"/>
    <x v="8"/>
    <x v="0"/>
    <x v="0"/>
  </r>
  <r>
    <s v="AU0020"/>
    <s v="Shari  Silva"/>
    <x v="1"/>
    <n v="46"/>
    <x v="0"/>
    <x v="1"/>
    <x v="10"/>
    <n v="17106.939999999999"/>
    <x v="0"/>
    <x v="1"/>
    <x v="0"/>
    <x v="0"/>
    <x v="0"/>
    <x v="2"/>
    <x v="0"/>
    <x v="2"/>
    <x v="8"/>
    <x v="0"/>
    <x v="0"/>
  </r>
  <r>
    <s v="AU0021"/>
    <s v="Jenny  Garcia"/>
    <x v="0"/>
    <n v="37"/>
    <x v="3"/>
    <x v="2"/>
    <x v="11"/>
    <n v="47429.72"/>
    <x v="2"/>
    <x v="3"/>
    <x v="1"/>
    <x v="0"/>
    <x v="0"/>
    <x v="0"/>
    <x v="0"/>
    <x v="3"/>
    <x v="6"/>
    <x v="0"/>
    <x v="0"/>
  </r>
  <r>
    <s v="AU0022"/>
    <s v="Ben  Perez"/>
    <x v="0"/>
    <n v="58"/>
    <x v="2"/>
    <x v="1"/>
    <x v="12"/>
    <n v="31719.37"/>
    <x v="2"/>
    <x v="2"/>
    <x v="0"/>
    <x v="0"/>
    <x v="0"/>
    <x v="0"/>
    <x v="0"/>
    <x v="4"/>
    <x v="9"/>
    <x v="0"/>
    <x v="0"/>
  </r>
  <r>
    <s v="AU0023"/>
    <s v="Cassandra  Franklin"/>
    <x v="1"/>
    <n v="41"/>
    <x v="3"/>
    <x v="0"/>
    <x v="12"/>
    <n v="99678.79"/>
    <x v="1"/>
    <x v="1"/>
    <x v="0"/>
    <x v="0"/>
    <x v="1"/>
    <x v="0"/>
    <x v="0"/>
    <x v="3"/>
    <x v="9"/>
    <x v="0"/>
    <x v="0"/>
  </r>
  <r>
    <s v="AU0024"/>
    <s v="Elaine  Ellis"/>
    <x v="0"/>
    <n v="52"/>
    <x v="2"/>
    <x v="1"/>
    <x v="13"/>
    <n v="9820.6299999999992"/>
    <x v="0"/>
    <x v="1"/>
    <x v="0"/>
    <x v="0"/>
    <x v="0"/>
    <x v="0"/>
    <x v="0"/>
    <x v="2"/>
    <x v="10"/>
    <x v="0"/>
    <x v="0"/>
  </r>
  <r>
    <s v="AU0025"/>
    <s v="Beth  Tucker"/>
    <x v="1"/>
    <n v="38"/>
    <x v="0"/>
    <x v="0"/>
    <x v="14"/>
    <n v="30603.48"/>
    <x v="0"/>
    <x v="2"/>
    <x v="0"/>
    <x v="0"/>
    <x v="0"/>
    <x v="0"/>
    <x v="0"/>
    <x v="3"/>
    <x v="11"/>
    <x v="0"/>
    <x v="0"/>
  </r>
  <r>
    <s v="AU0026"/>
    <s v="Cassandra  Franklin"/>
    <x v="0"/>
    <n v="55"/>
    <x v="2"/>
    <x v="1"/>
    <x v="15"/>
    <n v="64549.66"/>
    <x v="0"/>
    <x v="2"/>
    <x v="0"/>
    <x v="0"/>
    <x v="0"/>
    <x v="0"/>
    <x v="0"/>
    <x v="4"/>
    <x v="12"/>
    <x v="0"/>
    <x v="0"/>
  </r>
  <r>
    <s v="AU0027"/>
    <s v="Colleen  Warren"/>
    <x v="1"/>
    <n v="37"/>
    <x v="1"/>
    <x v="0"/>
    <x v="16"/>
    <n v="5919.72"/>
    <x v="0"/>
    <x v="0"/>
    <x v="1"/>
    <x v="0"/>
    <x v="1"/>
    <x v="0"/>
    <x v="0"/>
    <x v="3"/>
    <x v="13"/>
    <x v="0"/>
    <x v="0"/>
  </r>
  <r>
    <s v="AU0167"/>
    <s v="Robert  Munoz"/>
    <x v="0"/>
    <n v="24"/>
    <x v="3"/>
    <x v="1"/>
    <x v="9"/>
    <n v="28453.22"/>
    <x v="0"/>
    <x v="1"/>
    <x v="0"/>
    <x v="0"/>
    <x v="2"/>
    <x v="0"/>
    <x v="0"/>
    <x v="0"/>
    <x v="0"/>
    <x v="3"/>
    <x v="0"/>
  </r>
  <r>
    <s v="AU0029"/>
    <s v="Cassandra  Franklin"/>
    <x v="0"/>
    <n v="50"/>
    <x v="2"/>
    <x v="1"/>
    <x v="17"/>
    <n v="30619.57"/>
    <x v="0"/>
    <x v="1"/>
    <x v="0"/>
    <x v="1"/>
    <x v="0"/>
    <x v="0"/>
    <x v="0"/>
    <x v="2"/>
    <x v="14"/>
    <x v="0"/>
    <x v="0"/>
  </r>
  <r>
    <s v="AU0030"/>
    <s v="Nellie  Joseph"/>
    <x v="0"/>
    <n v="42"/>
    <x v="0"/>
    <x v="0"/>
    <x v="18"/>
    <n v="16138.57"/>
    <x v="0"/>
    <x v="1"/>
    <x v="0"/>
    <x v="1"/>
    <x v="0"/>
    <x v="0"/>
    <x v="0"/>
    <x v="3"/>
    <x v="15"/>
    <x v="0"/>
    <x v="0"/>
  </r>
  <r>
    <s v="AU0179"/>
    <s v="Jenny  Garcia"/>
    <x v="0"/>
    <n v="24"/>
    <x v="0"/>
    <x v="1"/>
    <x v="19"/>
    <n v="78897.460000000006"/>
    <x v="0"/>
    <x v="3"/>
    <x v="0"/>
    <x v="0"/>
    <x v="1"/>
    <x v="0"/>
    <x v="0"/>
    <x v="0"/>
    <x v="1"/>
    <x v="3"/>
    <x v="0"/>
  </r>
  <r>
    <s v="AU0413"/>
    <s v="Nellie  Joseph"/>
    <x v="0"/>
    <n v="24"/>
    <x v="0"/>
    <x v="1"/>
    <x v="20"/>
    <n v="57596.19"/>
    <x v="2"/>
    <x v="2"/>
    <x v="1"/>
    <x v="0"/>
    <x v="0"/>
    <x v="1"/>
    <x v="1"/>
    <x v="0"/>
    <x v="16"/>
    <x v="4"/>
    <x v="0"/>
  </r>
  <r>
    <s v="AU0033"/>
    <s v="Rachel  Gomez"/>
    <x v="1"/>
    <n v="58"/>
    <x v="2"/>
    <x v="2"/>
    <x v="21"/>
    <n v="38603.300000000003"/>
    <x v="0"/>
    <x v="1"/>
    <x v="0"/>
    <x v="0"/>
    <x v="0"/>
    <x v="0"/>
    <x v="0"/>
    <x v="4"/>
    <x v="17"/>
    <x v="0"/>
    <x v="0"/>
  </r>
  <r>
    <s v="AU0427"/>
    <s v="Ellen  Weaver"/>
    <x v="0"/>
    <n v="24"/>
    <x v="3"/>
    <x v="0"/>
    <x v="22"/>
    <n v="97798.91"/>
    <x v="0"/>
    <x v="0"/>
    <x v="1"/>
    <x v="1"/>
    <x v="1"/>
    <x v="0"/>
    <x v="0"/>
    <x v="0"/>
    <x v="4"/>
    <x v="4"/>
    <x v="0"/>
  </r>
  <r>
    <s v="AU0035"/>
    <s v="Arturo  Francis"/>
    <x v="1"/>
    <n v="34"/>
    <x v="0"/>
    <x v="1"/>
    <x v="23"/>
    <n v="116132.24"/>
    <x v="0"/>
    <x v="2"/>
    <x v="0"/>
    <x v="0"/>
    <x v="0"/>
    <x v="0"/>
    <x v="1"/>
    <x v="1"/>
    <x v="18"/>
    <x v="0"/>
    <x v="0"/>
  </r>
  <r>
    <s v="AU0036"/>
    <s v="Lula  Daniels"/>
    <x v="1"/>
    <n v="36"/>
    <x v="0"/>
    <x v="0"/>
    <x v="23"/>
    <n v="47283.1"/>
    <x v="2"/>
    <x v="1"/>
    <x v="1"/>
    <x v="0"/>
    <x v="1"/>
    <x v="0"/>
    <x v="0"/>
    <x v="3"/>
    <x v="18"/>
    <x v="0"/>
    <x v="0"/>
  </r>
  <r>
    <s v="AU0436"/>
    <s v="Patty  Thompson"/>
    <x v="1"/>
    <n v="24"/>
    <x v="0"/>
    <x v="2"/>
    <x v="24"/>
    <n v="116280.12"/>
    <x v="2"/>
    <x v="2"/>
    <x v="0"/>
    <x v="0"/>
    <x v="1"/>
    <x v="0"/>
    <x v="0"/>
    <x v="0"/>
    <x v="19"/>
    <x v="4"/>
    <x v="0"/>
  </r>
  <r>
    <s v="AU0529"/>
    <s v="Sandra  Floyd"/>
    <x v="1"/>
    <n v="24"/>
    <x v="3"/>
    <x v="0"/>
    <x v="25"/>
    <n v="77539.55"/>
    <x v="0"/>
    <x v="0"/>
    <x v="1"/>
    <x v="0"/>
    <x v="0"/>
    <x v="1"/>
    <x v="0"/>
    <x v="0"/>
    <x v="6"/>
    <x v="4"/>
    <x v="0"/>
  </r>
  <r>
    <s v="AU0039"/>
    <s v="Shari  Silva"/>
    <x v="0"/>
    <n v="35"/>
    <x v="2"/>
    <x v="1"/>
    <x v="23"/>
    <n v="19175.52"/>
    <x v="0"/>
    <x v="1"/>
    <x v="1"/>
    <x v="0"/>
    <x v="0"/>
    <x v="1"/>
    <x v="1"/>
    <x v="3"/>
    <x v="18"/>
    <x v="0"/>
    <x v="0"/>
  </r>
  <r>
    <s v="AU0040"/>
    <s v="Cindy  Becker"/>
    <x v="0"/>
    <n v="59"/>
    <x v="2"/>
    <x v="2"/>
    <x v="23"/>
    <n v="170828.72"/>
    <x v="1"/>
    <x v="2"/>
    <x v="1"/>
    <x v="0"/>
    <x v="1"/>
    <x v="0"/>
    <x v="0"/>
    <x v="4"/>
    <x v="18"/>
    <x v="0"/>
    <x v="0"/>
  </r>
  <r>
    <s v="AU0546"/>
    <s v="Edwin  Malone"/>
    <x v="1"/>
    <n v="24"/>
    <x v="0"/>
    <x v="1"/>
    <x v="26"/>
    <n v="16142.3"/>
    <x v="0"/>
    <x v="0"/>
    <x v="1"/>
    <x v="0"/>
    <x v="0"/>
    <x v="0"/>
    <x v="0"/>
    <x v="0"/>
    <x v="9"/>
    <x v="4"/>
    <x v="0"/>
  </r>
  <r>
    <s v="AU0042"/>
    <s v="Sandra  Floyd"/>
    <x v="1"/>
    <n v="35"/>
    <x v="0"/>
    <x v="0"/>
    <x v="27"/>
    <n v="14469.72"/>
    <x v="1"/>
    <x v="2"/>
    <x v="0"/>
    <x v="0"/>
    <x v="0"/>
    <x v="0"/>
    <x v="0"/>
    <x v="3"/>
    <x v="20"/>
    <x v="1"/>
    <x v="0"/>
  </r>
  <r>
    <s v="AU0043"/>
    <s v="Billie  Chandler"/>
    <x v="0"/>
    <n v="49"/>
    <x v="2"/>
    <x v="1"/>
    <x v="27"/>
    <n v="170179.43"/>
    <x v="0"/>
    <x v="1"/>
    <x v="1"/>
    <x v="0"/>
    <x v="0"/>
    <x v="0"/>
    <x v="0"/>
    <x v="2"/>
    <x v="20"/>
    <x v="1"/>
    <x v="0"/>
  </r>
  <r>
    <s v="AU0044"/>
    <s v="Isabel  Cross"/>
    <x v="1"/>
    <n v="22"/>
    <x v="1"/>
    <x v="2"/>
    <x v="27"/>
    <n v="160786.69"/>
    <x v="0"/>
    <x v="2"/>
    <x v="1"/>
    <x v="0"/>
    <x v="0"/>
    <x v="0"/>
    <x v="0"/>
    <x v="0"/>
    <x v="20"/>
    <x v="1"/>
    <x v="0"/>
  </r>
  <r>
    <s v="AU0045"/>
    <s v="Bernadette  Page"/>
    <x v="1"/>
    <n v="53"/>
    <x v="0"/>
    <x v="2"/>
    <x v="28"/>
    <n v="4316.72"/>
    <x v="1"/>
    <x v="2"/>
    <x v="1"/>
    <x v="0"/>
    <x v="0"/>
    <x v="0"/>
    <x v="0"/>
    <x v="2"/>
    <x v="21"/>
    <x v="1"/>
    <x v="0"/>
  </r>
  <r>
    <s v="AU0046"/>
    <s v="Andrew  Meyer"/>
    <x v="1"/>
    <n v="47"/>
    <x v="2"/>
    <x v="2"/>
    <x v="28"/>
    <n v="81475.55"/>
    <x v="1"/>
    <x v="2"/>
    <x v="1"/>
    <x v="0"/>
    <x v="1"/>
    <x v="0"/>
    <x v="0"/>
    <x v="2"/>
    <x v="21"/>
    <x v="1"/>
    <x v="0"/>
  </r>
  <r>
    <s v="AU0600"/>
    <s v="Max  Rodgers"/>
    <x v="1"/>
    <n v="24"/>
    <x v="1"/>
    <x v="2"/>
    <x v="29"/>
    <n v="50164.72"/>
    <x v="2"/>
    <x v="1"/>
    <x v="1"/>
    <x v="0"/>
    <x v="2"/>
    <x v="0"/>
    <x v="0"/>
    <x v="0"/>
    <x v="10"/>
    <x v="4"/>
    <x v="0"/>
  </r>
  <r>
    <s v="AU0048"/>
    <s v="Bobbie  Ryan"/>
    <x v="1"/>
    <n v="19"/>
    <x v="1"/>
    <x v="2"/>
    <x v="30"/>
    <n v="21398.25"/>
    <x v="0"/>
    <x v="0"/>
    <x v="1"/>
    <x v="0"/>
    <x v="1"/>
    <x v="0"/>
    <x v="0"/>
    <x v="0"/>
    <x v="16"/>
    <x v="1"/>
    <x v="0"/>
  </r>
  <r>
    <s v="AU0602"/>
    <s v="Mable  Lindsey"/>
    <x v="1"/>
    <n v="24"/>
    <x v="1"/>
    <x v="0"/>
    <x v="29"/>
    <n v="94133.43"/>
    <x v="0"/>
    <x v="2"/>
    <x v="1"/>
    <x v="1"/>
    <x v="2"/>
    <x v="0"/>
    <x v="0"/>
    <x v="0"/>
    <x v="10"/>
    <x v="4"/>
    <x v="0"/>
  </r>
  <r>
    <s v="AU0050"/>
    <s v="Eric  Rose"/>
    <x v="0"/>
    <n v="39"/>
    <x v="0"/>
    <x v="0"/>
    <x v="5"/>
    <n v="58258.43"/>
    <x v="0"/>
    <x v="3"/>
    <x v="1"/>
    <x v="0"/>
    <x v="0"/>
    <x v="3"/>
    <x v="1"/>
    <x v="3"/>
    <x v="3"/>
    <x v="1"/>
    <x v="0"/>
  </r>
  <r>
    <s v="AU0612"/>
    <s v="Don  Gonzales"/>
    <x v="1"/>
    <n v="24"/>
    <x v="3"/>
    <x v="0"/>
    <x v="31"/>
    <n v="24830.959999999999"/>
    <x v="0"/>
    <x v="1"/>
    <x v="1"/>
    <x v="0"/>
    <x v="1"/>
    <x v="0"/>
    <x v="0"/>
    <x v="0"/>
    <x v="11"/>
    <x v="4"/>
    <x v="0"/>
  </r>
  <r>
    <s v="AU0769"/>
    <s v="Bobbie  Ryan"/>
    <x v="0"/>
    <n v="24"/>
    <x v="1"/>
    <x v="0"/>
    <x v="32"/>
    <n v="116422.84"/>
    <x v="0"/>
    <x v="0"/>
    <x v="1"/>
    <x v="0"/>
    <x v="0"/>
    <x v="0"/>
    <x v="0"/>
    <x v="0"/>
    <x v="18"/>
    <x v="4"/>
    <x v="0"/>
  </r>
  <r>
    <s v="AU0053"/>
    <s v="Billie  Chandler"/>
    <x v="1"/>
    <n v="37"/>
    <x v="0"/>
    <x v="2"/>
    <x v="5"/>
    <n v="70971.210000000006"/>
    <x v="1"/>
    <x v="1"/>
    <x v="0"/>
    <x v="0"/>
    <x v="0"/>
    <x v="0"/>
    <x v="0"/>
    <x v="3"/>
    <x v="3"/>
    <x v="1"/>
    <x v="0"/>
  </r>
  <r>
    <s v="AU0884"/>
    <s v="Drew  Rogers"/>
    <x v="1"/>
    <n v="24"/>
    <x v="0"/>
    <x v="0"/>
    <x v="33"/>
    <n v="57077.96"/>
    <x v="0"/>
    <x v="0"/>
    <x v="1"/>
    <x v="0"/>
    <x v="2"/>
    <x v="1"/>
    <x v="0"/>
    <x v="0"/>
    <x v="8"/>
    <x v="5"/>
    <x v="0"/>
  </r>
  <r>
    <s v="AU0918"/>
    <s v="Sandra  Floyd"/>
    <x v="1"/>
    <n v="24"/>
    <x v="0"/>
    <x v="0"/>
    <x v="34"/>
    <n v="62668.15"/>
    <x v="1"/>
    <x v="1"/>
    <x v="0"/>
    <x v="0"/>
    <x v="0"/>
    <x v="0"/>
    <x v="0"/>
    <x v="0"/>
    <x v="10"/>
    <x v="5"/>
    <x v="0"/>
  </r>
  <r>
    <s v="AU0056"/>
    <s v="Brooke  Horton"/>
    <x v="0"/>
    <n v="40"/>
    <x v="0"/>
    <x v="0"/>
    <x v="5"/>
    <n v="87149.94"/>
    <x v="0"/>
    <x v="1"/>
    <x v="1"/>
    <x v="0"/>
    <x v="2"/>
    <x v="0"/>
    <x v="0"/>
    <x v="3"/>
    <x v="3"/>
    <x v="1"/>
    <x v="0"/>
  </r>
  <r>
    <s v="AU1015"/>
    <s v="Mable  Lindsey"/>
    <x v="0"/>
    <n v="24"/>
    <x v="0"/>
    <x v="0"/>
    <x v="35"/>
    <n v="8775.91"/>
    <x v="0"/>
    <x v="1"/>
    <x v="1"/>
    <x v="0"/>
    <x v="0"/>
    <x v="0"/>
    <x v="0"/>
    <x v="0"/>
    <x v="22"/>
    <x v="5"/>
    <x v="0"/>
  </r>
  <r>
    <s v="AU0058"/>
    <s v="Eric  Rose"/>
    <x v="0"/>
    <n v="44"/>
    <x v="0"/>
    <x v="0"/>
    <x v="5"/>
    <n v="53477.93"/>
    <x v="1"/>
    <x v="2"/>
    <x v="0"/>
    <x v="0"/>
    <x v="0"/>
    <x v="0"/>
    <x v="0"/>
    <x v="3"/>
    <x v="3"/>
    <x v="1"/>
    <x v="0"/>
  </r>
  <r>
    <s v="AU0059"/>
    <s v="Rachel  Gomez"/>
    <x v="0"/>
    <n v="39"/>
    <x v="0"/>
    <x v="2"/>
    <x v="5"/>
    <n v="2804.27"/>
    <x v="1"/>
    <x v="1"/>
    <x v="1"/>
    <x v="1"/>
    <x v="1"/>
    <x v="0"/>
    <x v="0"/>
    <x v="3"/>
    <x v="3"/>
    <x v="1"/>
    <x v="0"/>
  </r>
  <r>
    <s v="AU0060"/>
    <s v="Max  Rodgers"/>
    <x v="0"/>
    <n v="47"/>
    <x v="0"/>
    <x v="0"/>
    <x v="5"/>
    <n v="34887.43"/>
    <x v="2"/>
    <x v="1"/>
    <x v="1"/>
    <x v="1"/>
    <x v="1"/>
    <x v="0"/>
    <x v="0"/>
    <x v="2"/>
    <x v="3"/>
    <x v="1"/>
    <x v="0"/>
  </r>
  <r>
    <s v="AU0061"/>
    <s v="Robert  Munoz"/>
    <x v="1"/>
    <n v="35"/>
    <x v="0"/>
    <x v="0"/>
    <x v="5"/>
    <n v="6843.64"/>
    <x v="0"/>
    <x v="0"/>
    <x v="0"/>
    <x v="1"/>
    <x v="2"/>
    <x v="0"/>
    <x v="0"/>
    <x v="3"/>
    <x v="3"/>
    <x v="1"/>
    <x v="0"/>
  </r>
  <r>
    <s v="AU0062"/>
    <s v="Don  Gonzales"/>
    <x v="1"/>
    <n v="47"/>
    <x v="0"/>
    <x v="2"/>
    <x v="5"/>
    <n v="30351.96"/>
    <x v="0"/>
    <x v="1"/>
    <x v="1"/>
    <x v="0"/>
    <x v="0"/>
    <x v="0"/>
    <x v="0"/>
    <x v="2"/>
    <x v="3"/>
    <x v="1"/>
    <x v="0"/>
  </r>
  <r>
    <s v="AU0063"/>
    <s v="Cecilia  Manning"/>
    <x v="0"/>
    <n v="47"/>
    <x v="0"/>
    <x v="0"/>
    <x v="5"/>
    <n v="33453.64"/>
    <x v="0"/>
    <x v="2"/>
    <x v="0"/>
    <x v="0"/>
    <x v="0"/>
    <x v="0"/>
    <x v="0"/>
    <x v="2"/>
    <x v="3"/>
    <x v="1"/>
    <x v="0"/>
  </r>
  <r>
    <s v="AU0064"/>
    <s v="Cindy  Becker"/>
    <x v="1"/>
    <n v="39"/>
    <x v="0"/>
    <x v="0"/>
    <x v="5"/>
    <n v="60155.6"/>
    <x v="0"/>
    <x v="1"/>
    <x v="0"/>
    <x v="0"/>
    <x v="0"/>
    <x v="0"/>
    <x v="0"/>
    <x v="3"/>
    <x v="3"/>
    <x v="1"/>
    <x v="0"/>
  </r>
  <r>
    <s v="AU0065"/>
    <s v="Brooke  Horton"/>
    <x v="1"/>
    <n v="50"/>
    <x v="2"/>
    <x v="2"/>
    <x v="5"/>
    <n v="27000.55"/>
    <x v="0"/>
    <x v="1"/>
    <x v="0"/>
    <x v="0"/>
    <x v="0"/>
    <x v="0"/>
    <x v="0"/>
    <x v="2"/>
    <x v="3"/>
    <x v="1"/>
    <x v="0"/>
  </r>
  <r>
    <s v="AU0066"/>
    <s v="Ivan  Adkins"/>
    <x v="0"/>
    <n v="43"/>
    <x v="2"/>
    <x v="1"/>
    <x v="5"/>
    <n v="29963.9"/>
    <x v="2"/>
    <x v="1"/>
    <x v="1"/>
    <x v="0"/>
    <x v="0"/>
    <x v="1"/>
    <x v="0"/>
    <x v="3"/>
    <x v="3"/>
    <x v="1"/>
    <x v="0"/>
  </r>
  <r>
    <s v="AU0067"/>
    <s v="Christina  Fuller"/>
    <x v="0"/>
    <n v="47"/>
    <x v="2"/>
    <x v="1"/>
    <x v="5"/>
    <n v="7909.67"/>
    <x v="0"/>
    <x v="1"/>
    <x v="1"/>
    <x v="0"/>
    <x v="0"/>
    <x v="0"/>
    <x v="0"/>
    <x v="2"/>
    <x v="3"/>
    <x v="1"/>
    <x v="0"/>
  </r>
  <r>
    <s v="AU0068"/>
    <s v="Peter  Hodges"/>
    <x v="0"/>
    <n v="61"/>
    <x v="2"/>
    <x v="1"/>
    <x v="5"/>
    <n v="10688.72"/>
    <x v="0"/>
    <x v="1"/>
    <x v="1"/>
    <x v="0"/>
    <x v="0"/>
    <x v="0"/>
    <x v="0"/>
    <x v="4"/>
    <x v="3"/>
    <x v="1"/>
    <x v="0"/>
  </r>
  <r>
    <s v="AU0069"/>
    <s v="Ben  Perez"/>
    <x v="0"/>
    <n v="53"/>
    <x v="2"/>
    <x v="1"/>
    <x v="5"/>
    <n v="53358.78"/>
    <x v="0"/>
    <x v="1"/>
    <x v="0"/>
    <x v="1"/>
    <x v="0"/>
    <x v="0"/>
    <x v="0"/>
    <x v="2"/>
    <x v="3"/>
    <x v="1"/>
    <x v="0"/>
  </r>
  <r>
    <s v="AU0070"/>
    <s v="Andrew  Meyer"/>
    <x v="0"/>
    <n v="45"/>
    <x v="2"/>
    <x v="2"/>
    <x v="5"/>
    <n v="22407.119999999999"/>
    <x v="1"/>
    <x v="2"/>
    <x v="0"/>
    <x v="0"/>
    <x v="0"/>
    <x v="0"/>
    <x v="0"/>
    <x v="2"/>
    <x v="3"/>
    <x v="1"/>
    <x v="0"/>
  </r>
  <r>
    <s v="AU0071"/>
    <s v="Peter  Hodges"/>
    <x v="0"/>
    <n v="49"/>
    <x v="2"/>
    <x v="1"/>
    <x v="5"/>
    <n v="104537.99"/>
    <x v="0"/>
    <x v="2"/>
    <x v="0"/>
    <x v="0"/>
    <x v="0"/>
    <x v="3"/>
    <x v="1"/>
    <x v="2"/>
    <x v="3"/>
    <x v="1"/>
    <x v="0"/>
  </r>
  <r>
    <s v="AU0072"/>
    <s v="Billie  Chandler"/>
    <x v="1"/>
    <n v="51"/>
    <x v="2"/>
    <x v="2"/>
    <x v="5"/>
    <n v="53636.4"/>
    <x v="2"/>
    <x v="2"/>
    <x v="1"/>
    <x v="0"/>
    <x v="1"/>
    <x v="0"/>
    <x v="0"/>
    <x v="2"/>
    <x v="3"/>
    <x v="1"/>
    <x v="0"/>
  </r>
  <r>
    <s v="AU0073"/>
    <s v="Robert  Munoz"/>
    <x v="1"/>
    <n v="36"/>
    <x v="3"/>
    <x v="0"/>
    <x v="5"/>
    <n v="61852.4"/>
    <x v="1"/>
    <x v="2"/>
    <x v="1"/>
    <x v="0"/>
    <x v="1"/>
    <x v="0"/>
    <x v="0"/>
    <x v="3"/>
    <x v="3"/>
    <x v="1"/>
    <x v="0"/>
  </r>
  <r>
    <s v="AU0074"/>
    <s v="Salvador  Bass"/>
    <x v="0"/>
    <n v="45"/>
    <x v="3"/>
    <x v="2"/>
    <x v="5"/>
    <n v="54770.04"/>
    <x v="0"/>
    <x v="2"/>
    <x v="1"/>
    <x v="0"/>
    <x v="1"/>
    <x v="0"/>
    <x v="0"/>
    <x v="2"/>
    <x v="3"/>
    <x v="1"/>
    <x v="0"/>
  </r>
  <r>
    <s v="AU1098"/>
    <s v="Drew  Rogers"/>
    <x v="1"/>
    <n v="24"/>
    <x v="0"/>
    <x v="1"/>
    <x v="36"/>
    <n v="115691.18"/>
    <x v="2"/>
    <x v="2"/>
    <x v="0"/>
    <x v="0"/>
    <x v="0"/>
    <x v="1"/>
    <x v="0"/>
    <x v="0"/>
    <x v="1"/>
    <x v="6"/>
    <x v="0"/>
  </r>
  <r>
    <s v="AU0076"/>
    <s v="Bobbie  Ryan"/>
    <x v="0"/>
    <n v="44"/>
    <x v="2"/>
    <x v="1"/>
    <x v="37"/>
    <n v="86920.39"/>
    <x v="2"/>
    <x v="2"/>
    <x v="0"/>
    <x v="0"/>
    <x v="0"/>
    <x v="0"/>
    <x v="0"/>
    <x v="3"/>
    <x v="23"/>
    <x v="1"/>
    <x v="0"/>
  </r>
  <r>
    <s v="AU0077"/>
    <s v="Andrew  Meyer"/>
    <x v="0"/>
    <n v="38"/>
    <x v="0"/>
    <x v="0"/>
    <x v="38"/>
    <n v="42549.96"/>
    <x v="2"/>
    <x v="1"/>
    <x v="1"/>
    <x v="0"/>
    <x v="0"/>
    <x v="2"/>
    <x v="0"/>
    <x v="3"/>
    <x v="4"/>
    <x v="2"/>
    <x v="0"/>
  </r>
  <r>
    <s v="AU0078"/>
    <s v="Drew  Rogers"/>
    <x v="1"/>
    <n v="36"/>
    <x v="0"/>
    <x v="2"/>
    <x v="39"/>
    <n v="57782.78"/>
    <x v="1"/>
    <x v="1"/>
    <x v="0"/>
    <x v="1"/>
    <x v="0"/>
    <x v="0"/>
    <x v="0"/>
    <x v="3"/>
    <x v="19"/>
    <x v="2"/>
    <x v="0"/>
  </r>
  <r>
    <s v="AU0079"/>
    <s v="Isabel  Cross"/>
    <x v="1"/>
    <n v="23"/>
    <x v="3"/>
    <x v="1"/>
    <x v="40"/>
    <n v="10999.3"/>
    <x v="2"/>
    <x v="0"/>
    <x v="0"/>
    <x v="0"/>
    <x v="0"/>
    <x v="0"/>
    <x v="0"/>
    <x v="0"/>
    <x v="8"/>
    <x v="2"/>
    <x v="0"/>
  </r>
  <r>
    <s v="AU0080"/>
    <s v="Della  Jensen"/>
    <x v="0"/>
    <n v="34"/>
    <x v="0"/>
    <x v="0"/>
    <x v="7"/>
    <n v="364.88"/>
    <x v="0"/>
    <x v="1"/>
    <x v="1"/>
    <x v="0"/>
    <x v="0"/>
    <x v="1"/>
    <x v="0"/>
    <x v="1"/>
    <x v="6"/>
    <x v="2"/>
    <x v="0"/>
  </r>
  <r>
    <s v="AU0081"/>
    <s v="Lorraine  Gibson"/>
    <x v="1"/>
    <n v="36"/>
    <x v="0"/>
    <x v="0"/>
    <x v="7"/>
    <n v="89454.87"/>
    <x v="2"/>
    <x v="1"/>
    <x v="1"/>
    <x v="0"/>
    <x v="0"/>
    <x v="0"/>
    <x v="1"/>
    <x v="3"/>
    <x v="6"/>
    <x v="2"/>
    <x v="0"/>
  </r>
  <r>
    <s v="AU0082"/>
    <s v="Shari  Silva"/>
    <x v="0"/>
    <n v="20"/>
    <x v="0"/>
    <x v="0"/>
    <x v="7"/>
    <n v="17348.310000000001"/>
    <x v="0"/>
    <x v="0"/>
    <x v="0"/>
    <x v="0"/>
    <x v="0"/>
    <x v="0"/>
    <x v="0"/>
    <x v="0"/>
    <x v="6"/>
    <x v="2"/>
    <x v="0"/>
  </r>
  <r>
    <s v="AU1182"/>
    <s v="Tiffany  May"/>
    <x v="0"/>
    <n v="24"/>
    <x v="2"/>
    <x v="2"/>
    <x v="41"/>
    <n v="65641.72"/>
    <x v="0"/>
    <x v="1"/>
    <x v="0"/>
    <x v="0"/>
    <x v="0"/>
    <x v="3"/>
    <x v="1"/>
    <x v="0"/>
    <x v="3"/>
    <x v="6"/>
    <x v="0"/>
  </r>
  <r>
    <s v="AU0084"/>
    <s v="Iris  Underwood"/>
    <x v="0"/>
    <n v="42"/>
    <x v="0"/>
    <x v="0"/>
    <x v="7"/>
    <n v="65327.43"/>
    <x v="0"/>
    <x v="1"/>
    <x v="0"/>
    <x v="0"/>
    <x v="2"/>
    <x v="1"/>
    <x v="1"/>
    <x v="3"/>
    <x v="6"/>
    <x v="2"/>
    <x v="0"/>
  </r>
  <r>
    <s v="AU0085"/>
    <s v="Drew  Rogers"/>
    <x v="1"/>
    <n v="38"/>
    <x v="0"/>
    <x v="0"/>
    <x v="7"/>
    <n v="94986.87"/>
    <x v="0"/>
    <x v="2"/>
    <x v="0"/>
    <x v="0"/>
    <x v="0"/>
    <x v="0"/>
    <x v="1"/>
    <x v="3"/>
    <x v="6"/>
    <x v="2"/>
    <x v="0"/>
  </r>
  <r>
    <s v="AU0086"/>
    <s v="Jenny  Garcia"/>
    <x v="0"/>
    <n v="39"/>
    <x v="0"/>
    <x v="0"/>
    <x v="7"/>
    <n v="34074.76"/>
    <x v="0"/>
    <x v="0"/>
    <x v="1"/>
    <x v="0"/>
    <x v="1"/>
    <x v="0"/>
    <x v="0"/>
    <x v="3"/>
    <x v="6"/>
    <x v="2"/>
    <x v="0"/>
  </r>
  <r>
    <s v="AU0087"/>
    <s v="Lorraine  Gibson"/>
    <x v="0"/>
    <n v="41"/>
    <x v="0"/>
    <x v="2"/>
    <x v="7"/>
    <n v="7232.21"/>
    <x v="1"/>
    <x v="1"/>
    <x v="0"/>
    <x v="1"/>
    <x v="0"/>
    <x v="0"/>
    <x v="0"/>
    <x v="3"/>
    <x v="6"/>
    <x v="2"/>
    <x v="0"/>
  </r>
  <r>
    <s v="AU1239"/>
    <s v="Brooke  Horton"/>
    <x v="1"/>
    <n v="24"/>
    <x v="0"/>
    <x v="0"/>
    <x v="42"/>
    <n v="40339.160000000003"/>
    <x v="0"/>
    <x v="0"/>
    <x v="1"/>
    <x v="1"/>
    <x v="0"/>
    <x v="0"/>
    <x v="0"/>
    <x v="0"/>
    <x v="6"/>
    <x v="6"/>
    <x v="0"/>
  </r>
  <r>
    <s v="AU1373"/>
    <s v="Ruben  Nunez"/>
    <x v="0"/>
    <n v="24"/>
    <x v="0"/>
    <x v="0"/>
    <x v="43"/>
    <n v="25561.55"/>
    <x v="2"/>
    <x v="2"/>
    <x v="1"/>
    <x v="0"/>
    <x v="1"/>
    <x v="0"/>
    <x v="0"/>
    <x v="0"/>
    <x v="14"/>
    <x v="6"/>
    <x v="0"/>
  </r>
  <r>
    <s v="AU0090"/>
    <s v="Isabel  Cross"/>
    <x v="1"/>
    <n v="35"/>
    <x v="0"/>
    <x v="0"/>
    <x v="7"/>
    <n v="6259.07"/>
    <x v="0"/>
    <x v="1"/>
    <x v="1"/>
    <x v="0"/>
    <x v="1"/>
    <x v="0"/>
    <x v="0"/>
    <x v="3"/>
    <x v="6"/>
    <x v="2"/>
    <x v="0"/>
  </r>
  <r>
    <s v="AU0091"/>
    <s v="Billie  Chandler"/>
    <x v="0"/>
    <n v="35"/>
    <x v="0"/>
    <x v="0"/>
    <x v="7"/>
    <n v="112854.76"/>
    <x v="0"/>
    <x v="0"/>
    <x v="0"/>
    <x v="0"/>
    <x v="0"/>
    <x v="0"/>
    <x v="0"/>
    <x v="3"/>
    <x v="6"/>
    <x v="2"/>
    <x v="0"/>
  </r>
  <r>
    <s v="AU1564"/>
    <s v="Cecilia  Manning"/>
    <x v="1"/>
    <n v="24"/>
    <x v="0"/>
    <x v="0"/>
    <x v="44"/>
    <n v="128540.31"/>
    <x v="0"/>
    <x v="1"/>
    <x v="0"/>
    <x v="0"/>
    <x v="0"/>
    <x v="0"/>
    <x v="0"/>
    <x v="0"/>
    <x v="19"/>
    <x v="7"/>
    <x v="0"/>
  </r>
  <r>
    <s v="AU0093"/>
    <s v="Edwin  Malone"/>
    <x v="0"/>
    <n v="23"/>
    <x v="0"/>
    <x v="0"/>
    <x v="7"/>
    <n v="21937.4"/>
    <x v="1"/>
    <x v="1"/>
    <x v="1"/>
    <x v="0"/>
    <x v="0"/>
    <x v="0"/>
    <x v="1"/>
    <x v="0"/>
    <x v="6"/>
    <x v="2"/>
    <x v="0"/>
  </r>
  <r>
    <s v="AU0094"/>
    <s v="Paulette  Spencer"/>
    <x v="1"/>
    <n v="38"/>
    <x v="0"/>
    <x v="2"/>
    <x v="7"/>
    <n v="65721.3"/>
    <x v="1"/>
    <x v="2"/>
    <x v="0"/>
    <x v="0"/>
    <x v="0"/>
    <x v="0"/>
    <x v="0"/>
    <x v="3"/>
    <x v="6"/>
    <x v="2"/>
    <x v="0"/>
  </r>
  <r>
    <s v="AU1647"/>
    <s v="Woodrow  Colon"/>
    <x v="0"/>
    <n v="24"/>
    <x v="0"/>
    <x v="1"/>
    <x v="45"/>
    <n v="28772.240000000002"/>
    <x v="1"/>
    <x v="2"/>
    <x v="1"/>
    <x v="0"/>
    <x v="0"/>
    <x v="0"/>
    <x v="0"/>
    <x v="0"/>
    <x v="24"/>
    <x v="7"/>
    <x v="0"/>
  </r>
  <r>
    <s v="AU1683"/>
    <s v="Rachel  Gomez"/>
    <x v="1"/>
    <n v="24"/>
    <x v="1"/>
    <x v="2"/>
    <x v="46"/>
    <n v="3904.75"/>
    <x v="1"/>
    <x v="2"/>
    <x v="0"/>
    <x v="0"/>
    <x v="0"/>
    <x v="0"/>
    <x v="0"/>
    <x v="0"/>
    <x v="11"/>
    <x v="7"/>
    <x v="0"/>
  </r>
  <r>
    <s v="AU0097"/>
    <s v="Eric  Rose"/>
    <x v="1"/>
    <n v="38"/>
    <x v="0"/>
    <x v="1"/>
    <x v="7"/>
    <n v="92372.93"/>
    <x v="0"/>
    <x v="2"/>
    <x v="1"/>
    <x v="0"/>
    <x v="1"/>
    <x v="0"/>
    <x v="0"/>
    <x v="3"/>
    <x v="6"/>
    <x v="2"/>
    <x v="0"/>
  </r>
  <r>
    <s v="AU0098"/>
    <s v="Cassandra  Franklin"/>
    <x v="1"/>
    <n v="36"/>
    <x v="0"/>
    <x v="0"/>
    <x v="7"/>
    <n v="2133.75"/>
    <x v="1"/>
    <x v="2"/>
    <x v="0"/>
    <x v="0"/>
    <x v="0"/>
    <x v="1"/>
    <x v="0"/>
    <x v="3"/>
    <x v="6"/>
    <x v="2"/>
    <x v="0"/>
  </r>
  <r>
    <s v="AU0099"/>
    <s v="Della  Jensen"/>
    <x v="0"/>
    <n v="40"/>
    <x v="2"/>
    <x v="1"/>
    <x v="7"/>
    <n v="8143.09"/>
    <x v="2"/>
    <x v="1"/>
    <x v="0"/>
    <x v="0"/>
    <x v="0"/>
    <x v="3"/>
    <x v="0"/>
    <x v="3"/>
    <x v="6"/>
    <x v="2"/>
    <x v="0"/>
  </r>
  <r>
    <s v="AU0100"/>
    <s v="Shari  Silva"/>
    <x v="1"/>
    <n v="56"/>
    <x v="2"/>
    <x v="2"/>
    <x v="7"/>
    <n v="19776.54"/>
    <x v="1"/>
    <x v="0"/>
    <x v="0"/>
    <x v="0"/>
    <x v="0"/>
    <x v="0"/>
    <x v="1"/>
    <x v="4"/>
    <x v="6"/>
    <x v="2"/>
    <x v="0"/>
  </r>
  <r>
    <s v="AU0101"/>
    <s v="Austin  Reynolds"/>
    <x v="0"/>
    <n v="51"/>
    <x v="2"/>
    <x v="1"/>
    <x v="7"/>
    <n v="177632.66"/>
    <x v="0"/>
    <x v="1"/>
    <x v="1"/>
    <x v="0"/>
    <x v="1"/>
    <x v="0"/>
    <x v="0"/>
    <x v="2"/>
    <x v="6"/>
    <x v="2"/>
    <x v="0"/>
  </r>
  <r>
    <s v="AU0102"/>
    <s v="Dan  Peterson"/>
    <x v="1"/>
    <n v="44"/>
    <x v="2"/>
    <x v="0"/>
    <x v="7"/>
    <n v="28102.69"/>
    <x v="1"/>
    <x v="2"/>
    <x v="1"/>
    <x v="0"/>
    <x v="0"/>
    <x v="1"/>
    <x v="0"/>
    <x v="3"/>
    <x v="6"/>
    <x v="2"/>
    <x v="0"/>
  </r>
  <r>
    <s v="AU0103"/>
    <s v="Elbert  Klein"/>
    <x v="1"/>
    <n v="55"/>
    <x v="2"/>
    <x v="0"/>
    <x v="7"/>
    <n v="53638.879999999997"/>
    <x v="0"/>
    <x v="1"/>
    <x v="0"/>
    <x v="0"/>
    <x v="2"/>
    <x v="0"/>
    <x v="0"/>
    <x v="4"/>
    <x v="6"/>
    <x v="2"/>
    <x v="0"/>
  </r>
  <r>
    <s v="AU0104"/>
    <s v="Nellie  Joseph"/>
    <x v="1"/>
    <n v="57"/>
    <x v="2"/>
    <x v="2"/>
    <x v="7"/>
    <n v="33858.22"/>
    <x v="1"/>
    <x v="0"/>
    <x v="1"/>
    <x v="0"/>
    <x v="2"/>
    <x v="0"/>
    <x v="0"/>
    <x v="4"/>
    <x v="6"/>
    <x v="2"/>
    <x v="0"/>
  </r>
  <r>
    <s v="AU0105"/>
    <s v="Robert  Munoz"/>
    <x v="0"/>
    <n v="48"/>
    <x v="2"/>
    <x v="0"/>
    <x v="7"/>
    <n v="127025.51"/>
    <x v="1"/>
    <x v="1"/>
    <x v="0"/>
    <x v="0"/>
    <x v="1"/>
    <x v="0"/>
    <x v="0"/>
    <x v="2"/>
    <x v="6"/>
    <x v="2"/>
    <x v="0"/>
  </r>
  <r>
    <s v="AU0106"/>
    <s v="Herman  Williams"/>
    <x v="1"/>
    <n v="54"/>
    <x v="2"/>
    <x v="2"/>
    <x v="7"/>
    <n v="67122.45"/>
    <x v="1"/>
    <x v="2"/>
    <x v="1"/>
    <x v="0"/>
    <x v="0"/>
    <x v="1"/>
    <x v="0"/>
    <x v="2"/>
    <x v="6"/>
    <x v="2"/>
    <x v="0"/>
  </r>
  <r>
    <s v="AU0107"/>
    <s v="Cassandra  Franklin"/>
    <x v="0"/>
    <n v="36"/>
    <x v="2"/>
    <x v="1"/>
    <x v="7"/>
    <n v="18829.03"/>
    <x v="0"/>
    <x v="1"/>
    <x v="1"/>
    <x v="1"/>
    <x v="1"/>
    <x v="0"/>
    <x v="0"/>
    <x v="3"/>
    <x v="6"/>
    <x v="2"/>
    <x v="0"/>
  </r>
  <r>
    <s v="AU0108"/>
    <s v="Woodrow  Colon"/>
    <x v="0"/>
    <n v="48"/>
    <x v="2"/>
    <x v="1"/>
    <x v="7"/>
    <n v="35686.39"/>
    <x v="0"/>
    <x v="2"/>
    <x v="1"/>
    <x v="0"/>
    <x v="0"/>
    <x v="0"/>
    <x v="0"/>
    <x v="2"/>
    <x v="6"/>
    <x v="2"/>
    <x v="0"/>
  </r>
  <r>
    <s v="AU0109"/>
    <s v="Willie  Vega"/>
    <x v="0"/>
    <n v="63"/>
    <x v="2"/>
    <x v="2"/>
    <x v="7"/>
    <n v="109642.87"/>
    <x v="0"/>
    <x v="0"/>
    <x v="0"/>
    <x v="0"/>
    <x v="0"/>
    <x v="0"/>
    <x v="1"/>
    <x v="4"/>
    <x v="6"/>
    <x v="2"/>
    <x v="0"/>
  </r>
  <r>
    <s v="AU0110"/>
    <s v="Cassandra  Franklin"/>
    <x v="0"/>
    <n v="63"/>
    <x v="2"/>
    <x v="1"/>
    <x v="7"/>
    <n v="39512.300000000003"/>
    <x v="0"/>
    <x v="0"/>
    <x v="1"/>
    <x v="0"/>
    <x v="0"/>
    <x v="0"/>
    <x v="0"/>
    <x v="4"/>
    <x v="6"/>
    <x v="2"/>
    <x v="0"/>
  </r>
  <r>
    <s v="AU1838"/>
    <s v="Charlie  Wood"/>
    <x v="0"/>
    <n v="24"/>
    <x v="2"/>
    <x v="2"/>
    <x v="47"/>
    <n v="15476.06"/>
    <x v="2"/>
    <x v="2"/>
    <x v="0"/>
    <x v="0"/>
    <x v="0"/>
    <x v="0"/>
    <x v="1"/>
    <x v="0"/>
    <x v="17"/>
    <x v="7"/>
    <x v="0"/>
  </r>
  <r>
    <s v="AU1899"/>
    <s v="Bernadette  Page"/>
    <x v="1"/>
    <n v="24"/>
    <x v="0"/>
    <x v="0"/>
    <x v="48"/>
    <n v="106190.72"/>
    <x v="0"/>
    <x v="2"/>
    <x v="0"/>
    <x v="0"/>
    <x v="0"/>
    <x v="0"/>
    <x v="0"/>
    <x v="0"/>
    <x v="21"/>
    <x v="8"/>
    <x v="0"/>
  </r>
  <r>
    <s v="AU1915"/>
    <s v="Fernando  Rowe"/>
    <x v="1"/>
    <n v="24"/>
    <x v="0"/>
    <x v="2"/>
    <x v="49"/>
    <n v="4686.3599999999997"/>
    <x v="1"/>
    <x v="2"/>
    <x v="0"/>
    <x v="1"/>
    <x v="0"/>
    <x v="0"/>
    <x v="1"/>
    <x v="0"/>
    <x v="0"/>
    <x v="8"/>
    <x v="0"/>
  </r>
  <r>
    <s v="AU0114"/>
    <s v="Brooke  Horton"/>
    <x v="1"/>
    <n v="18"/>
    <x v="1"/>
    <x v="2"/>
    <x v="7"/>
    <n v="76373.58"/>
    <x v="1"/>
    <x v="1"/>
    <x v="0"/>
    <x v="0"/>
    <x v="0"/>
    <x v="1"/>
    <x v="0"/>
    <x v="0"/>
    <x v="6"/>
    <x v="2"/>
    <x v="0"/>
  </r>
  <r>
    <s v="AU0115"/>
    <s v="Robert  Munoz"/>
    <x v="1"/>
    <n v="43"/>
    <x v="1"/>
    <x v="1"/>
    <x v="7"/>
    <n v="56549.84"/>
    <x v="1"/>
    <x v="1"/>
    <x v="0"/>
    <x v="0"/>
    <x v="2"/>
    <x v="0"/>
    <x v="1"/>
    <x v="3"/>
    <x v="6"/>
    <x v="2"/>
    <x v="0"/>
  </r>
  <r>
    <s v="AU0116"/>
    <s v="Robert  Munoz"/>
    <x v="1"/>
    <n v="36"/>
    <x v="0"/>
    <x v="2"/>
    <x v="50"/>
    <n v="32545.24"/>
    <x v="1"/>
    <x v="1"/>
    <x v="0"/>
    <x v="1"/>
    <x v="0"/>
    <x v="0"/>
    <x v="1"/>
    <x v="3"/>
    <x v="10"/>
    <x v="2"/>
    <x v="0"/>
  </r>
  <r>
    <s v="AU0117"/>
    <s v="Edwin  Malone"/>
    <x v="1"/>
    <n v="40"/>
    <x v="0"/>
    <x v="2"/>
    <x v="51"/>
    <n v="18529.12"/>
    <x v="0"/>
    <x v="1"/>
    <x v="1"/>
    <x v="0"/>
    <x v="0"/>
    <x v="0"/>
    <x v="0"/>
    <x v="3"/>
    <x v="14"/>
    <x v="2"/>
    <x v="0"/>
  </r>
  <r>
    <s v="AU0118"/>
    <s v="Tracy  Reed"/>
    <x v="0"/>
    <n v="52"/>
    <x v="2"/>
    <x v="2"/>
    <x v="52"/>
    <n v="101017.81"/>
    <x v="1"/>
    <x v="1"/>
    <x v="0"/>
    <x v="1"/>
    <x v="0"/>
    <x v="0"/>
    <x v="0"/>
    <x v="2"/>
    <x v="22"/>
    <x v="2"/>
    <x v="0"/>
  </r>
  <r>
    <s v="AU0119"/>
    <s v="Rachel  Gomez"/>
    <x v="1"/>
    <n v="18"/>
    <x v="0"/>
    <x v="0"/>
    <x v="53"/>
    <n v="50034.96"/>
    <x v="0"/>
    <x v="0"/>
    <x v="0"/>
    <x v="0"/>
    <x v="0"/>
    <x v="0"/>
    <x v="0"/>
    <x v="0"/>
    <x v="18"/>
    <x v="2"/>
    <x v="0"/>
  </r>
  <r>
    <s v="AU1956"/>
    <s v="Joey  Wong"/>
    <x v="1"/>
    <n v="24"/>
    <x v="3"/>
    <x v="0"/>
    <x v="54"/>
    <n v="83470.850000000006"/>
    <x v="2"/>
    <x v="2"/>
    <x v="1"/>
    <x v="1"/>
    <x v="1"/>
    <x v="0"/>
    <x v="0"/>
    <x v="0"/>
    <x v="2"/>
    <x v="8"/>
    <x v="0"/>
  </r>
  <r>
    <s v="AU0121"/>
    <s v="Lynette  Brewer"/>
    <x v="0"/>
    <n v="37"/>
    <x v="0"/>
    <x v="0"/>
    <x v="53"/>
    <n v="58445.31"/>
    <x v="2"/>
    <x v="1"/>
    <x v="1"/>
    <x v="0"/>
    <x v="0"/>
    <x v="0"/>
    <x v="0"/>
    <x v="3"/>
    <x v="18"/>
    <x v="2"/>
    <x v="0"/>
  </r>
  <r>
    <s v="AU2212"/>
    <s v="Della  Jensen"/>
    <x v="1"/>
    <n v="24"/>
    <x v="1"/>
    <x v="2"/>
    <x v="55"/>
    <n v="99785.76"/>
    <x v="2"/>
    <x v="2"/>
    <x v="0"/>
    <x v="0"/>
    <x v="0"/>
    <x v="0"/>
    <x v="0"/>
    <x v="0"/>
    <x v="13"/>
    <x v="8"/>
    <x v="0"/>
  </r>
  <r>
    <s v="AU0123"/>
    <s v="Max  Rodgers"/>
    <x v="0"/>
    <n v="50"/>
    <x v="0"/>
    <x v="0"/>
    <x v="53"/>
    <n v="64527.19"/>
    <x v="0"/>
    <x v="1"/>
    <x v="1"/>
    <x v="0"/>
    <x v="1"/>
    <x v="0"/>
    <x v="0"/>
    <x v="2"/>
    <x v="18"/>
    <x v="2"/>
    <x v="0"/>
  </r>
  <r>
    <s v="AU0124"/>
    <s v="Carla  Mccormick"/>
    <x v="0"/>
    <n v="39"/>
    <x v="0"/>
    <x v="2"/>
    <x v="56"/>
    <n v="165893.25"/>
    <x v="0"/>
    <x v="1"/>
    <x v="0"/>
    <x v="1"/>
    <x v="0"/>
    <x v="0"/>
    <x v="0"/>
    <x v="3"/>
    <x v="20"/>
    <x v="3"/>
    <x v="0"/>
  </r>
  <r>
    <s v="AU2245"/>
    <s v="Bernadette  Page"/>
    <x v="0"/>
    <n v="24"/>
    <x v="0"/>
    <x v="0"/>
    <x v="57"/>
    <n v="78912.75"/>
    <x v="1"/>
    <x v="2"/>
    <x v="1"/>
    <x v="1"/>
    <x v="0"/>
    <x v="0"/>
    <x v="0"/>
    <x v="0"/>
    <x v="23"/>
    <x v="8"/>
    <x v="0"/>
  </r>
  <r>
    <s v="AU0126"/>
    <s v="Jaime  Pearson"/>
    <x v="0"/>
    <n v="42"/>
    <x v="0"/>
    <x v="0"/>
    <x v="56"/>
    <n v="83075.39"/>
    <x v="1"/>
    <x v="2"/>
    <x v="0"/>
    <x v="0"/>
    <x v="0"/>
    <x v="0"/>
    <x v="1"/>
    <x v="3"/>
    <x v="20"/>
    <x v="3"/>
    <x v="0"/>
  </r>
  <r>
    <s v="AU2382"/>
    <s v="Shari  Silva"/>
    <x v="1"/>
    <n v="24"/>
    <x v="1"/>
    <x v="2"/>
    <x v="58"/>
    <n v="1341.76"/>
    <x v="0"/>
    <x v="1"/>
    <x v="0"/>
    <x v="0"/>
    <x v="0"/>
    <x v="0"/>
    <x v="0"/>
    <x v="0"/>
    <x v="17"/>
    <x v="8"/>
    <x v="0"/>
  </r>
  <r>
    <s v="AU0128"/>
    <s v="Della  Jensen"/>
    <x v="1"/>
    <n v="41"/>
    <x v="0"/>
    <x v="0"/>
    <x v="56"/>
    <n v="6487.76"/>
    <x v="1"/>
    <x v="1"/>
    <x v="0"/>
    <x v="1"/>
    <x v="0"/>
    <x v="0"/>
    <x v="0"/>
    <x v="3"/>
    <x v="20"/>
    <x v="3"/>
    <x v="0"/>
  </r>
  <r>
    <s v="AU0129"/>
    <s v="Donna  Reid"/>
    <x v="0"/>
    <n v="47"/>
    <x v="0"/>
    <x v="0"/>
    <x v="56"/>
    <n v="22525.45"/>
    <x v="1"/>
    <x v="1"/>
    <x v="0"/>
    <x v="0"/>
    <x v="2"/>
    <x v="1"/>
    <x v="0"/>
    <x v="2"/>
    <x v="20"/>
    <x v="3"/>
    <x v="0"/>
  </r>
  <r>
    <s v="AU2383"/>
    <s v="Beth  Tucker"/>
    <x v="1"/>
    <n v="24"/>
    <x v="1"/>
    <x v="0"/>
    <x v="58"/>
    <n v="25890.34"/>
    <x v="1"/>
    <x v="2"/>
    <x v="0"/>
    <x v="1"/>
    <x v="0"/>
    <x v="0"/>
    <x v="0"/>
    <x v="0"/>
    <x v="17"/>
    <x v="8"/>
    <x v="0"/>
  </r>
  <r>
    <s v="AU0131"/>
    <s v="Cindy  Becker"/>
    <x v="1"/>
    <n v="41"/>
    <x v="0"/>
    <x v="0"/>
    <x v="56"/>
    <n v="41128.49"/>
    <x v="0"/>
    <x v="0"/>
    <x v="1"/>
    <x v="0"/>
    <x v="0"/>
    <x v="0"/>
    <x v="0"/>
    <x v="3"/>
    <x v="20"/>
    <x v="3"/>
    <x v="0"/>
  </r>
  <r>
    <s v="AU0132"/>
    <s v="Max  Rodgers"/>
    <x v="0"/>
    <n v="20"/>
    <x v="0"/>
    <x v="1"/>
    <x v="56"/>
    <n v="14295.01"/>
    <x v="0"/>
    <x v="0"/>
    <x v="1"/>
    <x v="0"/>
    <x v="1"/>
    <x v="0"/>
    <x v="0"/>
    <x v="0"/>
    <x v="20"/>
    <x v="3"/>
    <x v="0"/>
  </r>
  <r>
    <s v="AU0133"/>
    <s v="Cindy  Becker"/>
    <x v="1"/>
    <n v="38"/>
    <x v="0"/>
    <x v="0"/>
    <x v="59"/>
    <n v="60382.06"/>
    <x v="0"/>
    <x v="3"/>
    <x v="1"/>
    <x v="0"/>
    <x v="1"/>
    <x v="0"/>
    <x v="0"/>
    <x v="3"/>
    <x v="25"/>
    <x v="3"/>
    <x v="0"/>
  </r>
  <r>
    <s v="AU0134"/>
    <s v="Robert  Munoz"/>
    <x v="0"/>
    <n v="34"/>
    <x v="0"/>
    <x v="1"/>
    <x v="59"/>
    <n v="66780.97"/>
    <x v="0"/>
    <x v="3"/>
    <x v="1"/>
    <x v="0"/>
    <x v="0"/>
    <x v="1"/>
    <x v="0"/>
    <x v="1"/>
    <x v="25"/>
    <x v="3"/>
    <x v="0"/>
  </r>
  <r>
    <s v="AU0135"/>
    <s v="Jenny  Garcia"/>
    <x v="0"/>
    <n v="42"/>
    <x v="0"/>
    <x v="0"/>
    <x v="59"/>
    <n v="84554.58"/>
    <x v="1"/>
    <x v="1"/>
    <x v="1"/>
    <x v="0"/>
    <x v="1"/>
    <x v="0"/>
    <x v="0"/>
    <x v="3"/>
    <x v="25"/>
    <x v="3"/>
    <x v="0"/>
  </r>
  <r>
    <s v="AU2491"/>
    <s v="Marian  Hill"/>
    <x v="1"/>
    <n v="24"/>
    <x v="3"/>
    <x v="1"/>
    <x v="60"/>
    <n v="24665.69"/>
    <x v="0"/>
    <x v="1"/>
    <x v="0"/>
    <x v="0"/>
    <x v="0"/>
    <x v="0"/>
    <x v="0"/>
    <x v="0"/>
    <x v="1"/>
    <x v="9"/>
    <x v="0"/>
  </r>
  <r>
    <s v="AU0137"/>
    <s v="Max  Rodgers"/>
    <x v="1"/>
    <n v="43"/>
    <x v="0"/>
    <x v="0"/>
    <x v="59"/>
    <n v="62994.73"/>
    <x v="1"/>
    <x v="1"/>
    <x v="1"/>
    <x v="1"/>
    <x v="0"/>
    <x v="1"/>
    <x v="0"/>
    <x v="3"/>
    <x v="25"/>
    <x v="3"/>
    <x v="0"/>
  </r>
  <r>
    <s v="AU0138"/>
    <s v="Cindy  Becker"/>
    <x v="0"/>
    <n v="37"/>
    <x v="0"/>
    <x v="0"/>
    <x v="59"/>
    <n v="15975.01"/>
    <x v="1"/>
    <x v="2"/>
    <x v="0"/>
    <x v="0"/>
    <x v="0"/>
    <x v="0"/>
    <x v="0"/>
    <x v="3"/>
    <x v="25"/>
    <x v="3"/>
    <x v="0"/>
  </r>
  <r>
    <s v="AU0139"/>
    <s v="Rachel  Gomez"/>
    <x v="1"/>
    <n v="40"/>
    <x v="0"/>
    <x v="0"/>
    <x v="59"/>
    <n v="85282.21"/>
    <x v="0"/>
    <x v="2"/>
    <x v="1"/>
    <x v="0"/>
    <x v="0"/>
    <x v="0"/>
    <x v="1"/>
    <x v="3"/>
    <x v="25"/>
    <x v="3"/>
    <x v="0"/>
  </r>
  <r>
    <s v="AU0140"/>
    <s v="Lorraine  Gibson"/>
    <x v="0"/>
    <n v="57"/>
    <x v="2"/>
    <x v="1"/>
    <x v="59"/>
    <n v="60461.75"/>
    <x v="0"/>
    <x v="3"/>
    <x v="0"/>
    <x v="0"/>
    <x v="1"/>
    <x v="0"/>
    <x v="0"/>
    <x v="4"/>
    <x v="25"/>
    <x v="3"/>
    <x v="0"/>
  </r>
  <r>
    <s v="AU0141"/>
    <s v="Billie  Chandler"/>
    <x v="1"/>
    <n v="45"/>
    <x v="0"/>
    <x v="0"/>
    <x v="61"/>
    <n v="54601.82"/>
    <x v="2"/>
    <x v="2"/>
    <x v="0"/>
    <x v="0"/>
    <x v="0"/>
    <x v="0"/>
    <x v="0"/>
    <x v="2"/>
    <x v="21"/>
    <x v="3"/>
    <x v="0"/>
  </r>
  <r>
    <s v="AU0142"/>
    <s v="Lee  Mack"/>
    <x v="0"/>
    <n v="23"/>
    <x v="0"/>
    <x v="0"/>
    <x v="61"/>
    <n v="15296.37"/>
    <x v="1"/>
    <x v="2"/>
    <x v="1"/>
    <x v="0"/>
    <x v="0"/>
    <x v="0"/>
    <x v="0"/>
    <x v="0"/>
    <x v="21"/>
    <x v="3"/>
    <x v="0"/>
  </r>
  <r>
    <s v="AU0143"/>
    <s v="Dan  Peterson"/>
    <x v="0"/>
    <n v="45"/>
    <x v="0"/>
    <x v="2"/>
    <x v="61"/>
    <n v="60266.15"/>
    <x v="2"/>
    <x v="3"/>
    <x v="1"/>
    <x v="0"/>
    <x v="1"/>
    <x v="0"/>
    <x v="0"/>
    <x v="2"/>
    <x v="21"/>
    <x v="3"/>
    <x v="0"/>
  </r>
  <r>
    <s v="AU2552"/>
    <s v="Johanna  Boone"/>
    <x v="1"/>
    <n v="24"/>
    <x v="0"/>
    <x v="0"/>
    <x v="62"/>
    <n v="41500.99"/>
    <x v="2"/>
    <x v="1"/>
    <x v="0"/>
    <x v="0"/>
    <x v="0"/>
    <x v="0"/>
    <x v="0"/>
    <x v="0"/>
    <x v="5"/>
    <x v="9"/>
    <x v="0"/>
  </r>
  <r>
    <s v="AU0145"/>
    <s v="Eric  Rose"/>
    <x v="0"/>
    <n v="37"/>
    <x v="0"/>
    <x v="0"/>
    <x v="63"/>
    <n v="133014.82"/>
    <x v="0"/>
    <x v="1"/>
    <x v="1"/>
    <x v="1"/>
    <x v="1"/>
    <x v="0"/>
    <x v="0"/>
    <x v="3"/>
    <x v="26"/>
    <x v="3"/>
    <x v="0"/>
  </r>
  <r>
    <s v="AU0146"/>
    <s v="Christina  Fuller"/>
    <x v="0"/>
    <n v="41"/>
    <x v="0"/>
    <x v="0"/>
    <x v="9"/>
    <n v="77174.34"/>
    <x v="0"/>
    <x v="2"/>
    <x v="0"/>
    <x v="1"/>
    <x v="0"/>
    <x v="0"/>
    <x v="0"/>
    <x v="3"/>
    <x v="0"/>
    <x v="3"/>
    <x v="0"/>
  </r>
  <r>
    <s v="AU2554"/>
    <s v="Colleen  Warren"/>
    <x v="0"/>
    <n v="24"/>
    <x v="0"/>
    <x v="1"/>
    <x v="62"/>
    <n v="8053.7"/>
    <x v="0"/>
    <x v="2"/>
    <x v="1"/>
    <x v="0"/>
    <x v="0"/>
    <x v="0"/>
    <x v="1"/>
    <x v="0"/>
    <x v="5"/>
    <x v="9"/>
    <x v="0"/>
  </r>
  <r>
    <s v="AU0148"/>
    <s v="Ellen  Weaver"/>
    <x v="1"/>
    <n v="37"/>
    <x v="0"/>
    <x v="0"/>
    <x v="9"/>
    <n v="72246.179999999993"/>
    <x v="0"/>
    <x v="1"/>
    <x v="1"/>
    <x v="0"/>
    <x v="0"/>
    <x v="0"/>
    <x v="0"/>
    <x v="3"/>
    <x v="0"/>
    <x v="3"/>
    <x v="0"/>
  </r>
  <r>
    <s v="AU2595"/>
    <s v="Iris  Underwood"/>
    <x v="1"/>
    <n v="24"/>
    <x v="0"/>
    <x v="0"/>
    <x v="64"/>
    <n v="3865.09"/>
    <x v="0"/>
    <x v="1"/>
    <x v="1"/>
    <x v="1"/>
    <x v="0"/>
    <x v="0"/>
    <x v="0"/>
    <x v="0"/>
    <x v="27"/>
    <x v="9"/>
    <x v="0"/>
  </r>
  <r>
    <s v="AU2629"/>
    <s v="Isabel  Cross"/>
    <x v="0"/>
    <n v="24"/>
    <x v="0"/>
    <x v="0"/>
    <x v="65"/>
    <n v="83685.509999999995"/>
    <x v="2"/>
    <x v="1"/>
    <x v="1"/>
    <x v="0"/>
    <x v="1"/>
    <x v="0"/>
    <x v="0"/>
    <x v="0"/>
    <x v="8"/>
    <x v="9"/>
    <x v="0"/>
  </r>
  <r>
    <s v="AU2706"/>
    <s v="Isabel  Cross"/>
    <x v="1"/>
    <n v="24"/>
    <x v="0"/>
    <x v="2"/>
    <x v="66"/>
    <n v="137612.72"/>
    <x v="1"/>
    <x v="1"/>
    <x v="1"/>
    <x v="0"/>
    <x v="1"/>
    <x v="0"/>
    <x v="1"/>
    <x v="0"/>
    <x v="11"/>
    <x v="9"/>
    <x v="0"/>
  </r>
  <r>
    <s v="AU2970"/>
    <s v="Salvador  Bass"/>
    <x v="0"/>
    <n v="24"/>
    <x v="0"/>
    <x v="1"/>
    <x v="67"/>
    <n v="32238.99"/>
    <x v="0"/>
    <x v="2"/>
    <x v="0"/>
    <x v="0"/>
    <x v="0"/>
    <x v="3"/>
    <x v="0"/>
    <x v="0"/>
    <x v="20"/>
    <x v="10"/>
    <x v="0"/>
  </r>
  <r>
    <s v="AU0153"/>
    <s v="Robert  Munoz"/>
    <x v="1"/>
    <n v="36"/>
    <x v="0"/>
    <x v="0"/>
    <x v="9"/>
    <n v="85102.87"/>
    <x v="2"/>
    <x v="0"/>
    <x v="1"/>
    <x v="1"/>
    <x v="1"/>
    <x v="0"/>
    <x v="0"/>
    <x v="3"/>
    <x v="0"/>
    <x v="3"/>
    <x v="0"/>
  </r>
  <r>
    <s v="AU0154"/>
    <s v="Sandra  Floyd"/>
    <x v="0"/>
    <n v="46"/>
    <x v="0"/>
    <x v="0"/>
    <x v="9"/>
    <n v="85618.4"/>
    <x v="0"/>
    <x v="1"/>
    <x v="0"/>
    <x v="0"/>
    <x v="0"/>
    <x v="0"/>
    <x v="0"/>
    <x v="2"/>
    <x v="0"/>
    <x v="3"/>
    <x v="0"/>
  </r>
  <r>
    <s v="AU2983"/>
    <s v="Jenny  Garcia"/>
    <x v="1"/>
    <n v="24"/>
    <x v="0"/>
    <x v="1"/>
    <x v="68"/>
    <n v="82800.87"/>
    <x v="0"/>
    <x v="2"/>
    <x v="1"/>
    <x v="0"/>
    <x v="1"/>
    <x v="0"/>
    <x v="0"/>
    <x v="0"/>
    <x v="25"/>
    <x v="10"/>
    <x v="0"/>
  </r>
  <r>
    <s v="AU3059"/>
    <s v="Jaime  Pearson"/>
    <x v="0"/>
    <n v="24"/>
    <x v="0"/>
    <x v="0"/>
    <x v="69"/>
    <n v="53640.25"/>
    <x v="0"/>
    <x v="1"/>
    <x v="1"/>
    <x v="0"/>
    <x v="0"/>
    <x v="1"/>
    <x v="0"/>
    <x v="0"/>
    <x v="16"/>
    <x v="10"/>
    <x v="0"/>
  </r>
  <r>
    <s v="AU3063"/>
    <s v="Carla  Mccormick"/>
    <x v="0"/>
    <n v="24"/>
    <x v="0"/>
    <x v="0"/>
    <x v="69"/>
    <n v="37126.339999999997"/>
    <x v="0"/>
    <x v="2"/>
    <x v="0"/>
    <x v="0"/>
    <x v="0"/>
    <x v="0"/>
    <x v="0"/>
    <x v="0"/>
    <x v="16"/>
    <x v="10"/>
    <x v="0"/>
  </r>
  <r>
    <s v="AU3097"/>
    <s v="Rachel  Gomez"/>
    <x v="1"/>
    <n v="24"/>
    <x v="0"/>
    <x v="0"/>
    <x v="70"/>
    <n v="139296.94"/>
    <x v="0"/>
    <x v="1"/>
    <x v="0"/>
    <x v="0"/>
    <x v="1"/>
    <x v="0"/>
    <x v="0"/>
    <x v="0"/>
    <x v="19"/>
    <x v="10"/>
    <x v="0"/>
  </r>
  <r>
    <s v="AU3209"/>
    <s v="Della  Jensen"/>
    <x v="0"/>
    <n v="24"/>
    <x v="0"/>
    <x v="2"/>
    <x v="71"/>
    <n v="85221.33"/>
    <x v="0"/>
    <x v="0"/>
    <x v="1"/>
    <x v="1"/>
    <x v="1"/>
    <x v="0"/>
    <x v="0"/>
    <x v="0"/>
    <x v="6"/>
    <x v="10"/>
    <x v="0"/>
  </r>
  <r>
    <s v="AU0160"/>
    <s v="Cassandra  Franklin"/>
    <x v="0"/>
    <n v="38"/>
    <x v="0"/>
    <x v="0"/>
    <x v="9"/>
    <n v="11346.19"/>
    <x v="0"/>
    <x v="1"/>
    <x v="1"/>
    <x v="0"/>
    <x v="0"/>
    <x v="0"/>
    <x v="0"/>
    <x v="3"/>
    <x v="0"/>
    <x v="3"/>
    <x v="0"/>
  </r>
  <r>
    <s v="AU0161"/>
    <s v="Ben  Perez"/>
    <x v="1"/>
    <n v="42"/>
    <x v="0"/>
    <x v="0"/>
    <x v="9"/>
    <n v="3486.58"/>
    <x v="0"/>
    <x v="2"/>
    <x v="0"/>
    <x v="0"/>
    <x v="1"/>
    <x v="0"/>
    <x v="0"/>
    <x v="3"/>
    <x v="0"/>
    <x v="3"/>
    <x v="0"/>
  </r>
  <r>
    <s v="AU0162"/>
    <s v="Robert  Munoz"/>
    <x v="1"/>
    <n v="36"/>
    <x v="0"/>
    <x v="2"/>
    <x v="9"/>
    <n v="91852"/>
    <x v="1"/>
    <x v="1"/>
    <x v="1"/>
    <x v="0"/>
    <x v="1"/>
    <x v="0"/>
    <x v="0"/>
    <x v="3"/>
    <x v="0"/>
    <x v="3"/>
    <x v="0"/>
  </r>
  <r>
    <s v="AU0163"/>
    <s v="Lance  Yates"/>
    <x v="1"/>
    <n v="39"/>
    <x v="0"/>
    <x v="0"/>
    <x v="9"/>
    <n v="6148.76"/>
    <x v="1"/>
    <x v="1"/>
    <x v="0"/>
    <x v="1"/>
    <x v="1"/>
    <x v="0"/>
    <x v="0"/>
    <x v="3"/>
    <x v="0"/>
    <x v="3"/>
    <x v="0"/>
  </r>
  <r>
    <s v="AU0164"/>
    <s v="Beth  Tucker"/>
    <x v="1"/>
    <n v="59"/>
    <x v="2"/>
    <x v="2"/>
    <x v="9"/>
    <n v="100781.91"/>
    <x v="0"/>
    <x v="1"/>
    <x v="1"/>
    <x v="1"/>
    <x v="1"/>
    <x v="0"/>
    <x v="0"/>
    <x v="4"/>
    <x v="0"/>
    <x v="3"/>
    <x v="0"/>
  </r>
  <r>
    <s v="AU0165"/>
    <s v="Cecilia  Manning"/>
    <x v="0"/>
    <n v="52"/>
    <x v="2"/>
    <x v="1"/>
    <x v="9"/>
    <n v="6523.87"/>
    <x v="1"/>
    <x v="2"/>
    <x v="0"/>
    <x v="0"/>
    <x v="0"/>
    <x v="1"/>
    <x v="1"/>
    <x v="2"/>
    <x v="0"/>
    <x v="3"/>
    <x v="0"/>
  </r>
  <r>
    <s v="AU0166"/>
    <s v="Patty  Thompson"/>
    <x v="0"/>
    <n v="51"/>
    <x v="2"/>
    <x v="1"/>
    <x v="9"/>
    <n v="15266.63"/>
    <x v="1"/>
    <x v="1"/>
    <x v="1"/>
    <x v="0"/>
    <x v="1"/>
    <x v="0"/>
    <x v="0"/>
    <x v="2"/>
    <x v="0"/>
    <x v="3"/>
    <x v="0"/>
  </r>
  <r>
    <s v="AU3218"/>
    <s v="Cindy  Becker"/>
    <x v="0"/>
    <n v="24"/>
    <x v="0"/>
    <x v="0"/>
    <x v="72"/>
    <n v="24956.67"/>
    <x v="0"/>
    <x v="1"/>
    <x v="0"/>
    <x v="0"/>
    <x v="0"/>
    <x v="0"/>
    <x v="0"/>
    <x v="0"/>
    <x v="24"/>
    <x v="10"/>
    <x v="0"/>
  </r>
  <r>
    <s v="AU3347"/>
    <s v="Nellie  Joseph"/>
    <x v="0"/>
    <n v="24"/>
    <x v="0"/>
    <x v="0"/>
    <x v="73"/>
    <n v="3150.03"/>
    <x v="0"/>
    <x v="1"/>
    <x v="1"/>
    <x v="0"/>
    <x v="0"/>
    <x v="1"/>
    <x v="0"/>
    <x v="0"/>
    <x v="14"/>
    <x v="10"/>
    <x v="0"/>
  </r>
  <r>
    <s v="AU0169"/>
    <s v="Isabel  Cross"/>
    <x v="0"/>
    <n v="39"/>
    <x v="0"/>
    <x v="1"/>
    <x v="19"/>
    <n v="106560.7"/>
    <x v="0"/>
    <x v="2"/>
    <x v="0"/>
    <x v="0"/>
    <x v="1"/>
    <x v="0"/>
    <x v="0"/>
    <x v="3"/>
    <x v="1"/>
    <x v="3"/>
    <x v="0"/>
  </r>
  <r>
    <s v="AU3431"/>
    <s v="Woodrow  Colon"/>
    <x v="1"/>
    <n v="24"/>
    <x v="3"/>
    <x v="1"/>
    <x v="74"/>
    <n v="28145.82"/>
    <x v="1"/>
    <x v="2"/>
    <x v="1"/>
    <x v="0"/>
    <x v="0"/>
    <x v="0"/>
    <x v="0"/>
    <x v="0"/>
    <x v="22"/>
    <x v="10"/>
    <x v="0"/>
  </r>
  <r>
    <s v="AU0171"/>
    <s v="Sandra  Floyd"/>
    <x v="0"/>
    <n v="38"/>
    <x v="0"/>
    <x v="0"/>
    <x v="19"/>
    <n v="19671.990000000002"/>
    <x v="0"/>
    <x v="1"/>
    <x v="0"/>
    <x v="0"/>
    <x v="1"/>
    <x v="0"/>
    <x v="0"/>
    <x v="3"/>
    <x v="1"/>
    <x v="3"/>
    <x v="0"/>
  </r>
  <r>
    <s v="AU0172"/>
    <s v="Shari  Silva"/>
    <x v="0"/>
    <n v="42"/>
    <x v="0"/>
    <x v="1"/>
    <x v="19"/>
    <n v="93913.88"/>
    <x v="1"/>
    <x v="2"/>
    <x v="0"/>
    <x v="0"/>
    <x v="0"/>
    <x v="0"/>
    <x v="0"/>
    <x v="3"/>
    <x v="1"/>
    <x v="3"/>
    <x v="0"/>
  </r>
  <r>
    <s v="AU3437"/>
    <s v="Colleen  Warren"/>
    <x v="1"/>
    <n v="24"/>
    <x v="0"/>
    <x v="2"/>
    <x v="75"/>
    <n v="80922.09"/>
    <x v="0"/>
    <x v="1"/>
    <x v="1"/>
    <x v="0"/>
    <x v="0"/>
    <x v="0"/>
    <x v="0"/>
    <x v="0"/>
    <x v="17"/>
    <x v="10"/>
    <x v="0"/>
  </r>
  <r>
    <s v="AU3457"/>
    <s v="Allan  Ramos"/>
    <x v="1"/>
    <n v="24"/>
    <x v="0"/>
    <x v="0"/>
    <x v="76"/>
    <n v="146037.85"/>
    <x v="0"/>
    <x v="1"/>
    <x v="0"/>
    <x v="0"/>
    <x v="0"/>
    <x v="0"/>
    <x v="0"/>
    <x v="0"/>
    <x v="28"/>
    <x v="10"/>
    <x v="0"/>
  </r>
  <r>
    <s v="AU3479"/>
    <s v="Herman  Williams"/>
    <x v="1"/>
    <n v="24"/>
    <x v="3"/>
    <x v="0"/>
    <x v="77"/>
    <n v="26341.09"/>
    <x v="0"/>
    <x v="0"/>
    <x v="1"/>
    <x v="0"/>
    <x v="1"/>
    <x v="0"/>
    <x v="0"/>
    <x v="0"/>
    <x v="20"/>
    <x v="11"/>
    <x v="0"/>
  </r>
  <r>
    <s v="AU3660"/>
    <s v="Dan  Peterson"/>
    <x v="0"/>
    <n v="24"/>
    <x v="0"/>
    <x v="1"/>
    <x v="78"/>
    <n v="184097.69"/>
    <x v="0"/>
    <x v="1"/>
    <x v="0"/>
    <x v="0"/>
    <x v="2"/>
    <x v="0"/>
    <x v="0"/>
    <x v="0"/>
    <x v="5"/>
    <x v="11"/>
    <x v="0"/>
  </r>
  <r>
    <s v="AU0177"/>
    <s v="Drew  Rogers"/>
    <x v="0"/>
    <n v="35"/>
    <x v="0"/>
    <x v="0"/>
    <x v="19"/>
    <n v="104997.51"/>
    <x v="0"/>
    <x v="1"/>
    <x v="1"/>
    <x v="1"/>
    <x v="0"/>
    <x v="0"/>
    <x v="0"/>
    <x v="3"/>
    <x v="1"/>
    <x v="3"/>
    <x v="0"/>
  </r>
  <r>
    <s v="AU3672"/>
    <s v="Shari  Silva"/>
    <x v="1"/>
    <n v="24"/>
    <x v="0"/>
    <x v="2"/>
    <x v="79"/>
    <n v="26784.84"/>
    <x v="0"/>
    <x v="1"/>
    <x v="0"/>
    <x v="0"/>
    <x v="1"/>
    <x v="0"/>
    <x v="0"/>
    <x v="0"/>
    <x v="3"/>
    <x v="11"/>
    <x v="0"/>
  </r>
  <r>
    <s v="AU3709"/>
    <s v="Robert  Munoz"/>
    <x v="0"/>
    <n v="24"/>
    <x v="0"/>
    <x v="0"/>
    <x v="80"/>
    <n v="38477.82"/>
    <x v="2"/>
    <x v="2"/>
    <x v="0"/>
    <x v="1"/>
    <x v="0"/>
    <x v="0"/>
    <x v="0"/>
    <x v="0"/>
    <x v="7"/>
    <x v="11"/>
    <x v="0"/>
  </r>
  <r>
    <s v="AU3738"/>
    <s v="Dan  Peterson"/>
    <x v="0"/>
    <n v="24"/>
    <x v="0"/>
    <x v="0"/>
    <x v="81"/>
    <n v="97122.3"/>
    <x v="0"/>
    <x v="1"/>
    <x v="0"/>
    <x v="0"/>
    <x v="0"/>
    <x v="0"/>
    <x v="0"/>
    <x v="0"/>
    <x v="8"/>
    <x v="11"/>
    <x v="0"/>
  </r>
  <r>
    <s v="AU3830"/>
    <s v="Cassandra  Franklin"/>
    <x v="1"/>
    <n v="24"/>
    <x v="0"/>
    <x v="0"/>
    <x v="82"/>
    <n v="88949.4"/>
    <x v="2"/>
    <x v="1"/>
    <x v="1"/>
    <x v="0"/>
    <x v="1"/>
    <x v="0"/>
    <x v="0"/>
    <x v="0"/>
    <x v="11"/>
    <x v="11"/>
    <x v="0"/>
  </r>
  <r>
    <s v="AU0182"/>
    <s v="Iris  Underwood"/>
    <x v="0"/>
    <n v="36"/>
    <x v="0"/>
    <x v="0"/>
    <x v="83"/>
    <n v="31694.39"/>
    <x v="1"/>
    <x v="1"/>
    <x v="0"/>
    <x v="1"/>
    <x v="0"/>
    <x v="0"/>
    <x v="0"/>
    <x v="3"/>
    <x v="2"/>
    <x v="3"/>
    <x v="0"/>
  </r>
  <r>
    <s v="AU3910"/>
    <s v="Eddie  Green"/>
    <x v="0"/>
    <n v="24"/>
    <x v="3"/>
    <x v="2"/>
    <x v="84"/>
    <n v="11270.91"/>
    <x v="0"/>
    <x v="2"/>
    <x v="1"/>
    <x v="0"/>
    <x v="0"/>
    <x v="0"/>
    <x v="1"/>
    <x v="0"/>
    <x v="13"/>
    <x v="11"/>
    <x v="0"/>
  </r>
  <r>
    <s v="AU0031"/>
    <s v="Guillermo  Potter"/>
    <x v="1"/>
    <n v="25"/>
    <x v="0"/>
    <x v="0"/>
    <x v="85"/>
    <n v="58042.94"/>
    <x v="2"/>
    <x v="1"/>
    <x v="0"/>
    <x v="0"/>
    <x v="2"/>
    <x v="0"/>
    <x v="1"/>
    <x v="1"/>
    <x v="22"/>
    <x v="0"/>
    <x v="0"/>
  </r>
  <r>
    <s v="AU0185"/>
    <s v="Salvador  Bass"/>
    <x v="0"/>
    <n v="40"/>
    <x v="0"/>
    <x v="2"/>
    <x v="83"/>
    <n v="31866.28"/>
    <x v="0"/>
    <x v="1"/>
    <x v="1"/>
    <x v="0"/>
    <x v="1"/>
    <x v="0"/>
    <x v="0"/>
    <x v="3"/>
    <x v="2"/>
    <x v="3"/>
    <x v="0"/>
  </r>
  <r>
    <s v="AU0186"/>
    <s v="Kyle  Carr"/>
    <x v="1"/>
    <n v="51"/>
    <x v="2"/>
    <x v="2"/>
    <x v="83"/>
    <n v="87989.31"/>
    <x v="0"/>
    <x v="2"/>
    <x v="1"/>
    <x v="0"/>
    <x v="0"/>
    <x v="0"/>
    <x v="0"/>
    <x v="2"/>
    <x v="2"/>
    <x v="3"/>
    <x v="0"/>
  </r>
  <r>
    <s v="AU0187"/>
    <s v="Dan  Peterson"/>
    <x v="1"/>
    <n v="46"/>
    <x v="0"/>
    <x v="0"/>
    <x v="86"/>
    <n v="60722.99"/>
    <x v="0"/>
    <x v="2"/>
    <x v="1"/>
    <x v="0"/>
    <x v="2"/>
    <x v="3"/>
    <x v="0"/>
    <x v="2"/>
    <x v="16"/>
    <x v="3"/>
    <x v="0"/>
  </r>
  <r>
    <s v="AU0111"/>
    <s v="Lorraine  Gibson"/>
    <x v="1"/>
    <n v="25"/>
    <x v="3"/>
    <x v="2"/>
    <x v="7"/>
    <n v="105669.63"/>
    <x v="1"/>
    <x v="1"/>
    <x v="0"/>
    <x v="0"/>
    <x v="0"/>
    <x v="3"/>
    <x v="1"/>
    <x v="1"/>
    <x v="6"/>
    <x v="2"/>
    <x v="0"/>
  </r>
  <r>
    <s v="AU0189"/>
    <s v="Edwin  Malone"/>
    <x v="1"/>
    <n v="40"/>
    <x v="0"/>
    <x v="0"/>
    <x v="86"/>
    <n v="14074.7"/>
    <x v="0"/>
    <x v="1"/>
    <x v="1"/>
    <x v="0"/>
    <x v="0"/>
    <x v="1"/>
    <x v="0"/>
    <x v="3"/>
    <x v="16"/>
    <x v="3"/>
    <x v="0"/>
  </r>
  <r>
    <s v="AU0122"/>
    <s v="Kyle  Carr"/>
    <x v="0"/>
    <n v="25"/>
    <x v="0"/>
    <x v="2"/>
    <x v="53"/>
    <n v="5577.78"/>
    <x v="0"/>
    <x v="0"/>
    <x v="0"/>
    <x v="0"/>
    <x v="0"/>
    <x v="0"/>
    <x v="0"/>
    <x v="1"/>
    <x v="18"/>
    <x v="2"/>
    <x v="0"/>
  </r>
  <r>
    <s v="AU0191"/>
    <s v="Elbert  Klein"/>
    <x v="0"/>
    <n v="51"/>
    <x v="2"/>
    <x v="1"/>
    <x v="86"/>
    <n v="1848.67"/>
    <x v="0"/>
    <x v="0"/>
    <x v="1"/>
    <x v="1"/>
    <x v="2"/>
    <x v="0"/>
    <x v="0"/>
    <x v="2"/>
    <x v="16"/>
    <x v="3"/>
    <x v="0"/>
  </r>
  <r>
    <s v="AU0192"/>
    <s v="Isabel  Cross"/>
    <x v="0"/>
    <n v="39"/>
    <x v="0"/>
    <x v="0"/>
    <x v="87"/>
    <n v="72231.61"/>
    <x v="0"/>
    <x v="1"/>
    <x v="1"/>
    <x v="0"/>
    <x v="0"/>
    <x v="0"/>
    <x v="0"/>
    <x v="3"/>
    <x v="4"/>
    <x v="3"/>
    <x v="0"/>
  </r>
  <r>
    <s v="AU0193"/>
    <s v="Sandra  Floyd"/>
    <x v="1"/>
    <n v="44"/>
    <x v="0"/>
    <x v="2"/>
    <x v="88"/>
    <n v="18331.810000000001"/>
    <x v="1"/>
    <x v="2"/>
    <x v="0"/>
    <x v="0"/>
    <x v="0"/>
    <x v="0"/>
    <x v="0"/>
    <x v="3"/>
    <x v="19"/>
    <x v="3"/>
    <x v="0"/>
  </r>
  <r>
    <s v="AU0194"/>
    <s v="Cassandra  Franklin"/>
    <x v="0"/>
    <n v="40"/>
    <x v="0"/>
    <x v="0"/>
    <x v="88"/>
    <n v="43776.75"/>
    <x v="0"/>
    <x v="1"/>
    <x v="0"/>
    <x v="0"/>
    <x v="1"/>
    <x v="0"/>
    <x v="0"/>
    <x v="3"/>
    <x v="19"/>
    <x v="3"/>
    <x v="0"/>
  </r>
  <r>
    <s v="AU0195"/>
    <s v="Drew  Rogers"/>
    <x v="1"/>
    <n v="35"/>
    <x v="0"/>
    <x v="0"/>
    <x v="88"/>
    <n v="24461.37"/>
    <x v="1"/>
    <x v="1"/>
    <x v="0"/>
    <x v="0"/>
    <x v="0"/>
    <x v="0"/>
    <x v="0"/>
    <x v="3"/>
    <x v="19"/>
    <x v="3"/>
    <x v="0"/>
  </r>
  <r>
    <s v="AU0176"/>
    <s v="Mable  Lindsey"/>
    <x v="1"/>
    <n v="25"/>
    <x v="0"/>
    <x v="0"/>
    <x v="19"/>
    <n v="40871.43"/>
    <x v="0"/>
    <x v="1"/>
    <x v="1"/>
    <x v="1"/>
    <x v="0"/>
    <x v="0"/>
    <x v="0"/>
    <x v="1"/>
    <x v="1"/>
    <x v="3"/>
    <x v="0"/>
  </r>
  <r>
    <s v="AU0197"/>
    <s v="Trevor  Jones"/>
    <x v="0"/>
    <n v="38"/>
    <x v="0"/>
    <x v="1"/>
    <x v="89"/>
    <n v="4687.4799999999996"/>
    <x v="1"/>
    <x v="1"/>
    <x v="1"/>
    <x v="0"/>
    <x v="1"/>
    <x v="0"/>
    <x v="0"/>
    <x v="3"/>
    <x v="5"/>
    <x v="3"/>
    <x v="0"/>
  </r>
  <r>
    <s v="AU0190"/>
    <s v="Robert  Munoz"/>
    <x v="1"/>
    <n v="25"/>
    <x v="0"/>
    <x v="2"/>
    <x v="86"/>
    <n v="87632.34"/>
    <x v="0"/>
    <x v="1"/>
    <x v="1"/>
    <x v="0"/>
    <x v="0"/>
    <x v="0"/>
    <x v="1"/>
    <x v="1"/>
    <x v="16"/>
    <x v="3"/>
    <x v="0"/>
  </r>
  <r>
    <s v="AU0205"/>
    <s v="Allan  Ramos"/>
    <x v="1"/>
    <n v="25"/>
    <x v="0"/>
    <x v="1"/>
    <x v="90"/>
    <n v="118809.51"/>
    <x v="1"/>
    <x v="2"/>
    <x v="0"/>
    <x v="0"/>
    <x v="2"/>
    <x v="0"/>
    <x v="1"/>
    <x v="1"/>
    <x v="3"/>
    <x v="3"/>
    <x v="0"/>
  </r>
  <r>
    <s v="AU0200"/>
    <s v="Billie  Chandler"/>
    <x v="1"/>
    <n v="47"/>
    <x v="0"/>
    <x v="0"/>
    <x v="89"/>
    <n v="135623.69"/>
    <x v="0"/>
    <x v="1"/>
    <x v="0"/>
    <x v="0"/>
    <x v="2"/>
    <x v="3"/>
    <x v="1"/>
    <x v="2"/>
    <x v="5"/>
    <x v="3"/>
    <x v="0"/>
  </r>
  <r>
    <s v="AU0201"/>
    <s v="Guillermo  Potter"/>
    <x v="0"/>
    <n v="34"/>
    <x v="0"/>
    <x v="2"/>
    <x v="90"/>
    <n v="56692.78"/>
    <x v="1"/>
    <x v="2"/>
    <x v="1"/>
    <x v="0"/>
    <x v="0"/>
    <x v="3"/>
    <x v="0"/>
    <x v="1"/>
    <x v="3"/>
    <x v="3"/>
    <x v="0"/>
  </r>
  <r>
    <s v="AU0202"/>
    <s v="Donna  Reid"/>
    <x v="1"/>
    <n v="37"/>
    <x v="0"/>
    <x v="0"/>
    <x v="90"/>
    <n v="81536.399999999994"/>
    <x v="0"/>
    <x v="1"/>
    <x v="0"/>
    <x v="0"/>
    <x v="0"/>
    <x v="0"/>
    <x v="0"/>
    <x v="3"/>
    <x v="3"/>
    <x v="3"/>
    <x v="0"/>
  </r>
  <r>
    <s v="AU0203"/>
    <s v="Salvador  Bass"/>
    <x v="1"/>
    <n v="40"/>
    <x v="0"/>
    <x v="0"/>
    <x v="90"/>
    <n v="90518.7"/>
    <x v="1"/>
    <x v="2"/>
    <x v="1"/>
    <x v="0"/>
    <x v="0"/>
    <x v="1"/>
    <x v="1"/>
    <x v="3"/>
    <x v="3"/>
    <x v="3"/>
    <x v="0"/>
  </r>
  <r>
    <s v="AU0219"/>
    <s v="Allan  Ramos"/>
    <x v="0"/>
    <n v="25"/>
    <x v="0"/>
    <x v="0"/>
    <x v="91"/>
    <n v="47253.54"/>
    <x v="0"/>
    <x v="0"/>
    <x v="1"/>
    <x v="1"/>
    <x v="2"/>
    <x v="0"/>
    <x v="0"/>
    <x v="1"/>
    <x v="7"/>
    <x v="3"/>
    <x v="0"/>
  </r>
  <r>
    <s v="AU0272"/>
    <s v="Paulette  Spencer"/>
    <x v="1"/>
    <n v="25"/>
    <x v="1"/>
    <x v="0"/>
    <x v="92"/>
    <n v="73129.31"/>
    <x v="1"/>
    <x v="1"/>
    <x v="1"/>
    <x v="1"/>
    <x v="0"/>
    <x v="0"/>
    <x v="1"/>
    <x v="1"/>
    <x v="24"/>
    <x v="3"/>
    <x v="0"/>
  </r>
  <r>
    <s v="AU0206"/>
    <s v="Isabel  Cross"/>
    <x v="1"/>
    <n v="36"/>
    <x v="0"/>
    <x v="0"/>
    <x v="90"/>
    <n v="162725.1"/>
    <x v="1"/>
    <x v="2"/>
    <x v="1"/>
    <x v="0"/>
    <x v="0"/>
    <x v="0"/>
    <x v="0"/>
    <x v="3"/>
    <x v="3"/>
    <x v="3"/>
    <x v="0"/>
  </r>
  <r>
    <s v="AU0207"/>
    <s v="Woodrow  Colon"/>
    <x v="0"/>
    <n v="41"/>
    <x v="0"/>
    <x v="0"/>
    <x v="90"/>
    <n v="110443.85"/>
    <x v="0"/>
    <x v="1"/>
    <x v="1"/>
    <x v="1"/>
    <x v="0"/>
    <x v="0"/>
    <x v="0"/>
    <x v="3"/>
    <x v="3"/>
    <x v="3"/>
    <x v="0"/>
  </r>
  <r>
    <s v="AU0208"/>
    <s v="Robert  Munoz"/>
    <x v="0"/>
    <n v="39"/>
    <x v="0"/>
    <x v="0"/>
    <x v="90"/>
    <n v="5572.01"/>
    <x v="0"/>
    <x v="1"/>
    <x v="1"/>
    <x v="0"/>
    <x v="0"/>
    <x v="1"/>
    <x v="0"/>
    <x v="3"/>
    <x v="3"/>
    <x v="3"/>
    <x v="0"/>
  </r>
  <r>
    <s v="AU0209"/>
    <s v="Sandra  Floyd"/>
    <x v="0"/>
    <n v="39"/>
    <x v="0"/>
    <x v="1"/>
    <x v="90"/>
    <n v="34807.97"/>
    <x v="1"/>
    <x v="1"/>
    <x v="1"/>
    <x v="0"/>
    <x v="0"/>
    <x v="1"/>
    <x v="0"/>
    <x v="3"/>
    <x v="3"/>
    <x v="3"/>
    <x v="0"/>
  </r>
  <r>
    <s v="AU0210"/>
    <s v="Della  Jensen"/>
    <x v="0"/>
    <n v="44"/>
    <x v="2"/>
    <x v="1"/>
    <x v="90"/>
    <n v="96240.55"/>
    <x v="0"/>
    <x v="1"/>
    <x v="0"/>
    <x v="0"/>
    <x v="0"/>
    <x v="0"/>
    <x v="0"/>
    <x v="3"/>
    <x v="3"/>
    <x v="3"/>
    <x v="0"/>
  </r>
  <r>
    <s v="AU0211"/>
    <s v="Cecilia  Manning"/>
    <x v="0"/>
    <n v="39"/>
    <x v="0"/>
    <x v="0"/>
    <x v="93"/>
    <n v="78364.429999999993"/>
    <x v="1"/>
    <x v="1"/>
    <x v="1"/>
    <x v="0"/>
    <x v="0"/>
    <x v="0"/>
    <x v="0"/>
    <x v="3"/>
    <x v="27"/>
    <x v="3"/>
    <x v="0"/>
  </r>
  <r>
    <s v="AU0212"/>
    <s v="Donna  Reid"/>
    <x v="0"/>
    <n v="34"/>
    <x v="0"/>
    <x v="0"/>
    <x v="93"/>
    <n v="24729.599999999999"/>
    <x v="1"/>
    <x v="1"/>
    <x v="1"/>
    <x v="0"/>
    <x v="1"/>
    <x v="0"/>
    <x v="0"/>
    <x v="1"/>
    <x v="27"/>
    <x v="3"/>
    <x v="0"/>
  </r>
  <r>
    <s v="AU0419"/>
    <s v="Shari  Silva"/>
    <x v="1"/>
    <n v="25"/>
    <x v="1"/>
    <x v="2"/>
    <x v="20"/>
    <n v="2842.49"/>
    <x v="0"/>
    <x v="1"/>
    <x v="1"/>
    <x v="1"/>
    <x v="0"/>
    <x v="0"/>
    <x v="0"/>
    <x v="1"/>
    <x v="16"/>
    <x v="4"/>
    <x v="0"/>
  </r>
  <r>
    <s v="AU0214"/>
    <s v="Isabel  Cross"/>
    <x v="1"/>
    <n v="21"/>
    <x v="0"/>
    <x v="2"/>
    <x v="93"/>
    <n v="20129.72"/>
    <x v="0"/>
    <x v="1"/>
    <x v="0"/>
    <x v="0"/>
    <x v="0"/>
    <x v="0"/>
    <x v="0"/>
    <x v="0"/>
    <x v="27"/>
    <x v="3"/>
    <x v="0"/>
  </r>
  <r>
    <s v="AU0215"/>
    <s v="Bernadette  Page"/>
    <x v="0"/>
    <n v="39"/>
    <x v="0"/>
    <x v="1"/>
    <x v="93"/>
    <n v="51250.52"/>
    <x v="0"/>
    <x v="2"/>
    <x v="0"/>
    <x v="0"/>
    <x v="0"/>
    <x v="0"/>
    <x v="0"/>
    <x v="3"/>
    <x v="27"/>
    <x v="3"/>
    <x v="0"/>
  </r>
  <r>
    <s v="AU0216"/>
    <s v="Isabel  Cross"/>
    <x v="0"/>
    <n v="38"/>
    <x v="0"/>
    <x v="0"/>
    <x v="93"/>
    <n v="71859.03"/>
    <x v="0"/>
    <x v="2"/>
    <x v="1"/>
    <x v="0"/>
    <x v="0"/>
    <x v="0"/>
    <x v="1"/>
    <x v="3"/>
    <x v="27"/>
    <x v="3"/>
    <x v="0"/>
  </r>
  <r>
    <s v="AU0574"/>
    <s v="Della  Jensen"/>
    <x v="0"/>
    <n v="25"/>
    <x v="0"/>
    <x v="2"/>
    <x v="29"/>
    <n v="12712.64"/>
    <x v="0"/>
    <x v="1"/>
    <x v="0"/>
    <x v="0"/>
    <x v="0"/>
    <x v="0"/>
    <x v="0"/>
    <x v="1"/>
    <x v="10"/>
    <x v="4"/>
    <x v="0"/>
  </r>
  <r>
    <s v="AU0654"/>
    <s v="Bernadette  Page"/>
    <x v="0"/>
    <n v="25"/>
    <x v="1"/>
    <x v="2"/>
    <x v="94"/>
    <n v="526.94000000000005"/>
    <x v="0"/>
    <x v="1"/>
    <x v="0"/>
    <x v="1"/>
    <x v="0"/>
    <x v="0"/>
    <x v="0"/>
    <x v="1"/>
    <x v="13"/>
    <x v="4"/>
    <x v="0"/>
  </r>
  <r>
    <s v="AU0678"/>
    <s v="Beth  Tucker"/>
    <x v="1"/>
    <n v="25"/>
    <x v="0"/>
    <x v="0"/>
    <x v="95"/>
    <n v="1381.04"/>
    <x v="0"/>
    <x v="1"/>
    <x v="0"/>
    <x v="1"/>
    <x v="0"/>
    <x v="0"/>
    <x v="0"/>
    <x v="1"/>
    <x v="29"/>
    <x v="4"/>
    <x v="0"/>
  </r>
  <r>
    <s v="AU0220"/>
    <s v="Bethany  Pena"/>
    <x v="1"/>
    <n v="38"/>
    <x v="0"/>
    <x v="2"/>
    <x v="91"/>
    <n v="50012.21"/>
    <x v="0"/>
    <x v="1"/>
    <x v="0"/>
    <x v="0"/>
    <x v="0"/>
    <x v="0"/>
    <x v="0"/>
    <x v="3"/>
    <x v="7"/>
    <x v="3"/>
    <x v="0"/>
  </r>
  <r>
    <s v="AU0221"/>
    <s v="Salvador  Bass"/>
    <x v="1"/>
    <n v="45"/>
    <x v="0"/>
    <x v="1"/>
    <x v="91"/>
    <n v="3842.75"/>
    <x v="0"/>
    <x v="2"/>
    <x v="1"/>
    <x v="0"/>
    <x v="0"/>
    <x v="0"/>
    <x v="0"/>
    <x v="2"/>
    <x v="7"/>
    <x v="3"/>
    <x v="0"/>
  </r>
  <r>
    <s v="AU0754"/>
    <s v="Allan  Ramos"/>
    <x v="1"/>
    <n v="25"/>
    <x v="1"/>
    <x v="2"/>
    <x v="96"/>
    <n v="24446.639999999999"/>
    <x v="0"/>
    <x v="1"/>
    <x v="0"/>
    <x v="0"/>
    <x v="0"/>
    <x v="0"/>
    <x v="0"/>
    <x v="1"/>
    <x v="28"/>
    <x v="4"/>
    <x v="0"/>
  </r>
  <r>
    <s v="AU0838"/>
    <s v="Lynette  Brewer"/>
    <x v="1"/>
    <n v="25"/>
    <x v="0"/>
    <x v="0"/>
    <x v="97"/>
    <n v="195218.99"/>
    <x v="1"/>
    <x v="1"/>
    <x v="1"/>
    <x v="0"/>
    <x v="0"/>
    <x v="2"/>
    <x v="1"/>
    <x v="1"/>
    <x v="19"/>
    <x v="5"/>
    <x v="0"/>
  </r>
  <r>
    <s v="AU0224"/>
    <s v="Drew  Rogers"/>
    <x v="0"/>
    <n v="43"/>
    <x v="0"/>
    <x v="0"/>
    <x v="91"/>
    <n v="27019"/>
    <x v="0"/>
    <x v="0"/>
    <x v="0"/>
    <x v="0"/>
    <x v="0"/>
    <x v="0"/>
    <x v="0"/>
    <x v="3"/>
    <x v="7"/>
    <x v="3"/>
    <x v="0"/>
  </r>
  <r>
    <s v="AU0849"/>
    <s v="Bernadette  Page"/>
    <x v="1"/>
    <n v="25"/>
    <x v="0"/>
    <x v="0"/>
    <x v="98"/>
    <n v="4033.34"/>
    <x v="0"/>
    <x v="1"/>
    <x v="1"/>
    <x v="0"/>
    <x v="2"/>
    <x v="0"/>
    <x v="0"/>
    <x v="1"/>
    <x v="5"/>
    <x v="5"/>
    <x v="0"/>
  </r>
  <r>
    <s v="AU0226"/>
    <s v="Edwin  Malone"/>
    <x v="0"/>
    <n v="40"/>
    <x v="0"/>
    <x v="0"/>
    <x v="91"/>
    <n v="14737.97"/>
    <x v="1"/>
    <x v="1"/>
    <x v="1"/>
    <x v="0"/>
    <x v="1"/>
    <x v="0"/>
    <x v="0"/>
    <x v="3"/>
    <x v="7"/>
    <x v="3"/>
    <x v="0"/>
  </r>
  <r>
    <s v="AU0857"/>
    <s v="Johanna  Boone"/>
    <x v="1"/>
    <n v="25"/>
    <x v="3"/>
    <x v="1"/>
    <x v="99"/>
    <n v="23431.57"/>
    <x v="0"/>
    <x v="1"/>
    <x v="1"/>
    <x v="1"/>
    <x v="1"/>
    <x v="0"/>
    <x v="0"/>
    <x v="1"/>
    <x v="3"/>
    <x v="5"/>
    <x v="0"/>
  </r>
  <r>
    <s v="AU0228"/>
    <s v="Salvador  Bass"/>
    <x v="1"/>
    <n v="37"/>
    <x v="0"/>
    <x v="0"/>
    <x v="100"/>
    <n v="6881.36"/>
    <x v="0"/>
    <x v="1"/>
    <x v="1"/>
    <x v="0"/>
    <x v="0"/>
    <x v="2"/>
    <x v="0"/>
    <x v="3"/>
    <x v="8"/>
    <x v="3"/>
    <x v="0"/>
  </r>
  <r>
    <s v="AU0229"/>
    <s v="Salvador  Bass"/>
    <x v="1"/>
    <n v="36"/>
    <x v="0"/>
    <x v="0"/>
    <x v="100"/>
    <n v="63633.25"/>
    <x v="0"/>
    <x v="0"/>
    <x v="1"/>
    <x v="0"/>
    <x v="0"/>
    <x v="0"/>
    <x v="0"/>
    <x v="3"/>
    <x v="8"/>
    <x v="3"/>
    <x v="0"/>
  </r>
  <r>
    <s v="AU0230"/>
    <s v="Trevor  Jones"/>
    <x v="0"/>
    <n v="42"/>
    <x v="0"/>
    <x v="0"/>
    <x v="100"/>
    <n v="77496.67"/>
    <x v="0"/>
    <x v="2"/>
    <x v="1"/>
    <x v="1"/>
    <x v="0"/>
    <x v="2"/>
    <x v="0"/>
    <x v="3"/>
    <x v="8"/>
    <x v="3"/>
    <x v="0"/>
  </r>
  <r>
    <s v="AU0231"/>
    <s v="Rachel  Gomez"/>
    <x v="1"/>
    <n v="45"/>
    <x v="0"/>
    <x v="0"/>
    <x v="100"/>
    <n v="58579.49"/>
    <x v="0"/>
    <x v="1"/>
    <x v="0"/>
    <x v="0"/>
    <x v="0"/>
    <x v="0"/>
    <x v="0"/>
    <x v="2"/>
    <x v="8"/>
    <x v="3"/>
    <x v="0"/>
  </r>
  <r>
    <s v="AU0232"/>
    <s v="Bethany  Pena"/>
    <x v="0"/>
    <n v="41"/>
    <x v="0"/>
    <x v="1"/>
    <x v="100"/>
    <n v="86211.64"/>
    <x v="0"/>
    <x v="2"/>
    <x v="0"/>
    <x v="0"/>
    <x v="1"/>
    <x v="0"/>
    <x v="0"/>
    <x v="3"/>
    <x v="8"/>
    <x v="3"/>
    <x v="0"/>
  </r>
  <r>
    <s v="AU0233"/>
    <s v="Robert  Munoz"/>
    <x v="0"/>
    <n v="42"/>
    <x v="0"/>
    <x v="0"/>
    <x v="101"/>
    <n v="95326.45"/>
    <x v="1"/>
    <x v="1"/>
    <x v="1"/>
    <x v="0"/>
    <x v="0"/>
    <x v="1"/>
    <x v="0"/>
    <x v="3"/>
    <x v="6"/>
    <x v="3"/>
    <x v="0"/>
  </r>
  <r>
    <s v="AU0234"/>
    <s v="Jenny  Garcia"/>
    <x v="0"/>
    <n v="42"/>
    <x v="0"/>
    <x v="0"/>
    <x v="101"/>
    <n v="15221.9"/>
    <x v="1"/>
    <x v="1"/>
    <x v="1"/>
    <x v="0"/>
    <x v="0"/>
    <x v="3"/>
    <x v="0"/>
    <x v="3"/>
    <x v="6"/>
    <x v="3"/>
    <x v="0"/>
  </r>
  <r>
    <s v="AU0235"/>
    <s v="Ernest  Davis"/>
    <x v="1"/>
    <n v="40"/>
    <x v="0"/>
    <x v="0"/>
    <x v="101"/>
    <n v="70922.28"/>
    <x v="1"/>
    <x v="1"/>
    <x v="0"/>
    <x v="0"/>
    <x v="0"/>
    <x v="0"/>
    <x v="0"/>
    <x v="3"/>
    <x v="6"/>
    <x v="3"/>
    <x v="0"/>
  </r>
  <r>
    <s v="AU0236"/>
    <s v="Rachel  Gomez"/>
    <x v="1"/>
    <n v="43"/>
    <x v="0"/>
    <x v="0"/>
    <x v="101"/>
    <n v="38121.129999999997"/>
    <x v="2"/>
    <x v="1"/>
    <x v="0"/>
    <x v="0"/>
    <x v="0"/>
    <x v="0"/>
    <x v="0"/>
    <x v="3"/>
    <x v="6"/>
    <x v="3"/>
    <x v="0"/>
  </r>
  <r>
    <s v="AU0237"/>
    <s v="Elbert  Klein"/>
    <x v="1"/>
    <n v="43"/>
    <x v="0"/>
    <x v="0"/>
    <x v="101"/>
    <n v="35651.43"/>
    <x v="0"/>
    <x v="1"/>
    <x v="1"/>
    <x v="0"/>
    <x v="0"/>
    <x v="2"/>
    <x v="0"/>
    <x v="3"/>
    <x v="6"/>
    <x v="3"/>
    <x v="0"/>
  </r>
  <r>
    <s v="AU0914"/>
    <s v="Drew  Rogers"/>
    <x v="1"/>
    <n v="25"/>
    <x v="1"/>
    <x v="1"/>
    <x v="102"/>
    <n v="223428.55"/>
    <x v="0"/>
    <x v="2"/>
    <x v="0"/>
    <x v="0"/>
    <x v="0"/>
    <x v="1"/>
    <x v="0"/>
    <x v="1"/>
    <x v="9"/>
    <x v="5"/>
    <x v="0"/>
  </r>
  <r>
    <s v="AU0239"/>
    <s v="Elaine  Ellis"/>
    <x v="1"/>
    <n v="35"/>
    <x v="0"/>
    <x v="0"/>
    <x v="92"/>
    <n v="17730.57"/>
    <x v="0"/>
    <x v="0"/>
    <x v="0"/>
    <x v="0"/>
    <x v="1"/>
    <x v="0"/>
    <x v="0"/>
    <x v="3"/>
    <x v="24"/>
    <x v="3"/>
    <x v="0"/>
  </r>
  <r>
    <s v="AU0973"/>
    <s v="Andrew  Meyer"/>
    <x v="1"/>
    <n v="25"/>
    <x v="0"/>
    <x v="2"/>
    <x v="103"/>
    <n v="128767.64"/>
    <x v="1"/>
    <x v="1"/>
    <x v="1"/>
    <x v="0"/>
    <x v="1"/>
    <x v="0"/>
    <x v="0"/>
    <x v="1"/>
    <x v="13"/>
    <x v="5"/>
    <x v="0"/>
  </r>
  <r>
    <s v="AU0241"/>
    <s v="Eddie  Green"/>
    <x v="0"/>
    <n v="43"/>
    <x v="0"/>
    <x v="0"/>
    <x v="92"/>
    <n v="22307.16"/>
    <x v="1"/>
    <x v="1"/>
    <x v="1"/>
    <x v="0"/>
    <x v="0"/>
    <x v="0"/>
    <x v="0"/>
    <x v="3"/>
    <x v="24"/>
    <x v="3"/>
    <x v="0"/>
  </r>
  <r>
    <s v="AU0242"/>
    <s v="Elbert  Klein"/>
    <x v="1"/>
    <n v="34"/>
    <x v="0"/>
    <x v="1"/>
    <x v="92"/>
    <n v="85294.66"/>
    <x v="0"/>
    <x v="2"/>
    <x v="0"/>
    <x v="0"/>
    <x v="0"/>
    <x v="0"/>
    <x v="0"/>
    <x v="1"/>
    <x v="24"/>
    <x v="3"/>
    <x v="0"/>
  </r>
  <r>
    <s v="AU0243"/>
    <s v="Patty  Thompson"/>
    <x v="0"/>
    <n v="47"/>
    <x v="0"/>
    <x v="1"/>
    <x v="92"/>
    <n v="173349.19"/>
    <x v="0"/>
    <x v="2"/>
    <x v="0"/>
    <x v="0"/>
    <x v="0"/>
    <x v="0"/>
    <x v="0"/>
    <x v="2"/>
    <x v="24"/>
    <x v="3"/>
    <x v="0"/>
  </r>
  <r>
    <s v="AU0244"/>
    <s v="Arturo  Francis"/>
    <x v="0"/>
    <n v="39"/>
    <x v="0"/>
    <x v="0"/>
    <x v="92"/>
    <n v="67364.429999999993"/>
    <x v="0"/>
    <x v="1"/>
    <x v="1"/>
    <x v="1"/>
    <x v="1"/>
    <x v="0"/>
    <x v="0"/>
    <x v="3"/>
    <x v="24"/>
    <x v="3"/>
    <x v="0"/>
  </r>
  <r>
    <s v="AU1026"/>
    <s v="Cindy  Becker"/>
    <x v="1"/>
    <n v="25"/>
    <x v="0"/>
    <x v="0"/>
    <x v="104"/>
    <n v="33727.99"/>
    <x v="0"/>
    <x v="1"/>
    <x v="0"/>
    <x v="0"/>
    <x v="2"/>
    <x v="0"/>
    <x v="1"/>
    <x v="1"/>
    <x v="17"/>
    <x v="5"/>
    <x v="0"/>
  </r>
  <r>
    <s v="AU1090"/>
    <s v="Blake  Bridges"/>
    <x v="0"/>
    <n v="25"/>
    <x v="0"/>
    <x v="2"/>
    <x v="36"/>
    <n v="66084.52"/>
    <x v="0"/>
    <x v="0"/>
    <x v="0"/>
    <x v="1"/>
    <x v="0"/>
    <x v="0"/>
    <x v="0"/>
    <x v="1"/>
    <x v="1"/>
    <x v="6"/>
    <x v="0"/>
  </r>
  <r>
    <s v="AU1316"/>
    <s v="Max  Rodgers"/>
    <x v="0"/>
    <n v="25"/>
    <x v="0"/>
    <x v="0"/>
    <x v="105"/>
    <n v="184872.19"/>
    <x v="0"/>
    <x v="2"/>
    <x v="0"/>
    <x v="0"/>
    <x v="1"/>
    <x v="0"/>
    <x v="0"/>
    <x v="1"/>
    <x v="30"/>
    <x v="6"/>
    <x v="0"/>
  </r>
  <r>
    <s v="AU0248"/>
    <s v="Drew  Rogers"/>
    <x v="0"/>
    <n v="37"/>
    <x v="0"/>
    <x v="0"/>
    <x v="92"/>
    <n v="6362"/>
    <x v="1"/>
    <x v="1"/>
    <x v="0"/>
    <x v="0"/>
    <x v="0"/>
    <x v="0"/>
    <x v="0"/>
    <x v="3"/>
    <x v="24"/>
    <x v="3"/>
    <x v="0"/>
  </r>
  <r>
    <s v="AU0249"/>
    <s v="Lynette  Brewer"/>
    <x v="0"/>
    <n v="43"/>
    <x v="0"/>
    <x v="0"/>
    <x v="92"/>
    <n v="48755.73"/>
    <x v="0"/>
    <x v="2"/>
    <x v="1"/>
    <x v="0"/>
    <x v="0"/>
    <x v="0"/>
    <x v="0"/>
    <x v="3"/>
    <x v="24"/>
    <x v="3"/>
    <x v="0"/>
  </r>
  <r>
    <s v="AU1355"/>
    <s v="Andrew  Meyer"/>
    <x v="0"/>
    <n v="25"/>
    <x v="1"/>
    <x v="2"/>
    <x v="106"/>
    <n v="66528.399999999994"/>
    <x v="0"/>
    <x v="0"/>
    <x v="1"/>
    <x v="0"/>
    <x v="0"/>
    <x v="0"/>
    <x v="0"/>
    <x v="1"/>
    <x v="13"/>
    <x v="6"/>
    <x v="0"/>
  </r>
  <r>
    <s v="AU1483"/>
    <s v="Robert  Munoz"/>
    <x v="1"/>
    <n v="25"/>
    <x v="0"/>
    <x v="0"/>
    <x v="107"/>
    <n v="8706.57"/>
    <x v="0"/>
    <x v="1"/>
    <x v="1"/>
    <x v="0"/>
    <x v="0"/>
    <x v="1"/>
    <x v="0"/>
    <x v="1"/>
    <x v="25"/>
    <x v="7"/>
    <x v="0"/>
  </r>
  <r>
    <s v="AU1544"/>
    <s v="Ellen  Weaver"/>
    <x v="1"/>
    <n v="25"/>
    <x v="0"/>
    <x v="0"/>
    <x v="108"/>
    <n v="68086"/>
    <x v="1"/>
    <x v="3"/>
    <x v="0"/>
    <x v="0"/>
    <x v="0"/>
    <x v="0"/>
    <x v="0"/>
    <x v="1"/>
    <x v="16"/>
    <x v="7"/>
    <x v="0"/>
  </r>
  <r>
    <s v="AU1556"/>
    <s v="Max  Rodgers"/>
    <x v="1"/>
    <n v="25"/>
    <x v="0"/>
    <x v="0"/>
    <x v="109"/>
    <n v="98663.52"/>
    <x v="0"/>
    <x v="2"/>
    <x v="1"/>
    <x v="1"/>
    <x v="0"/>
    <x v="0"/>
    <x v="0"/>
    <x v="1"/>
    <x v="4"/>
    <x v="7"/>
    <x v="0"/>
  </r>
  <r>
    <s v="AU0254"/>
    <s v="Isabel  Cross"/>
    <x v="0"/>
    <n v="34"/>
    <x v="0"/>
    <x v="0"/>
    <x v="92"/>
    <n v="30261.99"/>
    <x v="0"/>
    <x v="0"/>
    <x v="1"/>
    <x v="0"/>
    <x v="0"/>
    <x v="1"/>
    <x v="0"/>
    <x v="1"/>
    <x v="24"/>
    <x v="3"/>
    <x v="0"/>
  </r>
  <r>
    <s v="AU0255"/>
    <s v="Bethany  Pena"/>
    <x v="1"/>
    <n v="36"/>
    <x v="0"/>
    <x v="1"/>
    <x v="92"/>
    <n v="30414.94"/>
    <x v="0"/>
    <x v="0"/>
    <x v="0"/>
    <x v="0"/>
    <x v="0"/>
    <x v="0"/>
    <x v="0"/>
    <x v="3"/>
    <x v="24"/>
    <x v="3"/>
    <x v="0"/>
  </r>
  <r>
    <s v="AU0256"/>
    <s v="Ruben  Nunez"/>
    <x v="0"/>
    <n v="46"/>
    <x v="2"/>
    <x v="1"/>
    <x v="92"/>
    <n v="44009.34"/>
    <x v="0"/>
    <x v="1"/>
    <x v="1"/>
    <x v="1"/>
    <x v="1"/>
    <x v="0"/>
    <x v="0"/>
    <x v="2"/>
    <x v="24"/>
    <x v="3"/>
    <x v="0"/>
  </r>
  <r>
    <s v="AU0257"/>
    <s v="Herman  Williams"/>
    <x v="0"/>
    <n v="36"/>
    <x v="2"/>
    <x v="1"/>
    <x v="92"/>
    <n v="118630.73"/>
    <x v="0"/>
    <x v="2"/>
    <x v="0"/>
    <x v="1"/>
    <x v="0"/>
    <x v="0"/>
    <x v="0"/>
    <x v="3"/>
    <x v="24"/>
    <x v="3"/>
    <x v="0"/>
  </r>
  <r>
    <s v="AU0258"/>
    <s v="Lance  Yates"/>
    <x v="0"/>
    <n v="54"/>
    <x v="2"/>
    <x v="2"/>
    <x v="92"/>
    <n v="3152.13"/>
    <x v="1"/>
    <x v="1"/>
    <x v="0"/>
    <x v="0"/>
    <x v="0"/>
    <x v="0"/>
    <x v="0"/>
    <x v="2"/>
    <x v="24"/>
    <x v="3"/>
    <x v="0"/>
  </r>
  <r>
    <s v="AU0259"/>
    <s v="Sonya  Mullins"/>
    <x v="1"/>
    <n v="50"/>
    <x v="2"/>
    <x v="2"/>
    <x v="92"/>
    <n v="27103.73"/>
    <x v="2"/>
    <x v="2"/>
    <x v="1"/>
    <x v="0"/>
    <x v="0"/>
    <x v="0"/>
    <x v="0"/>
    <x v="2"/>
    <x v="24"/>
    <x v="3"/>
    <x v="0"/>
  </r>
  <r>
    <s v="AU0260"/>
    <s v="Brooke  Horton"/>
    <x v="0"/>
    <n v="45"/>
    <x v="2"/>
    <x v="1"/>
    <x v="92"/>
    <n v="38893.660000000003"/>
    <x v="1"/>
    <x v="1"/>
    <x v="0"/>
    <x v="1"/>
    <x v="0"/>
    <x v="0"/>
    <x v="1"/>
    <x v="2"/>
    <x v="24"/>
    <x v="3"/>
    <x v="0"/>
  </r>
  <r>
    <s v="AU0261"/>
    <s v="Lorraine  Gibson"/>
    <x v="0"/>
    <n v="47"/>
    <x v="2"/>
    <x v="1"/>
    <x v="92"/>
    <n v="28621.37"/>
    <x v="0"/>
    <x v="1"/>
    <x v="1"/>
    <x v="1"/>
    <x v="0"/>
    <x v="0"/>
    <x v="0"/>
    <x v="2"/>
    <x v="24"/>
    <x v="3"/>
    <x v="0"/>
  </r>
  <r>
    <s v="AU0262"/>
    <s v="Della  Jensen"/>
    <x v="1"/>
    <n v="59"/>
    <x v="2"/>
    <x v="2"/>
    <x v="92"/>
    <n v="35149.1"/>
    <x v="1"/>
    <x v="1"/>
    <x v="0"/>
    <x v="0"/>
    <x v="0"/>
    <x v="0"/>
    <x v="0"/>
    <x v="4"/>
    <x v="24"/>
    <x v="3"/>
    <x v="0"/>
  </r>
  <r>
    <s v="AU0263"/>
    <s v="Rachel  Gomez"/>
    <x v="1"/>
    <n v="41"/>
    <x v="2"/>
    <x v="2"/>
    <x v="92"/>
    <n v="130981.39"/>
    <x v="1"/>
    <x v="2"/>
    <x v="0"/>
    <x v="0"/>
    <x v="0"/>
    <x v="0"/>
    <x v="0"/>
    <x v="3"/>
    <x v="24"/>
    <x v="3"/>
    <x v="0"/>
  </r>
  <r>
    <s v="AU0264"/>
    <s v="Paulette  Spencer"/>
    <x v="1"/>
    <n v="48"/>
    <x v="2"/>
    <x v="2"/>
    <x v="92"/>
    <n v="15785.87"/>
    <x v="0"/>
    <x v="2"/>
    <x v="0"/>
    <x v="1"/>
    <x v="0"/>
    <x v="0"/>
    <x v="0"/>
    <x v="2"/>
    <x v="24"/>
    <x v="3"/>
    <x v="0"/>
  </r>
  <r>
    <s v="AU0265"/>
    <s v="Rachel  Gomez"/>
    <x v="0"/>
    <n v="52"/>
    <x v="2"/>
    <x v="1"/>
    <x v="92"/>
    <n v="67481.55"/>
    <x v="0"/>
    <x v="2"/>
    <x v="0"/>
    <x v="0"/>
    <x v="0"/>
    <x v="1"/>
    <x v="0"/>
    <x v="2"/>
    <x v="24"/>
    <x v="3"/>
    <x v="0"/>
  </r>
  <r>
    <s v="AU1616"/>
    <s v="Robert  Munoz"/>
    <x v="1"/>
    <n v="25"/>
    <x v="0"/>
    <x v="0"/>
    <x v="110"/>
    <n v="63840.160000000003"/>
    <x v="0"/>
    <x v="2"/>
    <x v="1"/>
    <x v="0"/>
    <x v="0"/>
    <x v="0"/>
    <x v="0"/>
    <x v="1"/>
    <x v="7"/>
    <x v="7"/>
    <x v="0"/>
  </r>
  <r>
    <s v="AU0267"/>
    <s v="Della  Jensen"/>
    <x v="0"/>
    <n v="55"/>
    <x v="2"/>
    <x v="2"/>
    <x v="92"/>
    <n v="55212.63"/>
    <x v="1"/>
    <x v="1"/>
    <x v="1"/>
    <x v="0"/>
    <x v="1"/>
    <x v="0"/>
    <x v="0"/>
    <x v="4"/>
    <x v="24"/>
    <x v="3"/>
    <x v="0"/>
  </r>
  <r>
    <s v="AU1720"/>
    <s v="Robert  Munoz"/>
    <x v="1"/>
    <n v="25"/>
    <x v="0"/>
    <x v="1"/>
    <x v="111"/>
    <n v="71411.91"/>
    <x v="0"/>
    <x v="1"/>
    <x v="1"/>
    <x v="0"/>
    <x v="0"/>
    <x v="1"/>
    <x v="1"/>
    <x v="1"/>
    <x v="13"/>
    <x v="7"/>
    <x v="0"/>
  </r>
  <r>
    <s v="AU0269"/>
    <s v="Bernadette  Page"/>
    <x v="1"/>
    <n v="42"/>
    <x v="3"/>
    <x v="2"/>
    <x v="92"/>
    <n v="65811.399999999994"/>
    <x v="1"/>
    <x v="1"/>
    <x v="1"/>
    <x v="0"/>
    <x v="2"/>
    <x v="0"/>
    <x v="0"/>
    <x v="3"/>
    <x v="24"/>
    <x v="3"/>
    <x v="0"/>
  </r>
  <r>
    <s v="AU0270"/>
    <s v="Cecilia  Manning"/>
    <x v="1"/>
    <n v="63"/>
    <x v="3"/>
    <x v="2"/>
    <x v="92"/>
    <n v="40328.36"/>
    <x v="2"/>
    <x v="1"/>
    <x v="0"/>
    <x v="0"/>
    <x v="0"/>
    <x v="0"/>
    <x v="0"/>
    <x v="4"/>
    <x v="24"/>
    <x v="3"/>
    <x v="0"/>
  </r>
  <r>
    <s v="AU1798"/>
    <s v="Ruben  Nunez"/>
    <x v="0"/>
    <n v="25"/>
    <x v="0"/>
    <x v="0"/>
    <x v="112"/>
    <n v="16694.96"/>
    <x v="1"/>
    <x v="1"/>
    <x v="0"/>
    <x v="0"/>
    <x v="0"/>
    <x v="0"/>
    <x v="0"/>
    <x v="1"/>
    <x v="15"/>
    <x v="7"/>
    <x v="0"/>
  </r>
  <r>
    <s v="AU1816"/>
    <s v="Cecilia  Manning"/>
    <x v="1"/>
    <n v="25"/>
    <x v="1"/>
    <x v="2"/>
    <x v="112"/>
    <n v="44244.27"/>
    <x v="0"/>
    <x v="1"/>
    <x v="0"/>
    <x v="0"/>
    <x v="0"/>
    <x v="0"/>
    <x v="0"/>
    <x v="1"/>
    <x v="15"/>
    <x v="7"/>
    <x v="0"/>
  </r>
  <r>
    <s v="AU0273"/>
    <s v="Joey  Wong"/>
    <x v="0"/>
    <n v="41"/>
    <x v="0"/>
    <x v="0"/>
    <x v="113"/>
    <n v="61566.69"/>
    <x v="0"/>
    <x v="1"/>
    <x v="0"/>
    <x v="0"/>
    <x v="1"/>
    <x v="0"/>
    <x v="0"/>
    <x v="3"/>
    <x v="9"/>
    <x v="3"/>
    <x v="0"/>
  </r>
  <r>
    <s v="AU0274"/>
    <s v="Allan  Ramos"/>
    <x v="1"/>
    <n v="34"/>
    <x v="0"/>
    <x v="2"/>
    <x v="113"/>
    <n v="166891.48000000001"/>
    <x v="0"/>
    <x v="1"/>
    <x v="1"/>
    <x v="0"/>
    <x v="0"/>
    <x v="0"/>
    <x v="0"/>
    <x v="1"/>
    <x v="9"/>
    <x v="3"/>
    <x v="0"/>
  </r>
  <r>
    <s v="AU0275"/>
    <s v="Bernadette  Page"/>
    <x v="0"/>
    <n v="42"/>
    <x v="0"/>
    <x v="0"/>
    <x v="114"/>
    <n v="15095.46"/>
    <x v="1"/>
    <x v="2"/>
    <x v="1"/>
    <x v="0"/>
    <x v="0"/>
    <x v="0"/>
    <x v="0"/>
    <x v="3"/>
    <x v="10"/>
    <x v="3"/>
    <x v="0"/>
  </r>
  <r>
    <s v="AU1883"/>
    <s v="Sandra  Floyd"/>
    <x v="0"/>
    <n v="25"/>
    <x v="0"/>
    <x v="0"/>
    <x v="115"/>
    <n v="116446.72"/>
    <x v="1"/>
    <x v="1"/>
    <x v="1"/>
    <x v="0"/>
    <x v="0"/>
    <x v="1"/>
    <x v="0"/>
    <x v="1"/>
    <x v="20"/>
    <x v="8"/>
    <x v="0"/>
  </r>
  <r>
    <s v="AU0277"/>
    <s v="Elvira  Bowman"/>
    <x v="1"/>
    <n v="37"/>
    <x v="0"/>
    <x v="0"/>
    <x v="114"/>
    <n v="85930.43"/>
    <x v="0"/>
    <x v="2"/>
    <x v="0"/>
    <x v="0"/>
    <x v="0"/>
    <x v="1"/>
    <x v="0"/>
    <x v="3"/>
    <x v="10"/>
    <x v="3"/>
    <x v="0"/>
  </r>
  <r>
    <s v="AU2020"/>
    <s v="Mable  Lindsey"/>
    <x v="1"/>
    <n v="25"/>
    <x v="0"/>
    <x v="0"/>
    <x v="116"/>
    <n v="81983.66"/>
    <x v="0"/>
    <x v="0"/>
    <x v="1"/>
    <x v="0"/>
    <x v="0"/>
    <x v="1"/>
    <x v="0"/>
    <x v="1"/>
    <x v="3"/>
    <x v="8"/>
    <x v="0"/>
  </r>
  <r>
    <s v="AU0279"/>
    <s v="Jenny  Garcia"/>
    <x v="0"/>
    <n v="42"/>
    <x v="0"/>
    <x v="0"/>
    <x v="114"/>
    <n v="48039.75"/>
    <x v="0"/>
    <x v="0"/>
    <x v="0"/>
    <x v="0"/>
    <x v="0"/>
    <x v="0"/>
    <x v="0"/>
    <x v="3"/>
    <x v="10"/>
    <x v="3"/>
    <x v="0"/>
  </r>
  <r>
    <s v="AU2066"/>
    <s v="Salvador  Bass"/>
    <x v="1"/>
    <n v="25"/>
    <x v="0"/>
    <x v="0"/>
    <x v="117"/>
    <n v="32443.67"/>
    <x v="1"/>
    <x v="2"/>
    <x v="0"/>
    <x v="0"/>
    <x v="0"/>
    <x v="0"/>
    <x v="0"/>
    <x v="1"/>
    <x v="8"/>
    <x v="8"/>
    <x v="0"/>
  </r>
  <r>
    <s v="AU0281"/>
    <s v="Fernando  Rowe"/>
    <x v="0"/>
    <n v="37"/>
    <x v="0"/>
    <x v="1"/>
    <x v="114"/>
    <n v="155037.04"/>
    <x v="0"/>
    <x v="2"/>
    <x v="0"/>
    <x v="0"/>
    <x v="1"/>
    <x v="0"/>
    <x v="0"/>
    <x v="3"/>
    <x v="10"/>
    <x v="3"/>
    <x v="0"/>
  </r>
  <r>
    <s v="AU2077"/>
    <s v="Cindy  Becker"/>
    <x v="0"/>
    <n v="25"/>
    <x v="0"/>
    <x v="0"/>
    <x v="118"/>
    <n v="3173"/>
    <x v="0"/>
    <x v="1"/>
    <x v="1"/>
    <x v="0"/>
    <x v="1"/>
    <x v="0"/>
    <x v="0"/>
    <x v="1"/>
    <x v="6"/>
    <x v="8"/>
    <x v="0"/>
  </r>
  <r>
    <s v="AU0283"/>
    <s v="Andrew  Meyer"/>
    <x v="1"/>
    <n v="34"/>
    <x v="0"/>
    <x v="0"/>
    <x v="119"/>
    <n v="18743.689999999999"/>
    <x v="1"/>
    <x v="1"/>
    <x v="1"/>
    <x v="0"/>
    <x v="1"/>
    <x v="0"/>
    <x v="0"/>
    <x v="1"/>
    <x v="11"/>
    <x v="3"/>
    <x v="0"/>
  </r>
  <r>
    <s v="AU2106"/>
    <s v="Joey  Wong"/>
    <x v="1"/>
    <n v="25"/>
    <x v="3"/>
    <x v="0"/>
    <x v="120"/>
    <n v="111658.3"/>
    <x v="0"/>
    <x v="1"/>
    <x v="1"/>
    <x v="0"/>
    <x v="1"/>
    <x v="0"/>
    <x v="0"/>
    <x v="1"/>
    <x v="24"/>
    <x v="8"/>
    <x v="0"/>
  </r>
  <r>
    <s v="AU0285"/>
    <s v="Mable  Lindsey"/>
    <x v="0"/>
    <n v="34"/>
    <x v="0"/>
    <x v="0"/>
    <x v="121"/>
    <n v="77300.210000000006"/>
    <x v="0"/>
    <x v="1"/>
    <x v="0"/>
    <x v="0"/>
    <x v="1"/>
    <x v="0"/>
    <x v="0"/>
    <x v="1"/>
    <x v="12"/>
    <x v="3"/>
    <x v="0"/>
  </r>
  <r>
    <s v="AU2265"/>
    <s v="Peter  Hodges"/>
    <x v="1"/>
    <n v="25"/>
    <x v="3"/>
    <x v="0"/>
    <x v="57"/>
    <n v="60498.76"/>
    <x v="0"/>
    <x v="2"/>
    <x v="0"/>
    <x v="0"/>
    <x v="0"/>
    <x v="0"/>
    <x v="0"/>
    <x v="1"/>
    <x v="23"/>
    <x v="8"/>
    <x v="0"/>
  </r>
  <r>
    <s v="AU0287"/>
    <s v="Edwin  Malone"/>
    <x v="0"/>
    <n v="41"/>
    <x v="0"/>
    <x v="0"/>
    <x v="121"/>
    <n v="96612.64"/>
    <x v="0"/>
    <x v="1"/>
    <x v="1"/>
    <x v="0"/>
    <x v="1"/>
    <x v="0"/>
    <x v="0"/>
    <x v="3"/>
    <x v="12"/>
    <x v="3"/>
    <x v="0"/>
  </r>
  <r>
    <s v="AU0288"/>
    <s v="Patty  Thompson"/>
    <x v="0"/>
    <n v="37"/>
    <x v="0"/>
    <x v="0"/>
    <x v="121"/>
    <n v="56501.51"/>
    <x v="0"/>
    <x v="1"/>
    <x v="1"/>
    <x v="0"/>
    <x v="1"/>
    <x v="0"/>
    <x v="0"/>
    <x v="3"/>
    <x v="12"/>
    <x v="3"/>
    <x v="0"/>
  </r>
  <r>
    <s v="AU2267"/>
    <s v="Isabel  Cross"/>
    <x v="1"/>
    <n v="25"/>
    <x v="3"/>
    <x v="2"/>
    <x v="57"/>
    <n v="7571.46"/>
    <x v="0"/>
    <x v="1"/>
    <x v="0"/>
    <x v="0"/>
    <x v="0"/>
    <x v="3"/>
    <x v="0"/>
    <x v="1"/>
    <x v="23"/>
    <x v="8"/>
    <x v="0"/>
  </r>
  <r>
    <s v="AU0290"/>
    <s v="Della  Jensen"/>
    <x v="0"/>
    <n v="40"/>
    <x v="0"/>
    <x v="0"/>
    <x v="122"/>
    <n v="105009.88"/>
    <x v="0"/>
    <x v="2"/>
    <x v="0"/>
    <x v="1"/>
    <x v="0"/>
    <x v="3"/>
    <x v="1"/>
    <x v="3"/>
    <x v="30"/>
    <x v="3"/>
    <x v="0"/>
  </r>
  <r>
    <s v="AU0291"/>
    <s v="Colleen  Warren"/>
    <x v="1"/>
    <n v="21"/>
    <x v="0"/>
    <x v="0"/>
    <x v="122"/>
    <n v="8163.88"/>
    <x v="0"/>
    <x v="0"/>
    <x v="1"/>
    <x v="0"/>
    <x v="0"/>
    <x v="0"/>
    <x v="1"/>
    <x v="0"/>
    <x v="30"/>
    <x v="3"/>
    <x v="0"/>
  </r>
  <r>
    <s v="AU0292"/>
    <s v="Bernadette  Page"/>
    <x v="1"/>
    <n v="40"/>
    <x v="0"/>
    <x v="0"/>
    <x v="122"/>
    <n v="37682.660000000003"/>
    <x v="0"/>
    <x v="1"/>
    <x v="1"/>
    <x v="0"/>
    <x v="1"/>
    <x v="0"/>
    <x v="0"/>
    <x v="3"/>
    <x v="30"/>
    <x v="3"/>
    <x v="0"/>
  </r>
  <r>
    <s v="AU0293"/>
    <s v="Rachel  Gomez"/>
    <x v="0"/>
    <n v="45"/>
    <x v="0"/>
    <x v="2"/>
    <x v="122"/>
    <n v="97188.04"/>
    <x v="0"/>
    <x v="1"/>
    <x v="0"/>
    <x v="0"/>
    <x v="0"/>
    <x v="0"/>
    <x v="0"/>
    <x v="2"/>
    <x v="30"/>
    <x v="3"/>
    <x v="0"/>
  </r>
  <r>
    <s v="AU2274"/>
    <s v="Elbert  Klein"/>
    <x v="0"/>
    <n v="25"/>
    <x v="3"/>
    <x v="2"/>
    <x v="57"/>
    <n v="61487.57"/>
    <x v="0"/>
    <x v="0"/>
    <x v="1"/>
    <x v="0"/>
    <x v="1"/>
    <x v="0"/>
    <x v="0"/>
    <x v="1"/>
    <x v="23"/>
    <x v="8"/>
    <x v="0"/>
  </r>
  <r>
    <s v="AU0295"/>
    <s v="Arturo  Francis"/>
    <x v="0"/>
    <n v="45"/>
    <x v="2"/>
    <x v="1"/>
    <x v="122"/>
    <n v="24511.58"/>
    <x v="0"/>
    <x v="2"/>
    <x v="0"/>
    <x v="0"/>
    <x v="0"/>
    <x v="0"/>
    <x v="0"/>
    <x v="2"/>
    <x v="30"/>
    <x v="3"/>
    <x v="0"/>
  </r>
  <r>
    <s v="AU2452"/>
    <s v="Patty  Thompson"/>
    <x v="1"/>
    <n v="25"/>
    <x v="0"/>
    <x v="1"/>
    <x v="123"/>
    <n v="8193.66"/>
    <x v="0"/>
    <x v="1"/>
    <x v="0"/>
    <x v="0"/>
    <x v="0"/>
    <x v="0"/>
    <x v="0"/>
    <x v="1"/>
    <x v="26"/>
    <x v="9"/>
    <x v="0"/>
  </r>
  <r>
    <s v="AU2475"/>
    <s v="Salvador  Bass"/>
    <x v="1"/>
    <n v="25"/>
    <x v="0"/>
    <x v="0"/>
    <x v="60"/>
    <n v="44432.18"/>
    <x v="0"/>
    <x v="2"/>
    <x v="1"/>
    <x v="0"/>
    <x v="0"/>
    <x v="1"/>
    <x v="0"/>
    <x v="1"/>
    <x v="1"/>
    <x v="9"/>
    <x v="0"/>
  </r>
  <r>
    <s v="AU2481"/>
    <s v="Brooke  Horton"/>
    <x v="1"/>
    <n v="25"/>
    <x v="0"/>
    <x v="1"/>
    <x v="60"/>
    <n v="46436.33"/>
    <x v="2"/>
    <x v="1"/>
    <x v="0"/>
    <x v="1"/>
    <x v="0"/>
    <x v="0"/>
    <x v="1"/>
    <x v="1"/>
    <x v="1"/>
    <x v="9"/>
    <x v="0"/>
  </r>
  <r>
    <s v="AU0299"/>
    <s v="Max  Rodgers"/>
    <x v="1"/>
    <n v="40"/>
    <x v="0"/>
    <x v="0"/>
    <x v="124"/>
    <n v="21984.400000000001"/>
    <x v="0"/>
    <x v="1"/>
    <x v="1"/>
    <x v="1"/>
    <x v="0"/>
    <x v="0"/>
    <x v="1"/>
    <x v="3"/>
    <x v="13"/>
    <x v="3"/>
    <x v="0"/>
  </r>
  <r>
    <s v="AU0300"/>
    <s v="Sandra  Floyd"/>
    <x v="0"/>
    <n v="53"/>
    <x v="2"/>
    <x v="1"/>
    <x v="124"/>
    <n v="95982.9"/>
    <x v="0"/>
    <x v="1"/>
    <x v="1"/>
    <x v="0"/>
    <x v="0"/>
    <x v="0"/>
    <x v="1"/>
    <x v="2"/>
    <x v="13"/>
    <x v="3"/>
    <x v="0"/>
  </r>
  <r>
    <s v="AU0301"/>
    <s v="Peter  Hodges"/>
    <x v="0"/>
    <n v="41"/>
    <x v="2"/>
    <x v="1"/>
    <x v="124"/>
    <n v="148044.48000000001"/>
    <x v="2"/>
    <x v="0"/>
    <x v="0"/>
    <x v="0"/>
    <x v="0"/>
    <x v="0"/>
    <x v="0"/>
    <x v="3"/>
    <x v="13"/>
    <x v="3"/>
    <x v="0"/>
  </r>
  <r>
    <s v="AU2547"/>
    <s v="Ben  Perez"/>
    <x v="1"/>
    <n v="25"/>
    <x v="0"/>
    <x v="0"/>
    <x v="125"/>
    <n v="61812.15"/>
    <x v="0"/>
    <x v="1"/>
    <x v="1"/>
    <x v="0"/>
    <x v="1"/>
    <x v="0"/>
    <x v="0"/>
    <x v="1"/>
    <x v="19"/>
    <x v="9"/>
    <x v="0"/>
  </r>
  <r>
    <s v="AU0303"/>
    <s v="Andrew  Meyer"/>
    <x v="0"/>
    <n v="42"/>
    <x v="0"/>
    <x v="1"/>
    <x v="126"/>
    <n v="183437"/>
    <x v="0"/>
    <x v="1"/>
    <x v="1"/>
    <x v="0"/>
    <x v="2"/>
    <x v="0"/>
    <x v="0"/>
    <x v="3"/>
    <x v="23"/>
    <x v="3"/>
    <x v="0"/>
  </r>
  <r>
    <s v="AU0304"/>
    <s v="Beth  Tucker"/>
    <x v="1"/>
    <n v="42"/>
    <x v="0"/>
    <x v="0"/>
    <x v="126"/>
    <n v="45483.13"/>
    <x v="0"/>
    <x v="1"/>
    <x v="1"/>
    <x v="0"/>
    <x v="0"/>
    <x v="0"/>
    <x v="0"/>
    <x v="3"/>
    <x v="23"/>
    <x v="3"/>
    <x v="0"/>
  </r>
  <r>
    <s v="AU2557"/>
    <s v="Peter  Hodges"/>
    <x v="1"/>
    <n v="25"/>
    <x v="0"/>
    <x v="0"/>
    <x v="62"/>
    <n v="30464.84"/>
    <x v="2"/>
    <x v="1"/>
    <x v="1"/>
    <x v="0"/>
    <x v="0"/>
    <x v="1"/>
    <x v="1"/>
    <x v="1"/>
    <x v="5"/>
    <x v="9"/>
    <x v="0"/>
  </r>
  <r>
    <s v="AU2607"/>
    <s v="Nellie  Joseph"/>
    <x v="1"/>
    <n v="25"/>
    <x v="0"/>
    <x v="0"/>
    <x v="127"/>
    <n v="35180.46"/>
    <x v="0"/>
    <x v="3"/>
    <x v="0"/>
    <x v="0"/>
    <x v="1"/>
    <x v="0"/>
    <x v="0"/>
    <x v="1"/>
    <x v="7"/>
    <x v="9"/>
    <x v="0"/>
  </r>
  <r>
    <s v="AU2662"/>
    <s v="Woodrow  Colon"/>
    <x v="0"/>
    <n v="25"/>
    <x v="0"/>
    <x v="2"/>
    <x v="128"/>
    <n v="110251.15"/>
    <x v="0"/>
    <x v="0"/>
    <x v="1"/>
    <x v="0"/>
    <x v="0"/>
    <x v="0"/>
    <x v="0"/>
    <x v="1"/>
    <x v="24"/>
    <x v="9"/>
    <x v="0"/>
  </r>
  <r>
    <s v="AU0308"/>
    <s v="Cecilia  Manning"/>
    <x v="0"/>
    <n v="43"/>
    <x v="0"/>
    <x v="0"/>
    <x v="126"/>
    <n v="49716.9"/>
    <x v="0"/>
    <x v="0"/>
    <x v="1"/>
    <x v="1"/>
    <x v="1"/>
    <x v="0"/>
    <x v="0"/>
    <x v="3"/>
    <x v="23"/>
    <x v="3"/>
    <x v="0"/>
  </r>
  <r>
    <s v="AU2682"/>
    <s v="Lance  Yates"/>
    <x v="1"/>
    <n v="25"/>
    <x v="0"/>
    <x v="0"/>
    <x v="129"/>
    <n v="20461.669999999998"/>
    <x v="0"/>
    <x v="1"/>
    <x v="1"/>
    <x v="0"/>
    <x v="0"/>
    <x v="0"/>
    <x v="0"/>
    <x v="1"/>
    <x v="9"/>
    <x v="9"/>
    <x v="0"/>
  </r>
  <r>
    <s v="AU2698"/>
    <s v="Nellie  Joseph"/>
    <x v="0"/>
    <n v="25"/>
    <x v="1"/>
    <x v="0"/>
    <x v="130"/>
    <n v="33112.21"/>
    <x v="1"/>
    <x v="2"/>
    <x v="0"/>
    <x v="0"/>
    <x v="0"/>
    <x v="0"/>
    <x v="1"/>
    <x v="1"/>
    <x v="10"/>
    <x v="9"/>
    <x v="0"/>
  </r>
  <r>
    <s v="AU2874"/>
    <s v="Fernando  Rowe"/>
    <x v="1"/>
    <n v="25"/>
    <x v="3"/>
    <x v="0"/>
    <x v="131"/>
    <n v="11280.37"/>
    <x v="2"/>
    <x v="2"/>
    <x v="1"/>
    <x v="0"/>
    <x v="1"/>
    <x v="0"/>
    <x v="0"/>
    <x v="1"/>
    <x v="22"/>
    <x v="9"/>
    <x v="0"/>
  </r>
  <r>
    <s v="AU0312"/>
    <s v="Arturo  Francis"/>
    <x v="0"/>
    <n v="45"/>
    <x v="0"/>
    <x v="1"/>
    <x v="132"/>
    <n v="31567.15"/>
    <x v="0"/>
    <x v="3"/>
    <x v="0"/>
    <x v="0"/>
    <x v="0"/>
    <x v="0"/>
    <x v="0"/>
    <x v="2"/>
    <x v="14"/>
    <x v="3"/>
    <x v="0"/>
  </r>
  <r>
    <s v="AU0313"/>
    <s v="Peter  Hodges"/>
    <x v="1"/>
    <n v="40"/>
    <x v="0"/>
    <x v="0"/>
    <x v="133"/>
    <n v="98427.91"/>
    <x v="1"/>
    <x v="0"/>
    <x v="1"/>
    <x v="0"/>
    <x v="0"/>
    <x v="0"/>
    <x v="0"/>
    <x v="3"/>
    <x v="29"/>
    <x v="3"/>
    <x v="0"/>
  </r>
  <r>
    <s v="AU2916"/>
    <s v="Christy  Olson"/>
    <x v="0"/>
    <n v="25"/>
    <x v="0"/>
    <x v="2"/>
    <x v="134"/>
    <n v="61279.28"/>
    <x v="2"/>
    <x v="0"/>
    <x v="0"/>
    <x v="0"/>
    <x v="0"/>
    <x v="2"/>
    <x v="1"/>
    <x v="1"/>
    <x v="28"/>
    <x v="9"/>
    <x v="0"/>
  </r>
  <r>
    <s v="AU2971"/>
    <s v="Dan  Peterson"/>
    <x v="1"/>
    <n v="25"/>
    <x v="0"/>
    <x v="2"/>
    <x v="67"/>
    <n v="106988.55"/>
    <x v="1"/>
    <x v="2"/>
    <x v="1"/>
    <x v="0"/>
    <x v="0"/>
    <x v="0"/>
    <x v="0"/>
    <x v="1"/>
    <x v="20"/>
    <x v="10"/>
    <x v="0"/>
  </r>
  <r>
    <s v="AU0316"/>
    <s v="Marion  Glover"/>
    <x v="1"/>
    <n v="37"/>
    <x v="0"/>
    <x v="0"/>
    <x v="133"/>
    <n v="8373.69"/>
    <x v="0"/>
    <x v="0"/>
    <x v="1"/>
    <x v="0"/>
    <x v="1"/>
    <x v="0"/>
    <x v="0"/>
    <x v="3"/>
    <x v="29"/>
    <x v="3"/>
    <x v="0"/>
  </r>
  <r>
    <s v="AU0317"/>
    <s v="Guillermo  Potter"/>
    <x v="0"/>
    <n v="35"/>
    <x v="0"/>
    <x v="0"/>
    <x v="133"/>
    <n v="65357.97"/>
    <x v="0"/>
    <x v="1"/>
    <x v="0"/>
    <x v="0"/>
    <x v="0"/>
    <x v="0"/>
    <x v="0"/>
    <x v="3"/>
    <x v="29"/>
    <x v="3"/>
    <x v="0"/>
  </r>
  <r>
    <s v="AU0318"/>
    <s v="Trevor  Jones"/>
    <x v="1"/>
    <n v="43"/>
    <x v="0"/>
    <x v="1"/>
    <x v="135"/>
    <n v="2292.9"/>
    <x v="0"/>
    <x v="0"/>
    <x v="0"/>
    <x v="1"/>
    <x v="1"/>
    <x v="0"/>
    <x v="0"/>
    <x v="3"/>
    <x v="15"/>
    <x v="3"/>
    <x v="0"/>
  </r>
  <r>
    <s v="AU3026"/>
    <s v="Drew  Rogers"/>
    <x v="1"/>
    <n v="25"/>
    <x v="0"/>
    <x v="0"/>
    <x v="136"/>
    <n v="110831.99"/>
    <x v="1"/>
    <x v="2"/>
    <x v="1"/>
    <x v="0"/>
    <x v="2"/>
    <x v="1"/>
    <x v="0"/>
    <x v="1"/>
    <x v="0"/>
    <x v="10"/>
    <x v="0"/>
  </r>
  <r>
    <s v="AU0320"/>
    <s v="Salvador  Bass"/>
    <x v="0"/>
    <n v="34"/>
    <x v="0"/>
    <x v="0"/>
    <x v="135"/>
    <n v="64154.28"/>
    <x v="1"/>
    <x v="1"/>
    <x v="0"/>
    <x v="0"/>
    <x v="1"/>
    <x v="0"/>
    <x v="0"/>
    <x v="1"/>
    <x v="15"/>
    <x v="3"/>
    <x v="0"/>
  </r>
  <r>
    <s v="AU0321"/>
    <s v="Bethany  Pena"/>
    <x v="0"/>
    <n v="43"/>
    <x v="0"/>
    <x v="1"/>
    <x v="135"/>
    <n v="101206.42"/>
    <x v="0"/>
    <x v="3"/>
    <x v="0"/>
    <x v="0"/>
    <x v="1"/>
    <x v="0"/>
    <x v="0"/>
    <x v="3"/>
    <x v="15"/>
    <x v="3"/>
    <x v="0"/>
  </r>
  <r>
    <s v="AU3061"/>
    <s v="Rachel  Gomez"/>
    <x v="1"/>
    <n v="25"/>
    <x v="0"/>
    <x v="2"/>
    <x v="69"/>
    <n v="2819.97"/>
    <x v="0"/>
    <x v="1"/>
    <x v="0"/>
    <x v="0"/>
    <x v="0"/>
    <x v="1"/>
    <x v="0"/>
    <x v="1"/>
    <x v="16"/>
    <x v="10"/>
    <x v="0"/>
  </r>
  <r>
    <s v="AU0323"/>
    <s v="Beth  Tucker"/>
    <x v="1"/>
    <n v="21"/>
    <x v="0"/>
    <x v="0"/>
    <x v="135"/>
    <n v="67230.149999999994"/>
    <x v="1"/>
    <x v="2"/>
    <x v="0"/>
    <x v="1"/>
    <x v="0"/>
    <x v="0"/>
    <x v="0"/>
    <x v="0"/>
    <x v="15"/>
    <x v="3"/>
    <x v="0"/>
  </r>
  <r>
    <s v="AU0324"/>
    <s v="Brooke  Horton"/>
    <x v="0"/>
    <n v="54"/>
    <x v="0"/>
    <x v="0"/>
    <x v="135"/>
    <n v="49421.22"/>
    <x v="0"/>
    <x v="2"/>
    <x v="0"/>
    <x v="0"/>
    <x v="0"/>
    <x v="3"/>
    <x v="1"/>
    <x v="2"/>
    <x v="15"/>
    <x v="3"/>
    <x v="0"/>
  </r>
  <r>
    <s v="AU0325"/>
    <s v="Ernest  Davis"/>
    <x v="0"/>
    <n v="35"/>
    <x v="0"/>
    <x v="2"/>
    <x v="137"/>
    <n v="61313.04"/>
    <x v="0"/>
    <x v="0"/>
    <x v="1"/>
    <x v="1"/>
    <x v="1"/>
    <x v="0"/>
    <x v="0"/>
    <x v="3"/>
    <x v="22"/>
    <x v="3"/>
    <x v="0"/>
  </r>
  <r>
    <s v="AU0326"/>
    <s v="Edwin  Malone"/>
    <x v="1"/>
    <n v="42"/>
    <x v="0"/>
    <x v="0"/>
    <x v="137"/>
    <n v="106919.48"/>
    <x v="0"/>
    <x v="1"/>
    <x v="0"/>
    <x v="0"/>
    <x v="0"/>
    <x v="1"/>
    <x v="0"/>
    <x v="3"/>
    <x v="22"/>
    <x v="3"/>
    <x v="0"/>
  </r>
  <r>
    <s v="AU0327"/>
    <s v="Rachel  Gomez"/>
    <x v="0"/>
    <n v="40"/>
    <x v="0"/>
    <x v="2"/>
    <x v="137"/>
    <n v="11138.21"/>
    <x v="0"/>
    <x v="1"/>
    <x v="0"/>
    <x v="1"/>
    <x v="0"/>
    <x v="0"/>
    <x v="0"/>
    <x v="3"/>
    <x v="22"/>
    <x v="3"/>
    <x v="0"/>
  </r>
  <r>
    <s v="AU0328"/>
    <s v="Elvira  Bowman"/>
    <x v="1"/>
    <n v="34"/>
    <x v="0"/>
    <x v="0"/>
    <x v="137"/>
    <n v="3008.73"/>
    <x v="1"/>
    <x v="2"/>
    <x v="1"/>
    <x v="0"/>
    <x v="0"/>
    <x v="0"/>
    <x v="1"/>
    <x v="1"/>
    <x v="22"/>
    <x v="3"/>
    <x v="0"/>
  </r>
  <r>
    <s v="AU0329"/>
    <s v="Beth  Tucker"/>
    <x v="1"/>
    <n v="37"/>
    <x v="0"/>
    <x v="0"/>
    <x v="137"/>
    <n v="18513.55"/>
    <x v="0"/>
    <x v="1"/>
    <x v="0"/>
    <x v="0"/>
    <x v="0"/>
    <x v="3"/>
    <x v="1"/>
    <x v="3"/>
    <x v="22"/>
    <x v="3"/>
    <x v="0"/>
  </r>
  <r>
    <s v="AU3113"/>
    <s v="Cecilia  Manning"/>
    <x v="0"/>
    <n v="25"/>
    <x v="0"/>
    <x v="0"/>
    <x v="138"/>
    <n v="53762"/>
    <x v="0"/>
    <x v="1"/>
    <x v="1"/>
    <x v="0"/>
    <x v="1"/>
    <x v="0"/>
    <x v="0"/>
    <x v="1"/>
    <x v="5"/>
    <x v="10"/>
    <x v="0"/>
  </r>
  <r>
    <s v="AU0331"/>
    <s v="Iris  Underwood"/>
    <x v="0"/>
    <n v="44"/>
    <x v="0"/>
    <x v="0"/>
    <x v="137"/>
    <n v="74648.58"/>
    <x v="0"/>
    <x v="1"/>
    <x v="0"/>
    <x v="0"/>
    <x v="0"/>
    <x v="0"/>
    <x v="0"/>
    <x v="3"/>
    <x v="22"/>
    <x v="3"/>
    <x v="0"/>
  </r>
  <r>
    <s v="AU0332"/>
    <s v="Billie  Chandler"/>
    <x v="1"/>
    <n v="34"/>
    <x v="0"/>
    <x v="0"/>
    <x v="137"/>
    <n v="36878.959999999999"/>
    <x v="1"/>
    <x v="2"/>
    <x v="1"/>
    <x v="0"/>
    <x v="0"/>
    <x v="2"/>
    <x v="0"/>
    <x v="1"/>
    <x v="22"/>
    <x v="3"/>
    <x v="0"/>
  </r>
  <r>
    <s v="AU0333"/>
    <s v="Isabel  Cross"/>
    <x v="0"/>
    <n v="54"/>
    <x v="2"/>
    <x v="1"/>
    <x v="137"/>
    <n v="23668.78"/>
    <x v="0"/>
    <x v="1"/>
    <x v="1"/>
    <x v="0"/>
    <x v="0"/>
    <x v="0"/>
    <x v="0"/>
    <x v="2"/>
    <x v="22"/>
    <x v="3"/>
    <x v="0"/>
  </r>
  <r>
    <s v="AU3129"/>
    <s v="Marian  Hill"/>
    <x v="1"/>
    <n v="25"/>
    <x v="3"/>
    <x v="0"/>
    <x v="138"/>
    <n v="21837.759999999998"/>
    <x v="0"/>
    <x v="0"/>
    <x v="0"/>
    <x v="1"/>
    <x v="2"/>
    <x v="0"/>
    <x v="0"/>
    <x v="1"/>
    <x v="5"/>
    <x v="10"/>
    <x v="0"/>
  </r>
  <r>
    <s v="AU0335"/>
    <s v="Trevor  Jones"/>
    <x v="1"/>
    <n v="42"/>
    <x v="0"/>
    <x v="1"/>
    <x v="139"/>
    <n v="11317.51"/>
    <x v="1"/>
    <x v="2"/>
    <x v="0"/>
    <x v="0"/>
    <x v="0"/>
    <x v="0"/>
    <x v="1"/>
    <x v="3"/>
    <x v="17"/>
    <x v="3"/>
    <x v="0"/>
  </r>
  <r>
    <s v="AU0336"/>
    <s v="Ben  Perez"/>
    <x v="1"/>
    <n v="36"/>
    <x v="0"/>
    <x v="0"/>
    <x v="139"/>
    <n v="37510.42"/>
    <x v="2"/>
    <x v="2"/>
    <x v="0"/>
    <x v="1"/>
    <x v="1"/>
    <x v="0"/>
    <x v="0"/>
    <x v="3"/>
    <x v="17"/>
    <x v="3"/>
    <x v="0"/>
  </r>
  <r>
    <s v="AU0337"/>
    <s v="Colleen  Warren"/>
    <x v="1"/>
    <n v="22"/>
    <x v="0"/>
    <x v="0"/>
    <x v="139"/>
    <n v="105262.07"/>
    <x v="0"/>
    <x v="0"/>
    <x v="0"/>
    <x v="0"/>
    <x v="1"/>
    <x v="0"/>
    <x v="0"/>
    <x v="0"/>
    <x v="17"/>
    <x v="3"/>
    <x v="0"/>
  </r>
  <r>
    <s v="AU0338"/>
    <s v="Lynette  Brewer"/>
    <x v="0"/>
    <n v="42"/>
    <x v="0"/>
    <x v="0"/>
    <x v="139"/>
    <n v="46675.63"/>
    <x v="1"/>
    <x v="2"/>
    <x v="1"/>
    <x v="0"/>
    <x v="0"/>
    <x v="1"/>
    <x v="0"/>
    <x v="3"/>
    <x v="17"/>
    <x v="3"/>
    <x v="0"/>
  </r>
  <r>
    <s v="AU0339"/>
    <s v="Brooke  Horton"/>
    <x v="1"/>
    <n v="58"/>
    <x v="2"/>
    <x v="2"/>
    <x v="139"/>
    <n v="49264.21"/>
    <x v="0"/>
    <x v="0"/>
    <x v="0"/>
    <x v="0"/>
    <x v="0"/>
    <x v="3"/>
    <x v="0"/>
    <x v="4"/>
    <x v="17"/>
    <x v="3"/>
    <x v="0"/>
  </r>
  <r>
    <s v="AU0340"/>
    <s v="Isabel  Cross"/>
    <x v="1"/>
    <n v="20"/>
    <x v="3"/>
    <x v="0"/>
    <x v="139"/>
    <n v="2219.48"/>
    <x v="2"/>
    <x v="0"/>
    <x v="0"/>
    <x v="0"/>
    <x v="0"/>
    <x v="0"/>
    <x v="0"/>
    <x v="0"/>
    <x v="17"/>
    <x v="3"/>
    <x v="0"/>
  </r>
  <r>
    <s v="AU3166"/>
    <s v="Guillermo  Potter"/>
    <x v="1"/>
    <n v="25"/>
    <x v="0"/>
    <x v="2"/>
    <x v="140"/>
    <n v="18788.75"/>
    <x v="0"/>
    <x v="2"/>
    <x v="0"/>
    <x v="0"/>
    <x v="0"/>
    <x v="0"/>
    <x v="0"/>
    <x v="1"/>
    <x v="7"/>
    <x v="10"/>
    <x v="0"/>
  </r>
  <r>
    <s v="AU0342"/>
    <s v="Isabel  Cross"/>
    <x v="0"/>
    <n v="38"/>
    <x v="0"/>
    <x v="0"/>
    <x v="141"/>
    <n v="27511.34"/>
    <x v="0"/>
    <x v="2"/>
    <x v="0"/>
    <x v="0"/>
    <x v="0"/>
    <x v="0"/>
    <x v="0"/>
    <x v="3"/>
    <x v="28"/>
    <x v="3"/>
    <x v="0"/>
  </r>
  <r>
    <s v="AU3171"/>
    <s v="Cassandra  Franklin"/>
    <x v="0"/>
    <n v="25"/>
    <x v="0"/>
    <x v="0"/>
    <x v="140"/>
    <n v="26943.46"/>
    <x v="0"/>
    <x v="1"/>
    <x v="1"/>
    <x v="1"/>
    <x v="1"/>
    <x v="0"/>
    <x v="0"/>
    <x v="1"/>
    <x v="7"/>
    <x v="10"/>
    <x v="0"/>
  </r>
  <r>
    <s v="AU0344"/>
    <s v="Eric  Rose"/>
    <x v="1"/>
    <n v="35"/>
    <x v="0"/>
    <x v="0"/>
    <x v="141"/>
    <n v="87771.25"/>
    <x v="1"/>
    <x v="2"/>
    <x v="1"/>
    <x v="0"/>
    <x v="1"/>
    <x v="0"/>
    <x v="0"/>
    <x v="3"/>
    <x v="28"/>
    <x v="3"/>
    <x v="0"/>
  </r>
  <r>
    <s v="AU0345"/>
    <s v="Isabel  Cross"/>
    <x v="0"/>
    <n v="36"/>
    <x v="0"/>
    <x v="0"/>
    <x v="141"/>
    <n v="15184.64"/>
    <x v="1"/>
    <x v="3"/>
    <x v="1"/>
    <x v="0"/>
    <x v="0"/>
    <x v="0"/>
    <x v="0"/>
    <x v="3"/>
    <x v="28"/>
    <x v="3"/>
    <x v="0"/>
  </r>
  <r>
    <s v="AU3376"/>
    <s v="Cassandra  Franklin"/>
    <x v="0"/>
    <n v="25"/>
    <x v="0"/>
    <x v="2"/>
    <x v="142"/>
    <n v="112473.03"/>
    <x v="0"/>
    <x v="3"/>
    <x v="0"/>
    <x v="0"/>
    <x v="0"/>
    <x v="0"/>
    <x v="0"/>
    <x v="1"/>
    <x v="15"/>
    <x v="10"/>
    <x v="0"/>
  </r>
  <r>
    <s v="AU0347"/>
    <s v="Isabel  Cross"/>
    <x v="0"/>
    <n v="56"/>
    <x v="2"/>
    <x v="2"/>
    <x v="143"/>
    <n v="105894.18"/>
    <x v="0"/>
    <x v="2"/>
    <x v="0"/>
    <x v="0"/>
    <x v="0"/>
    <x v="0"/>
    <x v="0"/>
    <x v="4"/>
    <x v="25"/>
    <x v="4"/>
    <x v="0"/>
  </r>
  <r>
    <s v="AU0348"/>
    <s v="Joey  Wong"/>
    <x v="0"/>
    <n v="51"/>
    <x v="2"/>
    <x v="2"/>
    <x v="143"/>
    <n v="41553.879999999997"/>
    <x v="0"/>
    <x v="0"/>
    <x v="0"/>
    <x v="0"/>
    <x v="0"/>
    <x v="3"/>
    <x v="1"/>
    <x v="2"/>
    <x v="25"/>
    <x v="4"/>
    <x v="0"/>
  </r>
  <r>
    <s v="AU0349"/>
    <s v="Arturo  Francis"/>
    <x v="0"/>
    <n v="55"/>
    <x v="2"/>
    <x v="1"/>
    <x v="143"/>
    <n v="89605.25"/>
    <x v="0"/>
    <x v="1"/>
    <x v="1"/>
    <x v="1"/>
    <x v="1"/>
    <x v="0"/>
    <x v="0"/>
    <x v="4"/>
    <x v="25"/>
    <x v="4"/>
    <x v="0"/>
  </r>
  <r>
    <s v="AU0350"/>
    <s v="Joey  Wong"/>
    <x v="0"/>
    <n v="61"/>
    <x v="2"/>
    <x v="1"/>
    <x v="143"/>
    <n v="47641.34"/>
    <x v="0"/>
    <x v="2"/>
    <x v="1"/>
    <x v="0"/>
    <x v="0"/>
    <x v="1"/>
    <x v="0"/>
    <x v="4"/>
    <x v="25"/>
    <x v="4"/>
    <x v="0"/>
  </r>
  <r>
    <s v="AU0351"/>
    <s v="Christy  Olson"/>
    <x v="0"/>
    <n v="38"/>
    <x v="3"/>
    <x v="1"/>
    <x v="143"/>
    <n v="72322.7"/>
    <x v="0"/>
    <x v="1"/>
    <x v="1"/>
    <x v="0"/>
    <x v="0"/>
    <x v="0"/>
    <x v="0"/>
    <x v="3"/>
    <x v="25"/>
    <x v="4"/>
    <x v="0"/>
  </r>
  <r>
    <s v="AU0352"/>
    <s v="Marion  Glover"/>
    <x v="0"/>
    <n v="51"/>
    <x v="2"/>
    <x v="0"/>
    <x v="144"/>
    <n v="135182.32999999999"/>
    <x v="0"/>
    <x v="2"/>
    <x v="1"/>
    <x v="0"/>
    <x v="0"/>
    <x v="0"/>
    <x v="0"/>
    <x v="2"/>
    <x v="21"/>
    <x v="4"/>
    <x v="0"/>
  </r>
  <r>
    <s v="AU0353"/>
    <s v="Cecilia  Manning"/>
    <x v="0"/>
    <n v="58"/>
    <x v="2"/>
    <x v="1"/>
    <x v="144"/>
    <n v="9575.84"/>
    <x v="0"/>
    <x v="2"/>
    <x v="0"/>
    <x v="1"/>
    <x v="0"/>
    <x v="0"/>
    <x v="0"/>
    <x v="4"/>
    <x v="21"/>
    <x v="4"/>
    <x v="0"/>
  </r>
  <r>
    <s v="AU0354"/>
    <s v="Trevor  Jones"/>
    <x v="0"/>
    <n v="42"/>
    <x v="2"/>
    <x v="2"/>
    <x v="144"/>
    <n v="20019.75"/>
    <x v="0"/>
    <x v="2"/>
    <x v="0"/>
    <x v="0"/>
    <x v="0"/>
    <x v="1"/>
    <x v="0"/>
    <x v="3"/>
    <x v="21"/>
    <x v="4"/>
    <x v="0"/>
  </r>
  <r>
    <s v="AU0355"/>
    <s v="Johanna  Boone"/>
    <x v="0"/>
    <n v="46"/>
    <x v="2"/>
    <x v="1"/>
    <x v="144"/>
    <n v="16342.34"/>
    <x v="0"/>
    <x v="2"/>
    <x v="1"/>
    <x v="0"/>
    <x v="0"/>
    <x v="1"/>
    <x v="0"/>
    <x v="2"/>
    <x v="21"/>
    <x v="4"/>
    <x v="0"/>
  </r>
  <r>
    <s v="AU0356"/>
    <s v="Isabel  Cross"/>
    <x v="0"/>
    <n v="42"/>
    <x v="2"/>
    <x v="1"/>
    <x v="144"/>
    <n v="26476.9"/>
    <x v="1"/>
    <x v="1"/>
    <x v="1"/>
    <x v="0"/>
    <x v="1"/>
    <x v="0"/>
    <x v="0"/>
    <x v="3"/>
    <x v="21"/>
    <x v="4"/>
    <x v="0"/>
  </r>
  <r>
    <s v="AU3394"/>
    <s v="Kyle  Carr"/>
    <x v="0"/>
    <n v="25"/>
    <x v="0"/>
    <x v="1"/>
    <x v="142"/>
    <n v="36366.22"/>
    <x v="0"/>
    <x v="2"/>
    <x v="1"/>
    <x v="0"/>
    <x v="1"/>
    <x v="0"/>
    <x v="0"/>
    <x v="1"/>
    <x v="15"/>
    <x v="10"/>
    <x v="0"/>
  </r>
  <r>
    <s v="AU3421"/>
    <s v="Johanna  Boone"/>
    <x v="0"/>
    <n v="25"/>
    <x v="0"/>
    <x v="2"/>
    <x v="74"/>
    <n v="122119.27"/>
    <x v="1"/>
    <x v="2"/>
    <x v="0"/>
    <x v="0"/>
    <x v="0"/>
    <x v="0"/>
    <x v="0"/>
    <x v="1"/>
    <x v="22"/>
    <x v="10"/>
    <x v="0"/>
  </r>
  <r>
    <s v="AU0359"/>
    <s v="Trevor  Jones"/>
    <x v="1"/>
    <n v="17"/>
    <x v="1"/>
    <x v="2"/>
    <x v="144"/>
    <n v="98205.09"/>
    <x v="2"/>
    <x v="1"/>
    <x v="0"/>
    <x v="0"/>
    <x v="0"/>
    <x v="0"/>
    <x v="1"/>
    <x v="0"/>
    <x v="21"/>
    <x v="4"/>
    <x v="0"/>
  </r>
  <r>
    <s v="AU0360"/>
    <s v="Robert  Munoz"/>
    <x v="1"/>
    <n v="44"/>
    <x v="0"/>
    <x v="0"/>
    <x v="145"/>
    <n v="12115.39"/>
    <x v="1"/>
    <x v="1"/>
    <x v="1"/>
    <x v="0"/>
    <x v="0"/>
    <x v="0"/>
    <x v="0"/>
    <x v="3"/>
    <x v="26"/>
    <x v="4"/>
    <x v="0"/>
  </r>
  <r>
    <s v="AU0361"/>
    <s v="Blake  Bridges"/>
    <x v="0"/>
    <n v="45"/>
    <x v="2"/>
    <x v="1"/>
    <x v="145"/>
    <n v="101874.46"/>
    <x v="1"/>
    <x v="2"/>
    <x v="0"/>
    <x v="0"/>
    <x v="0"/>
    <x v="0"/>
    <x v="0"/>
    <x v="2"/>
    <x v="26"/>
    <x v="4"/>
    <x v="0"/>
  </r>
  <r>
    <s v="AU0362"/>
    <s v="Brooke  Horton"/>
    <x v="0"/>
    <n v="52"/>
    <x v="2"/>
    <x v="0"/>
    <x v="145"/>
    <n v="159976.94"/>
    <x v="0"/>
    <x v="0"/>
    <x v="1"/>
    <x v="1"/>
    <x v="0"/>
    <x v="0"/>
    <x v="0"/>
    <x v="2"/>
    <x v="26"/>
    <x v="4"/>
    <x v="0"/>
  </r>
  <r>
    <s v="AU0363"/>
    <s v="Blake  Bridges"/>
    <x v="0"/>
    <n v="45"/>
    <x v="2"/>
    <x v="1"/>
    <x v="145"/>
    <n v="35915.39"/>
    <x v="0"/>
    <x v="0"/>
    <x v="1"/>
    <x v="0"/>
    <x v="1"/>
    <x v="0"/>
    <x v="0"/>
    <x v="2"/>
    <x v="26"/>
    <x v="4"/>
    <x v="0"/>
  </r>
  <r>
    <s v="AU0364"/>
    <s v="Jenny  Garcia"/>
    <x v="1"/>
    <n v="34"/>
    <x v="3"/>
    <x v="0"/>
    <x v="145"/>
    <n v="8437.84"/>
    <x v="0"/>
    <x v="1"/>
    <x v="1"/>
    <x v="0"/>
    <x v="0"/>
    <x v="0"/>
    <x v="0"/>
    <x v="1"/>
    <x v="26"/>
    <x v="4"/>
    <x v="0"/>
  </r>
  <r>
    <s v="AU3422"/>
    <s v="Rachel  Gomez"/>
    <x v="1"/>
    <n v="25"/>
    <x v="0"/>
    <x v="0"/>
    <x v="74"/>
    <n v="66029.539999999994"/>
    <x v="0"/>
    <x v="0"/>
    <x v="1"/>
    <x v="0"/>
    <x v="0"/>
    <x v="0"/>
    <x v="0"/>
    <x v="1"/>
    <x v="22"/>
    <x v="10"/>
    <x v="0"/>
  </r>
  <r>
    <s v="AU0366"/>
    <s v="Shari  Silva"/>
    <x v="1"/>
    <n v="35"/>
    <x v="3"/>
    <x v="0"/>
    <x v="145"/>
    <n v="26111.21"/>
    <x v="1"/>
    <x v="1"/>
    <x v="0"/>
    <x v="0"/>
    <x v="0"/>
    <x v="0"/>
    <x v="0"/>
    <x v="3"/>
    <x v="26"/>
    <x v="4"/>
    <x v="0"/>
  </r>
  <r>
    <s v="AU3444"/>
    <s v="Paulette  Spencer"/>
    <x v="0"/>
    <n v="25"/>
    <x v="0"/>
    <x v="0"/>
    <x v="76"/>
    <n v="115855.81"/>
    <x v="0"/>
    <x v="1"/>
    <x v="1"/>
    <x v="0"/>
    <x v="0"/>
    <x v="0"/>
    <x v="0"/>
    <x v="1"/>
    <x v="28"/>
    <x v="10"/>
    <x v="0"/>
  </r>
  <r>
    <s v="AU3515"/>
    <s v="Andrew  Meyer"/>
    <x v="0"/>
    <n v="25"/>
    <x v="0"/>
    <x v="1"/>
    <x v="146"/>
    <n v="3052.28"/>
    <x v="0"/>
    <x v="1"/>
    <x v="1"/>
    <x v="0"/>
    <x v="1"/>
    <x v="0"/>
    <x v="0"/>
    <x v="1"/>
    <x v="21"/>
    <x v="11"/>
    <x v="0"/>
  </r>
  <r>
    <s v="AU0369"/>
    <s v="Shari  Silva"/>
    <x v="1"/>
    <n v="38"/>
    <x v="0"/>
    <x v="0"/>
    <x v="147"/>
    <n v="59715.03"/>
    <x v="1"/>
    <x v="0"/>
    <x v="0"/>
    <x v="0"/>
    <x v="0"/>
    <x v="0"/>
    <x v="1"/>
    <x v="3"/>
    <x v="0"/>
    <x v="4"/>
    <x v="0"/>
  </r>
  <r>
    <s v="AU0370"/>
    <s v="Della  Jensen"/>
    <x v="0"/>
    <n v="62"/>
    <x v="2"/>
    <x v="2"/>
    <x v="147"/>
    <n v="79613.600000000006"/>
    <x v="0"/>
    <x v="1"/>
    <x v="1"/>
    <x v="0"/>
    <x v="0"/>
    <x v="2"/>
    <x v="0"/>
    <x v="4"/>
    <x v="0"/>
    <x v="4"/>
    <x v="0"/>
  </r>
  <r>
    <s v="AU0371"/>
    <s v="Ernest  Davis"/>
    <x v="0"/>
    <n v="44"/>
    <x v="2"/>
    <x v="2"/>
    <x v="147"/>
    <n v="9384.69"/>
    <x v="0"/>
    <x v="2"/>
    <x v="0"/>
    <x v="0"/>
    <x v="1"/>
    <x v="0"/>
    <x v="0"/>
    <x v="3"/>
    <x v="0"/>
    <x v="4"/>
    <x v="0"/>
  </r>
  <r>
    <s v="AU0372"/>
    <s v="Willie  Vega"/>
    <x v="0"/>
    <n v="54"/>
    <x v="2"/>
    <x v="1"/>
    <x v="147"/>
    <n v="30156.61"/>
    <x v="0"/>
    <x v="0"/>
    <x v="0"/>
    <x v="0"/>
    <x v="0"/>
    <x v="0"/>
    <x v="0"/>
    <x v="2"/>
    <x v="0"/>
    <x v="4"/>
    <x v="0"/>
  </r>
  <r>
    <s v="AU0373"/>
    <s v="Marian  Hill"/>
    <x v="0"/>
    <n v="39"/>
    <x v="2"/>
    <x v="1"/>
    <x v="147"/>
    <n v="24699.16"/>
    <x v="0"/>
    <x v="1"/>
    <x v="0"/>
    <x v="0"/>
    <x v="1"/>
    <x v="0"/>
    <x v="0"/>
    <x v="3"/>
    <x v="0"/>
    <x v="4"/>
    <x v="0"/>
  </r>
  <r>
    <s v="AU0374"/>
    <s v="Robert  Munoz"/>
    <x v="0"/>
    <n v="19"/>
    <x v="3"/>
    <x v="1"/>
    <x v="147"/>
    <n v="141470.72"/>
    <x v="0"/>
    <x v="1"/>
    <x v="1"/>
    <x v="0"/>
    <x v="0"/>
    <x v="0"/>
    <x v="0"/>
    <x v="0"/>
    <x v="0"/>
    <x v="4"/>
    <x v="0"/>
  </r>
  <r>
    <s v="AU0375"/>
    <s v="Eddie  Green"/>
    <x v="1"/>
    <n v="44"/>
    <x v="3"/>
    <x v="2"/>
    <x v="147"/>
    <n v="71300.67"/>
    <x v="0"/>
    <x v="1"/>
    <x v="1"/>
    <x v="0"/>
    <x v="0"/>
    <x v="1"/>
    <x v="0"/>
    <x v="3"/>
    <x v="0"/>
    <x v="4"/>
    <x v="0"/>
  </r>
  <r>
    <s v="AU3519"/>
    <s v="Isabel  Cross"/>
    <x v="1"/>
    <n v="25"/>
    <x v="0"/>
    <x v="0"/>
    <x v="146"/>
    <n v="84482.19"/>
    <x v="0"/>
    <x v="1"/>
    <x v="1"/>
    <x v="0"/>
    <x v="0"/>
    <x v="1"/>
    <x v="0"/>
    <x v="1"/>
    <x v="21"/>
    <x v="11"/>
    <x v="0"/>
  </r>
  <r>
    <s v="AU0377"/>
    <s v="Eddie  Green"/>
    <x v="1"/>
    <n v="49"/>
    <x v="0"/>
    <x v="2"/>
    <x v="148"/>
    <n v="13609.75"/>
    <x v="0"/>
    <x v="0"/>
    <x v="1"/>
    <x v="0"/>
    <x v="1"/>
    <x v="0"/>
    <x v="0"/>
    <x v="2"/>
    <x v="1"/>
    <x v="4"/>
    <x v="0"/>
  </r>
  <r>
    <s v="AU0378"/>
    <s v="Felicia  Jennings"/>
    <x v="0"/>
    <n v="18"/>
    <x v="0"/>
    <x v="0"/>
    <x v="148"/>
    <n v="463.09"/>
    <x v="0"/>
    <x v="2"/>
    <x v="1"/>
    <x v="0"/>
    <x v="0"/>
    <x v="1"/>
    <x v="1"/>
    <x v="0"/>
    <x v="1"/>
    <x v="4"/>
    <x v="0"/>
  </r>
  <r>
    <s v="AU0379"/>
    <s v="Paulette  Spencer"/>
    <x v="1"/>
    <n v="38"/>
    <x v="0"/>
    <x v="2"/>
    <x v="148"/>
    <n v="29467.91"/>
    <x v="2"/>
    <x v="0"/>
    <x v="1"/>
    <x v="0"/>
    <x v="1"/>
    <x v="0"/>
    <x v="0"/>
    <x v="3"/>
    <x v="1"/>
    <x v="4"/>
    <x v="0"/>
  </r>
  <r>
    <s v="AU0380"/>
    <s v="Rachel  Gomez"/>
    <x v="0"/>
    <n v="39"/>
    <x v="0"/>
    <x v="0"/>
    <x v="148"/>
    <n v="72703.490000000005"/>
    <x v="1"/>
    <x v="1"/>
    <x v="1"/>
    <x v="0"/>
    <x v="0"/>
    <x v="0"/>
    <x v="0"/>
    <x v="3"/>
    <x v="1"/>
    <x v="4"/>
    <x v="0"/>
  </r>
  <r>
    <s v="AU0381"/>
    <s v="Lynette  Brewer"/>
    <x v="1"/>
    <n v="41"/>
    <x v="0"/>
    <x v="0"/>
    <x v="148"/>
    <n v="19644.16"/>
    <x v="0"/>
    <x v="1"/>
    <x v="1"/>
    <x v="0"/>
    <x v="0"/>
    <x v="1"/>
    <x v="0"/>
    <x v="3"/>
    <x v="1"/>
    <x v="4"/>
    <x v="0"/>
  </r>
  <r>
    <s v="AU0382"/>
    <s v="Max  Rodgers"/>
    <x v="0"/>
    <n v="45"/>
    <x v="0"/>
    <x v="2"/>
    <x v="148"/>
    <n v="79408"/>
    <x v="0"/>
    <x v="0"/>
    <x v="1"/>
    <x v="0"/>
    <x v="1"/>
    <x v="0"/>
    <x v="0"/>
    <x v="2"/>
    <x v="1"/>
    <x v="4"/>
    <x v="0"/>
  </r>
  <r>
    <s v="AU3710"/>
    <s v="Eric  Rose"/>
    <x v="1"/>
    <n v="25"/>
    <x v="0"/>
    <x v="2"/>
    <x v="80"/>
    <n v="58766.81"/>
    <x v="0"/>
    <x v="1"/>
    <x v="1"/>
    <x v="0"/>
    <x v="0"/>
    <x v="0"/>
    <x v="0"/>
    <x v="1"/>
    <x v="7"/>
    <x v="11"/>
    <x v="0"/>
  </r>
  <r>
    <s v="AU0384"/>
    <s v="Edwin  Malone"/>
    <x v="1"/>
    <n v="42"/>
    <x v="2"/>
    <x v="2"/>
    <x v="148"/>
    <n v="18041.39"/>
    <x v="0"/>
    <x v="1"/>
    <x v="1"/>
    <x v="0"/>
    <x v="2"/>
    <x v="1"/>
    <x v="0"/>
    <x v="3"/>
    <x v="1"/>
    <x v="4"/>
    <x v="0"/>
  </r>
  <r>
    <s v="AU0385"/>
    <s v="Paulette  Spencer"/>
    <x v="0"/>
    <n v="41"/>
    <x v="2"/>
    <x v="1"/>
    <x v="148"/>
    <n v="42850.07"/>
    <x v="0"/>
    <x v="0"/>
    <x v="1"/>
    <x v="0"/>
    <x v="0"/>
    <x v="0"/>
    <x v="0"/>
    <x v="3"/>
    <x v="1"/>
    <x v="4"/>
    <x v="0"/>
  </r>
  <r>
    <s v="AU0386"/>
    <s v="Nellie  Joseph"/>
    <x v="0"/>
    <n v="51"/>
    <x v="2"/>
    <x v="2"/>
    <x v="148"/>
    <n v="55107.49"/>
    <x v="0"/>
    <x v="0"/>
    <x v="0"/>
    <x v="0"/>
    <x v="0"/>
    <x v="0"/>
    <x v="0"/>
    <x v="2"/>
    <x v="1"/>
    <x v="4"/>
    <x v="0"/>
  </r>
  <r>
    <s v="AU0387"/>
    <s v="Cecilia  Manning"/>
    <x v="0"/>
    <n v="56"/>
    <x v="2"/>
    <x v="1"/>
    <x v="148"/>
    <n v="60506"/>
    <x v="0"/>
    <x v="2"/>
    <x v="0"/>
    <x v="0"/>
    <x v="1"/>
    <x v="0"/>
    <x v="0"/>
    <x v="4"/>
    <x v="1"/>
    <x v="4"/>
    <x v="0"/>
  </r>
  <r>
    <s v="AU0388"/>
    <s v="Arturo  Francis"/>
    <x v="0"/>
    <n v="58"/>
    <x v="2"/>
    <x v="1"/>
    <x v="148"/>
    <n v="34328.46"/>
    <x v="0"/>
    <x v="1"/>
    <x v="1"/>
    <x v="0"/>
    <x v="1"/>
    <x v="0"/>
    <x v="0"/>
    <x v="4"/>
    <x v="1"/>
    <x v="4"/>
    <x v="0"/>
  </r>
  <r>
    <s v="AU0389"/>
    <s v="Brooke  Horton"/>
    <x v="0"/>
    <n v="38"/>
    <x v="2"/>
    <x v="1"/>
    <x v="148"/>
    <n v="17041.689999999999"/>
    <x v="0"/>
    <x v="1"/>
    <x v="0"/>
    <x v="0"/>
    <x v="0"/>
    <x v="0"/>
    <x v="0"/>
    <x v="3"/>
    <x v="1"/>
    <x v="4"/>
    <x v="0"/>
  </r>
  <r>
    <s v="AU0390"/>
    <s v="Willie  Vega"/>
    <x v="0"/>
    <n v="46"/>
    <x v="2"/>
    <x v="1"/>
    <x v="148"/>
    <n v="24522.66"/>
    <x v="0"/>
    <x v="1"/>
    <x v="1"/>
    <x v="0"/>
    <x v="1"/>
    <x v="0"/>
    <x v="0"/>
    <x v="2"/>
    <x v="1"/>
    <x v="4"/>
    <x v="0"/>
  </r>
  <r>
    <s v="AU0391"/>
    <s v="Sonya  Mullins"/>
    <x v="0"/>
    <n v="61"/>
    <x v="2"/>
    <x v="1"/>
    <x v="148"/>
    <n v="84412.12"/>
    <x v="1"/>
    <x v="2"/>
    <x v="1"/>
    <x v="0"/>
    <x v="0"/>
    <x v="2"/>
    <x v="0"/>
    <x v="4"/>
    <x v="1"/>
    <x v="4"/>
    <x v="0"/>
  </r>
  <r>
    <s v="AU0392"/>
    <s v="Elaine  Ellis"/>
    <x v="1"/>
    <n v="44"/>
    <x v="3"/>
    <x v="2"/>
    <x v="148"/>
    <n v="37744.910000000003"/>
    <x v="1"/>
    <x v="0"/>
    <x v="1"/>
    <x v="1"/>
    <x v="1"/>
    <x v="0"/>
    <x v="0"/>
    <x v="3"/>
    <x v="1"/>
    <x v="4"/>
    <x v="0"/>
  </r>
  <r>
    <s v="AU0393"/>
    <s v="Max  Rodgers"/>
    <x v="1"/>
    <n v="34"/>
    <x v="3"/>
    <x v="2"/>
    <x v="148"/>
    <n v="163021.93"/>
    <x v="0"/>
    <x v="3"/>
    <x v="0"/>
    <x v="0"/>
    <x v="0"/>
    <x v="0"/>
    <x v="0"/>
    <x v="1"/>
    <x v="1"/>
    <x v="4"/>
    <x v="0"/>
  </r>
  <r>
    <s v="AU0394"/>
    <s v="Cecilia  Manning"/>
    <x v="1"/>
    <n v="42"/>
    <x v="3"/>
    <x v="1"/>
    <x v="148"/>
    <n v="62046.43"/>
    <x v="0"/>
    <x v="1"/>
    <x v="0"/>
    <x v="0"/>
    <x v="0"/>
    <x v="0"/>
    <x v="0"/>
    <x v="3"/>
    <x v="1"/>
    <x v="4"/>
    <x v="0"/>
  </r>
  <r>
    <s v="AU3771"/>
    <s v="Sylvester  Morales"/>
    <x v="0"/>
    <n v="25"/>
    <x v="2"/>
    <x v="1"/>
    <x v="149"/>
    <n v="18348.580000000002"/>
    <x v="1"/>
    <x v="2"/>
    <x v="1"/>
    <x v="0"/>
    <x v="2"/>
    <x v="2"/>
    <x v="0"/>
    <x v="1"/>
    <x v="6"/>
    <x v="11"/>
    <x v="0"/>
  </r>
  <r>
    <s v="AU3789"/>
    <s v="Kyle  Carr"/>
    <x v="0"/>
    <n v="25"/>
    <x v="0"/>
    <x v="2"/>
    <x v="150"/>
    <n v="66439.3"/>
    <x v="0"/>
    <x v="1"/>
    <x v="1"/>
    <x v="0"/>
    <x v="0"/>
    <x v="0"/>
    <x v="0"/>
    <x v="1"/>
    <x v="24"/>
    <x v="11"/>
    <x v="0"/>
  </r>
  <r>
    <s v="AU0397"/>
    <s v="Sonya  Mullins"/>
    <x v="1"/>
    <n v="36"/>
    <x v="1"/>
    <x v="2"/>
    <x v="148"/>
    <n v="92404.03"/>
    <x v="0"/>
    <x v="1"/>
    <x v="1"/>
    <x v="0"/>
    <x v="0"/>
    <x v="0"/>
    <x v="0"/>
    <x v="3"/>
    <x v="1"/>
    <x v="4"/>
    <x v="0"/>
  </r>
  <r>
    <s v="AU0398"/>
    <s v="Kyle  Carr"/>
    <x v="1"/>
    <n v="37"/>
    <x v="1"/>
    <x v="2"/>
    <x v="148"/>
    <n v="54629.9"/>
    <x v="1"/>
    <x v="2"/>
    <x v="0"/>
    <x v="0"/>
    <x v="0"/>
    <x v="3"/>
    <x v="0"/>
    <x v="3"/>
    <x v="1"/>
    <x v="4"/>
    <x v="0"/>
  </r>
  <r>
    <s v="AU0399"/>
    <s v="Eddie  Green"/>
    <x v="1"/>
    <n v="23"/>
    <x v="1"/>
    <x v="2"/>
    <x v="148"/>
    <n v="29938.97"/>
    <x v="0"/>
    <x v="0"/>
    <x v="1"/>
    <x v="1"/>
    <x v="2"/>
    <x v="0"/>
    <x v="0"/>
    <x v="0"/>
    <x v="1"/>
    <x v="4"/>
    <x v="0"/>
  </r>
  <r>
    <s v="AU0400"/>
    <s v="Ben  Perez"/>
    <x v="0"/>
    <n v="35"/>
    <x v="0"/>
    <x v="0"/>
    <x v="151"/>
    <n v="3615.63"/>
    <x v="0"/>
    <x v="0"/>
    <x v="1"/>
    <x v="0"/>
    <x v="0"/>
    <x v="0"/>
    <x v="0"/>
    <x v="3"/>
    <x v="2"/>
    <x v="4"/>
    <x v="0"/>
  </r>
  <r>
    <s v="AU0401"/>
    <s v="Donna  Reid"/>
    <x v="0"/>
    <n v="41"/>
    <x v="0"/>
    <x v="0"/>
    <x v="151"/>
    <n v="76803.67"/>
    <x v="2"/>
    <x v="2"/>
    <x v="1"/>
    <x v="0"/>
    <x v="0"/>
    <x v="0"/>
    <x v="0"/>
    <x v="3"/>
    <x v="2"/>
    <x v="4"/>
    <x v="0"/>
  </r>
  <r>
    <s v="AU3878"/>
    <s v="Colleen  Warren"/>
    <x v="1"/>
    <n v="25"/>
    <x v="0"/>
    <x v="0"/>
    <x v="84"/>
    <n v="7642.06"/>
    <x v="0"/>
    <x v="1"/>
    <x v="0"/>
    <x v="0"/>
    <x v="2"/>
    <x v="0"/>
    <x v="0"/>
    <x v="1"/>
    <x v="13"/>
    <x v="11"/>
    <x v="0"/>
  </r>
  <r>
    <s v="AU0403"/>
    <s v="Isabel  Cross"/>
    <x v="1"/>
    <n v="39"/>
    <x v="0"/>
    <x v="0"/>
    <x v="151"/>
    <n v="126752.45"/>
    <x v="1"/>
    <x v="1"/>
    <x v="0"/>
    <x v="0"/>
    <x v="0"/>
    <x v="0"/>
    <x v="0"/>
    <x v="3"/>
    <x v="2"/>
    <x v="4"/>
    <x v="0"/>
  </r>
  <r>
    <s v="AU0404"/>
    <s v="Isabel  Cross"/>
    <x v="0"/>
    <n v="38"/>
    <x v="0"/>
    <x v="0"/>
    <x v="151"/>
    <n v="180196.06"/>
    <x v="0"/>
    <x v="0"/>
    <x v="0"/>
    <x v="1"/>
    <x v="0"/>
    <x v="0"/>
    <x v="0"/>
    <x v="3"/>
    <x v="2"/>
    <x v="4"/>
    <x v="0"/>
  </r>
  <r>
    <s v="AU0405"/>
    <s v="Shari  Silva"/>
    <x v="0"/>
    <n v="36"/>
    <x v="0"/>
    <x v="0"/>
    <x v="151"/>
    <n v="35405.040000000001"/>
    <x v="0"/>
    <x v="1"/>
    <x v="0"/>
    <x v="0"/>
    <x v="1"/>
    <x v="0"/>
    <x v="0"/>
    <x v="3"/>
    <x v="2"/>
    <x v="4"/>
    <x v="0"/>
  </r>
  <r>
    <s v="AU0406"/>
    <s v="Shari  Silva"/>
    <x v="0"/>
    <n v="39"/>
    <x v="2"/>
    <x v="1"/>
    <x v="151"/>
    <n v="58719.78"/>
    <x v="0"/>
    <x v="1"/>
    <x v="1"/>
    <x v="0"/>
    <x v="0"/>
    <x v="0"/>
    <x v="0"/>
    <x v="3"/>
    <x v="2"/>
    <x v="4"/>
    <x v="0"/>
  </r>
  <r>
    <s v="AU0407"/>
    <s v="Cindy  Becker"/>
    <x v="0"/>
    <n v="48"/>
    <x v="2"/>
    <x v="2"/>
    <x v="151"/>
    <n v="35377.31"/>
    <x v="0"/>
    <x v="2"/>
    <x v="1"/>
    <x v="0"/>
    <x v="1"/>
    <x v="0"/>
    <x v="0"/>
    <x v="2"/>
    <x v="2"/>
    <x v="4"/>
    <x v="0"/>
  </r>
  <r>
    <s v="AU0408"/>
    <s v="Cassandra  Franklin"/>
    <x v="0"/>
    <n v="55"/>
    <x v="2"/>
    <x v="1"/>
    <x v="151"/>
    <n v="40015.269999999997"/>
    <x v="0"/>
    <x v="1"/>
    <x v="0"/>
    <x v="0"/>
    <x v="0"/>
    <x v="0"/>
    <x v="0"/>
    <x v="4"/>
    <x v="2"/>
    <x v="4"/>
    <x v="0"/>
  </r>
  <r>
    <s v="AU0409"/>
    <s v="Drew  Rogers"/>
    <x v="0"/>
    <n v="45"/>
    <x v="3"/>
    <x v="2"/>
    <x v="151"/>
    <n v="28786.46"/>
    <x v="0"/>
    <x v="1"/>
    <x v="1"/>
    <x v="0"/>
    <x v="2"/>
    <x v="1"/>
    <x v="0"/>
    <x v="2"/>
    <x v="2"/>
    <x v="4"/>
    <x v="0"/>
  </r>
  <r>
    <s v="AU3984"/>
    <s v="Eddie  Green"/>
    <x v="0"/>
    <n v="25"/>
    <x v="0"/>
    <x v="0"/>
    <x v="152"/>
    <n v="7880.18"/>
    <x v="2"/>
    <x v="2"/>
    <x v="1"/>
    <x v="0"/>
    <x v="0"/>
    <x v="0"/>
    <x v="0"/>
    <x v="1"/>
    <x v="17"/>
    <x v="11"/>
    <x v="0"/>
  </r>
  <r>
    <s v="AU0411"/>
    <s v="Jenny  Garcia"/>
    <x v="0"/>
    <n v="38"/>
    <x v="3"/>
    <x v="0"/>
    <x v="151"/>
    <n v="144954.46"/>
    <x v="0"/>
    <x v="2"/>
    <x v="0"/>
    <x v="0"/>
    <x v="0"/>
    <x v="0"/>
    <x v="0"/>
    <x v="3"/>
    <x v="2"/>
    <x v="4"/>
    <x v="0"/>
  </r>
  <r>
    <s v="AU0412"/>
    <s v="Max  Rodgers"/>
    <x v="0"/>
    <n v="18"/>
    <x v="0"/>
    <x v="0"/>
    <x v="20"/>
    <n v="9711.51"/>
    <x v="1"/>
    <x v="1"/>
    <x v="0"/>
    <x v="0"/>
    <x v="0"/>
    <x v="0"/>
    <x v="0"/>
    <x v="0"/>
    <x v="16"/>
    <x v="4"/>
    <x v="0"/>
  </r>
  <r>
    <s v="AU0034"/>
    <s v="Lance  Yates"/>
    <x v="0"/>
    <n v="26"/>
    <x v="0"/>
    <x v="2"/>
    <x v="153"/>
    <n v="8705.42"/>
    <x v="1"/>
    <x v="2"/>
    <x v="1"/>
    <x v="0"/>
    <x v="0"/>
    <x v="0"/>
    <x v="1"/>
    <x v="1"/>
    <x v="28"/>
    <x v="0"/>
    <x v="0"/>
  </r>
  <r>
    <s v="AU0414"/>
    <s v="Robert  Munoz"/>
    <x v="0"/>
    <n v="45"/>
    <x v="2"/>
    <x v="2"/>
    <x v="20"/>
    <n v="12407.27"/>
    <x v="0"/>
    <x v="2"/>
    <x v="0"/>
    <x v="0"/>
    <x v="0"/>
    <x v="0"/>
    <x v="0"/>
    <x v="2"/>
    <x v="16"/>
    <x v="4"/>
    <x v="0"/>
  </r>
  <r>
    <s v="AU0415"/>
    <s v="Shari  Silva"/>
    <x v="0"/>
    <n v="45"/>
    <x v="2"/>
    <x v="1"/>
    <x v="20"/>
    <n v="52350.85"/>
    <x v="0"/>
    <x v="1"/>
    <x v="0"/>
    <x v="0"/>
    <x v="2"/>
    <x v="0"/>
    <x v="0"/>
    <x v="2"/>
    <x v="16"/>
    <x v="4"/>
    <x v="0"/>
  </r>
  <r>
    <s v="AU0416"/>
    <s v="Allan  Ramos"/>
    <x v="0"/>
    <n v="46"/>
    <x v="2"/>
    <x v="1"/>
    <x v="20"/>
    <n v="96093.37"/>
    <x v="2"/>
    <x v="2"/>
    <x v="0"/>
    <x v="0"/>
    <x v="0"/>
    <x v="0"/>
    <x v="1"/>
    <x v="2"/>
    <x v="16"/>
    <x v="4"/>
    <x v="0"/>
  </r>
  <r>
    <s v="AU0417"/>
    <s v="Shari  Silva"/>
    <x v="0"/>
    <n v="37"/>
    <x v="2"/>
    <x v="1"/>
    <x v="20"/>
    <n v="47492.9"/>
    <x v="1"/>
    <x v="1"/>
    <x v="0"/>
    <x v="0"/>
    <x v="0"/>
    <x v="0"/>
    <x v="0"/>
    <x v="3"/>
    <x v="16"/>
    <x v="4"/>
    <x v="0"/>
  </r>
  <r>
    <s v="AU0418"/>
    <s v="Don  Gonzales"/>
    <x v="0"/>
    <n v="44"/>
    <x v="3"/>
    <x v="0"/>
    <x v="20"/>
    <n v="14428.15"/>
    <x v="1"/>
    <x v="0"/>
    <x v="0"/>
    <x v="0"/>
    <x v="0"/>
    <x v="0"/>
    <x v="0"/>
    <x v="3"/>
    <x v="16"/>
    <x v="4"/>
    <x v="0"/>
  </r>
  <r>
    <s v="AU0092"/>
    <s v="Woodrow  Colon"/>
    <x v="1"/>
    <n v="26"/>
    <x v="0"/>
    <x v="0"/>
    <x v="7"/>
    <n v="42665.81"/>
    <x v="0"/>
    <x v="0"/>
    <x v="1"/>
    <x v="0"/>
    <x v="1"/>
    <x v="0"/>
    <x v="0"/>
    <x v="1"/>
    <x v="6"/>
    <x v="2"/>
    <x v="0"/>
  </r>
  <r>
    <s v="AU0112"/>
    <s v="Christina  Fuller"/>
    <x v="0"/>
    <n v="26"/>
    <x v="3"/>
    <x v="0"/>
    <x v="7"/>
    <n v="30786.06"/>
    <x v="0"/>
    <x v="2"/>
    <x v="1"/>
    <x v="0"/>
    <x v="2"/>
    <x v="0"/>
    <x v="0"/>
    <x v="1"/>
    <x v="6"/>
    <x v="2"/>
    <x v="0"/>
  </r>
  <r>
    <s v="AU0136"/>
    <s v="Pauline  Beck"/>
    <x v="0"/>
    <n v="26"/>
    <x v="0"/>
    <x v="0"/>
    <x v="59"/>
    <n v="19392.82"/>
    <x v="1"/>
    <x v="2"/>
    <x v="0"/>
    <x v="0"/>
    <x v="0"/>
    <x v="0"/>
    <x v="0"/>
    <x v="1"/>
    <x v="25"/>
    <x v="3"/>
    <x v="0"/>
  </r>
  <r>
    <s v="AU0422"/>
    <s v="Andrew  Meyer"/>
    <x v="0"/>
    <n v="35"/>
    <x v="0"/>
    <x v="0"/>
    <x v="22"/>
    <n v="12305.58"/>
    <x v="0"/>
    <x v="2"/>
    <x v="1"/>
    <x v="0"/>
    <x v="0"/>
    <x v="1"/>
    <x v="0"/>
    <x v="3"/>
    <x v="4"/>
    <x v="4"/>
    <x v="0"/>
  </r>
  <r>
    <s v="AU0144"/>
    <s v="Robert  Munoz"/>
    <x v="0"/>
    <n v="26"/>
    <x v="0"/>
    <x v="0"/>
    <x v="61"/>
    <n v="6773.51"/>
    <x v="1"/>
    <x v="2"/>
    <x v="1"/>
    <x v="0"/>
    <x v="0"/>
    <x v="0"/>
    <x v="0"/>
    <x v="1"/>
    <x v="21"/>
    <x v="3"/>
    <x v="0"/>
  </r>
  <r>
    <s v="AU0424"/>
    <s v="Paulette  Spencer"/>
    <x v="0"/>
    <n v="53"/>
    <x v="2"/>
    <x v="1"/>
    <x v="22"/>
    <n v="100805.72"/>
    <x v="1"/>
    <x v="2"/>
    <x v="1"/>
    <x v="0"/>
    <x v="0"/>
    <x v="1"/>
    <x v="0"/>
    <x v="2"/>
    <x v="4"/>
    <x v="4"/>
    <x v="0"/>
  </r>
  <r>
    <s v="AU0425"/>
    <s v="Rachel  Gomez"/>
    <x v="0"/>
    <n v="45"/>
    <x v="2"/>
    <x v="2"/>
    <x v="22"/>
    <n v="52044.55"/>
    <x v="1"/>
    <x v="1"/>
    <x v="1"/>
    <x v="0"/>
    <x v="1"/>
    <x v="0"/>
    <x v="0"/>
    <x v="2"/>
    <x v="4"/>
    <x v="4"/>
    <x v="0"/>
  </r>
  <r>
    <s v="AU0426"/>
    <s v="Pauline  Beck"/>
    <x v="0"/>
    <n v="55"/>
    <x v="2"/>
    <x v="1"/>
    <x v="22"/>
    <n v="61070.82"/>
    <x v="1"/>
    <x v="0"/>
    <x v="1"/>
    <x v="0"/>
    <x v="1"/>
    <x v="0"/>
    <x v="0"/>
    <x v="4"/>
    <x v="4"/>
    <x v="4"/>
    <x v="0"/>
  </r>
  <r>
    <s v="AU0158"/>
    <s v="Jenny  Garcia"/>
    <x v="0"/>
    <n v="26"/>
    <x v="0"/>
    <x v="0"/>
    <x v="9"/>
    <n v="1505.52"/>
    <x v="0"/>
    <x v="1"/>
    <x v="1"/>
    <x v="0"/>
    <x v="0"/>
    <x v="1"/>
    <x v="0"/>
    <x v="1"/>
    <x v="0"/>
    <x v="3"/>
    <x v="0"/>
  </r>
  <r>
    <s v="AU0428"/>
    <s v="Cassandra  Franklin"/>
    <x v="1"/>
    <n v="49"/>
    <x v="3"/>
    <x v="0"/>
    <x v="22"/>
    <n v="30951.759999999998"/>
    <x v="0"/>
    <x v="2"/>
    <x v="1"/>
    <x v="0"/>
    <x v="1"/>
    <x v="0"/>
    <x v="0"/>
    <x v="2"/>
    <x v="4"/>
    <x v="4"/>
    <x v="0"/>
  </r>
  <r>
    <s v="AU0429"/>
    <s v="Trevor  Jones"/>
    <x v="0"/>
    <n v="37"/>
    <x v="3"/>
    <x v="2"/>
    <x v="22"/>
    <n v="51344.72"/>
    <x v="0"/>
    <x v="1"/>
    <x v="1"/>
    <x v="0"/>
    <x v="1"/>
    <x v="0"/>
    <x v="0"/>
    <x v="3"/>
    <x v="4"/>
    <x v="4"/>
    <x v="0"/>
  </r>
  <r>
    <s v="AU0173"/>
    <s v="Trevor  Jones"/>
    <x v="1"/>
    <n v="26"/>
    <x v="0"/>
    <x v="0"/>
    <x v="19"/>
    <n v="139332.75"/>
    <x v="1"/>
    <x v="1"/>
    <x v="1"/>
    <x v="1"/>
    <x v="0"/>
    <x v="2"/>
    <x v="0"/>
    <x v="1"/>
    <x v="1"/>
    <x v="3"/>
    <x v="0"/>
  </r>
  <r>
    <s v="AU0204"/>
    <s v="Brooke  Horton"/>
    <x v="1"/>
    <n v="26"/>
    <x v="0"/>
    <x v="0"/>
    <x v="90"/>
    <n v="28198.81"/>
    <x v="2"/>
    <x v="2"/>
    <x v="1"/>
    <x v="0"/>
    <x v="0"/>
    <x v="1"/>
    <x v="0"/>
    <x v="1"/>
    <x v="3"/>
    <x v="3"/>
    <x v="0"/>
  </r>
  <r>
    <s v="AU0298"/>
    <s v="Bethany  Pena"/>
    <x v="1"/>
    <n v="26"/>
    <x v="0"/>
    <x v="0"/>
    <x v="124"/>
    <n v="22025.96"/>
    <x v="2"/>
    <x v="0"/>
    <x v="1"/>
    <x v="0"/>
    <x v="1"/>
    <x v="0"/>
    <x v="1"/>
    <x v="1"/>
    <x v="13"/>
    <x v="3"/>
    <x v="0"/>
  </r>
  <r>
    <s v="AU0430"/>
    <s v="Elvira  Bowman"/>
    <x v="1"/>
    <n v="26"/>
    <x v="3"/>
    <x v="0"/>
    <x v="22"/>
    <n v="31005.67"/>
    <x v="0"/>
    <x v="2"/>
    <x v="1"/>
    <x v="0"/>
    <x v="0"/>
    <x v="0"/>
    <x v="0"/>
    <x v="1"/>
    <x v="4"/>
    <x v="4"/>
    <x v="0"/>
  </r>
  <r>
    <s v="AU0439"/>
    <s v="Donna  Reid"/>
    <x v="0"/>
    <n v="26"/>
    <x v="3"/>
    <x v="1"/>
    <x v="24"/>
    <n v="4788.49"/>
    <x v="0"/>
    <x v="1"/>
    <x v="1"/>
    <x v="0"/>
    <x v="0"/>
    <x v="0"/>
    <x v="0"/>
    <x v="1"/>
    <x v="19"/>
    <x v="4"/>
    <x v="0"/>
  </r>
  <r>
    <s v="AU0435"/>
    <s v="Patty  Thompson"/>
    <x v="0"/>
    <n v="35"/>
    <x v="0"/>
    <x v="0"/>
    <x v="24"/>
    <n v="22449.39"/>
    <x v="0"/>
    <x v="2"/>
    <x v="0"/>
    <x v="1"/>
    <x v="0"/>
    <x v="0"/>
    <x v="0"/>
    <x v="3"/>
    <x v="19"/>
    <x v="4"/>
    <x v="0"/>
  </r>
  <r>
    <s v="AU0454"/>
    <s v="Patty  Thompson"/>
    <x v="0"/>
    <n v="26"/>
    <x v="0"/>
    <x v="2"/>
    <x v="154"/>
    <n v="33048.93"/>
    <x v="0"/>
    <x v="1"/>
    <x v="1"/>
    <x v="0"/>
    <x v="0"/>
    <x v="0"/>
    <x v="0"/>
    <x v="1"/>
    <x v="3"/>
    <x v="4"/>
    <x v="0"/>
  </r>
  <r>
    <s v="AU0497"/>
    <s v="Blake  Bridges"/>
    <x v="1"/>
    <n v="26"/>
    <x v="1"/>
    <x v="0"/>
    <x v="155"/>
    <n v="8639.76"/>
    <x v="0"/>
    <x v="1"/>
    <x v="1"/>
    <x v="0"/>
    <x v="0"/>
    <x v="1"/>
    <x v="0"/>
    <x v="1"/>
    <x v="7"/>
    <x v="4"/>
    <x v="0"/>
  </r>
  <r>
    <s v="AU0438"/>
    <s v="Max  Rodgers"/>
    <x v="0"/>
    <n v="60"/>
    <x v="2"/>
    <x v="0"/>
    <x v="24"/>
    <n v="2775.33"/>
    <x v="1"/>
    <x v="1"/>
    <x v="1"/>
    <x v="0"/>
    <x v="0"/>
    <x v="2"/>
    <x v="0"/>
    <x v="4"/>
    <x v="19"/>
    <x v="4"/>
    <x v="0"/>
  </r>
  <r>
    <s v="AU0515"/>
    <s v="Cecilia  Manning"/>
    <x v="1"/>
    <n v="26"/>
    <x v="1"/>
    <x v="0"/>
    <x v="156"/>
    <n v="139337.75"/>
    <x v="0"/>
    <x v="2"/>
    <x v="1"/>
    <x v="0"/>
    <x v="0"/>
    <x v="0"/>
    <x v="0"/>
    <x v="1"/>
    <x v="8"/>
    <x v="4"/>
    <x v="0"/>
  </r>
  <r>
    <s v="AU0440"/>
    <s v="Edwin  Malone"/>
    <x v="1"/>
    <n v="23"/>
    <x v="3"/>
    <x v="0"/>
    <x v="24"/>
    <n v="48743.18"/>
    <x v="0"/>
    <x v="2"/>
    <x v="1"/>
    <x v="0"/>
    <x v="0"/>
    <x v="0"/>
    <x v="0"/>
    <x v="0"/>
    <x v="19"/>
    <x v="4"/>
    <x v="0"/>
  </r>
  <r>
    <s v="AU0441"/>
    <s v="Kyle  Carr"/>
    <x v="1"/>
    <n v="21"/>
    <x v="1"/>
    <x v="1"/>
    <x v="24"/>
    <n v="90055.34"/>
    <x v="2"/>
    <x v="2"/>
    <x v="1"/>
    <x v="0"/>
    <x v="1"/>
    <x v="0"/>
    <x v="0"/>
    <x v="0"/>
    <x v="19"/>
    <x v="4"/>
    <x v="0"/>
  </r>
  <r>
    <s v="AU0554"/>
    <s v="Patty  Thompson"/>
    <x v="1"/>
    <n v="26"/>
    <x v="1"/>
    <x v="2"/>
    <x v="26"/>
    <n v="49163.43"/>
    <x v="0"/>
    <x v="2"/>
    <x v="1"/>
    <x v="0"/>
    <x v="1"/>
    <x v="0"/>
    <x v="0"/>
    <x v="1"/>
    <x v="9"/>
    <x v="4"/>
    <x v="0"/>
  </r>
  <r>
    <s v="AU0567"/>
    <s v="Cassandra  Franklin"/>
    <x v="1"/>
    <n v="26"/>
    <x v="0"/>
    <x v="0"/>
    <x v="29"/>
    <n v="40721.449999999997"/>
    <x v="1"/>
    <x v="2"/>
    <x v="0"/>
    <x v="0"/>
    <x v="0"/>
    <x v="0"/>
    <x v="0"/>
    <x v="1"/>
    <x v="10"/>
    <x v="4"/>
    <x v="0"/>
  </r>
  <r>
    <s v="AU0444"/>
    <s v="Ellen  Weaver"/>
    <x v="1"/>
    <n v="41"/>
    <x v="0"/>
    <x v="1"/>
    <x v="157"/>
    <n v="28218.21"/>
    <x v="0"/>
    <x v="2"/>
    <x v="1"/>
    <x v="0"/>
    <x v="2"/>
    <x v="0"/>
    <x v="1"/>
    <x v="3"/>
    <x v="5"/>
    <x v="4"/>
    <x v="0"/>
  </r>
  <r>
    <s v="AU0445"/>
    <s v="Colleen  Warren"/>
    <x v="1"/>
    <n v="43"/>
    <x v="0"/>
    <x v="0"/>
    <x v="157"/>
    <n v="67157.78"/>
    <x v="0"/>
    <x v="1"/>
    <x v="0"/>
    <x v="0"/>
    <x v="0"/>
    <x v="0"/>
    <x v="0"/>
    <x v="3"/>
    <x v="5"/>
    <x v="4"/>
    <x v="0"/>
  </r>
  <r>
    <s v="AU0446"/>
    <s v="Max  Rodgers"/>
    <x v="0"/>
    <n v="37"/>
    <x v="0"/>
    <x v="0"/>
    <x v="157"/>
    <n v="99687.81"/>
    <x v="0"/>
    <x v="1"/>
    <x v="1"/>
    <x v="0"/>
    <x v="0"/>
    <x v="0"/>
    <x v="0"/>
    <x v="3"/>
    <x v="5"/>
    <x v="4"/>
    <x v="0"/>
  </r>
  <r>
    <s v="AU0576"/>
    <s v="Drew  Rogers"/>
    <x v="1"/>
    <n v="26"/>
    <x v="0"/>
    <x v="0"/>
    <x v="29"/>
    <n v="82097.67"/>
    <x v="0"/>
    <x v="3"/>
    <x v="0"/>
    <x v="0"/>
    <x v="0"/>
    <x v="0"/>
    <x v="0"/>
    <x v="1"/>
    <x v="10"/>
    <x v="4"/>
    <x v="0"/>
  </r>
  <r>
    <s v="AU0448"/>
    <s v="Colleen  Warren"/>
    <x v="0"/>
    <n v="41"/>
    <x v="2"/>
    <x v="1"/>
    <x v="157"/>
    <n v="32142.720000000001"/>
    <x v="0"/>
    <x v="2"/>
    <x v="0"/>
    <x v="0"/>
    <x v="0"/>
    <x v="0"/>
    <x v="0"/>
    <x v="3"/>
    <x v="5"/>
    <x v="4"/>
    <x v="0"/>
  </r>
  <r>
    <s v="AU0650"/>
    <s v="Robert  Munoz"/>
    <x v="1"/>
    <n v="26"/>
    <x v="3"/>
    <x v="1"/>
    <x v="94"/>
    <n v="59617.39"/>
    <x v="0"/>
    <x v="0"/>
    <x v="1"/>
    <x v="1"/>
    <x v="0"/>
    <x v="1"/>
    <x v="0"/>
    <x v="1"/>
    <x v="13"/>
    <x v="4"/>
    <x v="0"/>
  </r>
  <r>
    <s v="AU0450"/>
    <s v="Elvira  Bowman"/>
    <x v="0"/>
    <n v="39"/>
    <x v="1"/>
    <x v="1"/>
    <x v="157"/>
    <n v="4235.7"/>
    <x v="0"/>
    <x v="2"/>
    <x v="1"/>
    <x v="0"/>
    <x v="0"/>
    <x v="0"/>
    <x v="0"/>
    <x v="3"/>
    <x v="5"/>
    <x v="4"/>
    <x v="0"/>
  </r>
  <r>
    <s v="AU0451"/>
    <s v="Sonya  Mullins"/>
    <x v="1"/>
    <n v="36"/>
    <x v="0"/>
    <x v="1"/>
    <x v="154"/>
    <n v="15377.51"/>
    <x v="0"/>
    <x v="1"/>
    <x v="1"/>
    <x v="0"/>
    <x v="0"/>
    <x v="0"/>
    <x v="1"/>
    <x v="3"/>
    <x v="3"/>
    <x v="4"/>
    <x v="0"/>
  </r>
  <r>
    <s v="AU0452"/>
    <s v="Ivan  Adkins"/>
    <x v="0"/>
    <n v="40"/>
    <x v="0"/>
    <x v="0"/>
    <x v="154"/>
    <n v="23115.16"/>
    <x v="2"/>
    <x v="1"/>
    <x v="1"/>
    <x v="0"/>
    <x v="0"/>
    <x v="0"/>
    <x v="0"/>
    <x v="3"/>
    <x v="3"/>
    <x v="4"/>
    <x v="0"/>
  </r>
  <r>
    <s v="AU0453"/>
    <s v="Robert  Munoz"/>
    <x v="1"/>
    <n v="23"/>
    <x v="0"/>
    <x v="0"/>
    <x v="154"/>
    <n v="25750.720000000001"/>
    <x v="0"/>
    <x v="1"/>
    <x v="1"/>
    <x v="1"/>
    <x v="1"/>
    <x v="0"/>
    <x v="0"/>
    <x v="0"/>
    <x v="3"/>
    <x v="4"/>
    <x v="0"/>
  </r>
  <r>
    <s v="AU0675"/>
    <s v="Marian  Hill"/>
    <x v="0"/>
    <n v="26"/>
    <x v="3"/>
    <x v="1"/>
    <x v="158"/>
    <n v="16530.64"/>
    <x v="2"/>
    <x v="1"/>
    <x v="0"/>
    <x v="0"/>
    <x v="0"/>
    <x v="0"/>
    <x v="0"/>
    <x v="1"/>
    <x v="14"/>
    <x v="4"/>
    <x v="0"/>
  </r>
  <r>
    <s v="AU0455"/>
    <s v="Shari  Silva"/>
    <x v="0"/>
    <n v="35"/>
    <x v="0"/>
    <x v="1"/>
    <x v="154"/>
    <n v="2625.93"/>
    <x v="0"/>
    <x v="2"/>
    <x v="0"/>
    <x v="0"/>
    <x v="0"/>
    <x v="0"/>
    <x v="0"/>
    <x v="3"/>
    <x v="3"/>
    <x v="4"/>
    <x v="0"/>
  </r>
  <r>
    <s v="AU0456"/>
    <s v="Austin  Reynolds"/>
    <x v="1"/>
    <n v="51"/>
    <x v="0"/>
    <x v="0"/>
    <x v="154"/>
    <n v="41840.480000000003"/>
    <x v="0"/>
    <x v="1"/>
    <x v="1"/>
    <x v="0"/>
    <x v="1"/>
    <x v="0"/>
    <x v="0"/>
    <x v="2"/>
    <x v="3"/>
    <x v="4"/>
    <x v="0"/>
  </r>
  <r>
    <s v="AU0457"/>
    <s v="Shari  Silva"/>
    <x v="1"/>
    <n v="48"/>
    <x v="2"/>
    <x v="1"/>
    <x v="154"/>
    <n v="27968.28"/>
    <x v="1"/>
    <x v="2"/>
    <x v="0"/>
    <x v="0"/>
    <x v="0"/>
    <x v="0"/>
    <x v="1"/>
    <x v="2"/>
    <x v="3"/>
    <x v="4"/>
    <x v="0"/>
  </r>
  <r>
    <s v="AU0458"/>
    <s v="Ernest  Davis"/>
    <x v="0"/>
    <n v="59"/>
    <x v="2"/>
    <x v="1"/>
    <x v="154"/>
    <n v="51700.61"/>
    <x v="1"/>
    <x v="1"/>
    <x v="0"/>
    <x v="1"/>
    <x v="0"/>
    <x v="0"/>
    <x v="0"/>
    <x v="4"/>
    <x v="3"/>
    <x v="4"/>
    <x v="0"/>
  </r>
  <r>
    <s v="AU0459"/>
    <s v="Tiffany  May"/>
    <x v="0"/>
    <n v="43"/>
    <x v="2"/>
    <x v="2"/>
    <x v="154"/>
    <n v="85895.85"/>
    <x v="1"/>
    <x v="1"/>
    <x v="0"/>
    <x v="0"/>
    <x v="0"/>
    <x v="0"/>
    <x v="0"/>
    <x v="3"/>
    <x v="3"/>
    <x v="4"/>
    <x v="0"/>
  </r>
  <r>
    <s v="AU0460"/>
    <s v="Elbert  Klein"/>
    <x v="1"/>
    <n v="54"/>
    <x v="2"/>
    <x v="2"/>
    <x v="154"/>
    <n v="27940.07"/>
    <x v="2"/>
    <x v="2"/>
    <x v="0"/>
    <x v="0"/>
    <x v="0"/>
    <x v="1"/>
    <x v="0"/>
    <x v="2"/>
    <x v="3"/>
    <x v="4"/>
    <x v="0"/>
  </r>
  <r>
    <s v="AU0461"/>
    <s v="Cecilia  Manning"/>
    <x v="0"/>
    <n v="52"/>
    <x v="2"/>
    <x v="0"/>
    <x v="154"/>
    <n v="44731.67"/>
    <x v="0"/>
    <x v="2"/>
    <x v="0"/>
    <x v="0"/>
    <x v="1"/>
    <x v="0"/>
    <x v="0"/>
    <x v="2"/>
    <x v="3"/>
    <x v="4"/>
    <x v="0"/>
  </r>
  <r>
    <s v="AU0462"/>
    <s v="Shari  Silva"/>
    <x v="0"/>
    <n v="52"/>
    <x v="2"/>
    <x v="2"/>
    <x v="154"/>
    <n v="10397.790000000001"/>
    <x v="0"/>
    <x v="1"/>
    <x v="1"/>
    <x v="0"/>
    <x v="0"/>
    <x v="0"/>
    <x v="0"/>
    <x v="2"/>
    <x v="3"/>
    <x v="4"/>
    <x v="0"/>
  </r>
  <r>
    <s v="AU0463"/>
    <s v="Cecilia  Manning"/>
    <x v="0"/>
    <n v="46"/>
    <x v="2"/>
    <x v="1"/>
    <x v="154"/>
    <n v="196787.52"/>
    <x v="2"/>
    <x v="2"/>
    <x v="0"/>
    <x v="0"/>
    <x v="1"/>
    <x v="0"/>
    <x v="0"/>
    <x v="2"/>
    <x v="3"/>
    <x v="4"/>
    <x v="0"/>
  </r>
  <r>
    <s v="AU0464"/>
    <s v="Andrew  Meyer"/>
    <x v="0"/>
    <n v="57"/>
    <x v="2"/>
    <x v="1"/>
    <x v="154"/>
    <n v="39702.160000000003"/>
    <x v="2"/>
    <x v="1"/>
    <x v="1"/>
    <x v="0"/>
    <x v="0"/>
    <x v="0"/>
    <x v="0"/>
    <x v="4"/>
    <x v="3"/>
    <x v="4"/>
    <x v="0"/>
  </r>
  <r>
    <s v="AU0465"/>
    <s v="Allan  Ramos"/>
    <x v="1"/>
    <n v="42"/>
    <x v="2"/>
    <x v="2"/>
    <x v="154"/>
    <n v="72323.100000000006"/>
    <x v="0"/>
    <x v="1"/>
    <x v="1"/>
    <x v="0"/>
    <x v="0"/>
    <x v="3"/>
    <x v="1"/>
    <x v="3"/>
    <x v="3"/>
    <x v="4"/>
    <x v="0"/>
  </r>
  <r>
    <s v="AU0466"/>
    <s v="Sylvester  Morales"/>
    <x v="1"/>
    <n v="39"/>
    <x v="3"/>
    <x v="0"/>
    <x v="154"/>
    <n v="124267.45"/>
    <x v="0"/>
    <x v="1"/>
    <x v="0"/>
    <x v="0"/>
    <x v="2"/>
    <x v="1"/>
    <x v="0"/>
    <x v="3"/>
    <x v="3"/>
    <x v="4"/>
    <x v="0"/>
  </r>
  <r>
    <s v="AU0467"/>
    <s v="Salvador  Bass"/>
    <x v="1"/>
    <n v="20"/>
    <x v="3"/>
    <x v="2"/>
    <x v="154"/>
    <n v="1925.4"/>
    <x v="0"/>
    <x v="1"/>
    <x v="1"/>
    <x v="0"/>
    <x v="1"/>
    <x v="0"/>
    <x v="0"/>
    <x v="0"/>
    <x v="3"/>
    <x v="4"/>
    <x v="0"/>
  </r>
  <r>
    <s v="AU0468"/>
    <s v="Dan  Peterson"/>
    <x v="1"/>
    <n v="45"/>
    <x v="3"/>
    <x v="2"/>
    <x v="154"/>
    <n v="95743.48"/>
    <x v="0"/>
    <x v="2"/>
    <x v="1"/>
    <x v="0"/>
    <x v="1"/>
    <x v="0"/>
    <x v="0"/>
    <x v="2"/>
    <x v="3"/>
    <x v="4"/>
    <x v="0"/>
  </r>
  <r>
    <s v="AU0469"/>
    <s v="Dan  Peterson"/>
    <x v="0"/>
    <n v="38"/>
    <x v="3"/>
    <x v="1"/>
    <x v="154"/>
    <n v="95925.48"/>
    <x v="1"/>
    <x v="1"/>
    <x v="1"/>
    <x v="0"/>
    <x v="0"/>
    <x v="0"/>
    <x v="0"/>
    <x v="3"/>
    <x v="3"/>
    <x v="4"/>
    <x v="0"/>
  </r>
  <r>
    <s v="AU0720"/>
    <s v="Salvador  Bass"/>
    <x v="0"/>
    <n v="26"/>
    <x v="1"/>
    <x v="0"/>
    <x v="159"/>
    <n v="1474.24"/>
    <x v="0"/>
    <x v="1"/>
    <x v="1"/>
    <x v="1"/>
    <x v="0"/>
    <x v="0"/>
    <x v="0"/>
    <x v="1"/>
    <x v="22"/>
    <x v="4"/>
    <x v="0"/>
  </r>
  <r>
    <s v="AU0471"/>
    <s v="Cecilia  Manning"/>
    <x v="1"/>
    <n v="35"/>
    <x v="1"/>
    <x v="0"/>
    <x v="154"/>
    <n v="41592.300000000003"/>
    <x v="0"/>
    <x v="2"/>
    <x v="1"/>
    <x v="0"/>
    <x v="0"/>
    <x v="0"/>
    <x v="0"/>
    <x v="3"/>
    <x v="3"/>
    <x v="4"/>
    <x v="0"/>
  </r>
  <r>
    <s v="AU0472"/>
    <s v="Joey  Wong"/>
    <x v="1"/>
    <n v="23"/>
    <x v="1"/>
    <x v="2"/>
    <x v="154"/>
    <n v="87225.67"/>
    <x v="0"/>
    <x v="1"/>
    <x v="1"/>
    <x v="0"/>
    <x v="1"/>
    <x v="0"/>
    <x v="0"/>
    <x v="0"/>
    <x v="3"/>
    <x v="4"/>
    <x v="0"/>
  </r>
  <r>
    <s v="AU0758"/>
    <s v="Eric  Rose"/>
    <x v="1"/>
    <n v="26"/>
    <x v="1"/>
    <x v="0"/>
    <x v="96"/>
    <n v="14037.51"/>
    <x v="0"/>
    <x v="1"/>
    <x v="1"/>
    <x v="0"/>
    <x v="0"/>
    <x v="0"/>
    <x v="0"/>
    <x v="1"/>
    <x v="28"/>
    <x v="4"/>
    <x v="0"/>
  </r>
  <r>
    <s v="AU0888"/>
    <s v="Jenny  Garcia"/>
    <x v="1"/>
    <n v="26"/>
    <x v="3"/>
    <x v="0"/>
    <x v="33"/>
    <n v="80874.48"/>
    <x v="0"/>
    <x v="1"/>
    <x v="1"/>
    <x v="0"/>
    <x v="1"/>
    <x v="0"/>
    <x v="0"/>
    <x v="1"/>
    <x v="8"/>
    <x v="5"/>
    <x v="0"/>
  </r>
  <r>
    <s v="AU0475"/>
    <s v="Willie  Vega"/>
    <x v="0"/>
    <n v="37"/>
    <x v="0"/>
    <x v="0"/>
    <x v="160"/>
    <n v="151786.15"/>
    <x v="0"/>
    <x v="2"/>
    <x v="1"/>
    <x v="0"/>
    <x v="1"/>
    <x v="0"/>
    <x v="0"/>
    <x v="3"/>
    <x v="27"/>
    <x v="4"/>
    <x v="0"/>
  </r>
  <r>
    <s v="AU0890"/>
    <s v="Mable  Lindsey"/>
    <x v="0"/>
    <n v="26"/>
    <x v="0"/>
    <x v="1"/>
    <x v="161"/>
    <n v="104993.36"/>
    <x v="0"/>
    <x v="2"/>
    <x v="1"/>
    <x v="1"/>
    <x v="0"/>
    <x v="0"/>
    <x v="0"/>
    <x v="1"/>
    <x v="6"/>
    <x v="5"/>
    <x v="0"/>
  </r>
  <r>
    <s v="AU0915"/>
    <s v="Johanna  Boone"/>
    <x v="1"/>
    <n v="26"/>
    <x v="1"/>
    <x v="2"/>
    <x v="102"/>
    <n v="81002.34"/>
    <x v="2"/>
    <x v="1"/>
    <x v="0"/>
    <x v="0"/>
    <x v="0"/>
    <x v="0"/>
    <x v="0"/>
    <x v="1"/>
    <x v="9"/>
    <x v="5"/>
    <x v="0"/>
  </r>
  <r>
    <s v="AU0959"/>
    <s v="Robert  Munoz"/>
    <x v="1"/>
    <n v="26"/>
    <x v="0"/>
    <x v="1"/>
    <x v="162"/>
    <n v="35364.04"/>
    <x v="1"/>
    <x v="1"/>
    <x v="0"/>
    <x v="0"/>
    <x v="1"/>
    <x v="0"/>
    <x v="0"/>
    <x v="1"/>
    <x v="12"/>
    <x v="5"/>
    <x v="0"/>
  </r>
  <r>
    <s v="AU0479"/>
    <s v="Charlie  Wood"/>
    <x v="0"/>
    <n v="43"/>
    <x v="2"/>
    <x v="2"/>
    <x v="160"/>
    <n v="61976.49"/>
    <x v="0"/>
    <x v="1"/>
    <x v="1"/>
    <x v="0"/>
    <x v="1"/>
    <x v="0"/>
    <x v="0"/>
    <x v="3"/>
    <x v="27"/>
    <x v="4"/>
    <x v="0"/>
  </r>
  <r>
    <s v="AU0480"/>
    <s v="Dan  Peterson"/>
    <x v="0"/>
    <n v="45"/>
    <x v="2"/>
    <x v="1"/>
    <x v="160"/>
    <n v="38313.78"/>
    <x v="0"/>
    <x v="1"/>
    <x v="1"/>
    <x v="0"/>
    <x v="1"/>
    <x v="0"/>
    <x v="0"/>
    <x v="2"/>
    <x v="27"/>
    <x v="4"/>
    <x v="0"/>
  </r>
  <r>
    <s v="AU0481"/>
    <s v="Don  Gonzales"/>
    <x v="1"/>
    <n v="48"/>
    <x v="2"/>
    <x v="1"/>
    <x v="160"/>
    <n v="110762.25"/>
    <x v="1"/>
    <x v="3"/>
    <x v="1"/>
    <x v="0"/>
    <x v="1"/>
    <x v="0"/>
    <x v="0"/>
    <x v="2"/>
    <x v="27"/>
    <x v="4"/>
    <x v="0"/>
  </r>
  <r>
    <s v="AU0482"/>
    <s v="Woodrow  Colon"/>
    <x v="0"/>
    <n v="53"/>
    <x v="2"/>
    <x v="0"/>
    <x v="160"/>
    <n v="28404.52"/>
    <x v="1"/>
    <x v="1"/>
    <x v="1"/>
    <x v="0"/>
    <x v="2"/>
    <x v="0"/>
    <x v="0"/>
    <x v="2"/>
    <x v="27"/>
    <x v="4"/>
    <x v="0"/>
  </r>
  <r>
    <s v="AU0483"/>
    <s v="Eddie  Green"/>
    <x v="0"/>
    <n v="47"/>
    <x v="2"/>
    <x v="2"/>
    <x v="160"/>
    <n v="28312.31"/>
    <x v="0"/>
    <x v="1"/>
    <x v="1"/>
    <x v="0"/>
    <x v="0"/>
    <x v="1"/>
    <x v="0"/>
    <x v="2"/>
    <x v="27"/>
    <x v="4"/>
    <x v="0"/>
  </r>
  <r>
    <s v="AU0484"/>
    <s v="Guillermo  Potter"/>
    <x v="0"/>
    <n v="39"/>
    <x v="2"/>
    <x v="1"/>
    <x v="160"/>
    <n v="9808.01"/>
    <x v="0"/>
    <x v="2"/>
    <x v="0"/>
    <x v="0"/>
    <x v="0"/>
    <x v="0"/>
    <x v="0"/>
    <x v="3"/>
    <x v="27"/>
    <x v="4"/>
    <x v="0"/>
  </r>
  <r>
    <s v="AU0485"/>
    <s v="Paulette  Spencer"/>
    <x v="0"/>
    <n v="54"/>
    <x v="2"/>
    <x v="0"/>
    <x v="160"/>
    <n v="108196.27"/>
    <x v="0"/>
    <x v="2"/>
    <x v="1"/>
    <x v="0"/>
    <x v="0"/>
    <x v="0"/>
    <x v="0"/>
    <x v="2"/>
    <x v="27"/>
    <x v="4"/>
    <x v="0"/>
  </r>
  <r>
    <s v="AU0486"/>
    <s v="Kyle  Carr"/>
    <x v="0"/>
    <n v="53"/>
    <x v="2"/>
    <x v="1"/>
    <x v="160"/>
    <n v="29314.720000000001"/>
    <x v="0"/>
    <x v="0"/>
    <x v="1"/>
    <x v="0"/>
    <x v="1"/>
    <x v="0"/>
    <x v="0"/>
    <x v="2"/>
    <x v="27"/>
    <x v="4"/>
    <x v="0"/>
  </r>
  <r>
    <s v="AU0487"/>
    <s v="Sandra  Floyd"/>
    <x v="1"/>
    <n v="19"/>
    <x v="3"/>
    <x v="0"/>
    <x v="160"/>
    <n v="46226.85"/>
    <x v="2"/>
    <x v="1"/>
    <x v="1"/>
    <x v="0"/>
    <x v="0"/>
    <x v="0"/>
    <x v="0"/>
    <x v="0"/>
    <x v="27"/>
    <x v="4"/>
    <x v="0"/>
  </r>
  <r>
    <s v="AU0488"/>
    <s v="Ellen  Weaver"/>
    <x v="1"/>
    <n v="35"/>
    <x v="1"/>
    <x v="2"/>
    <x v="160"/>
    <n v="57863.73"/>
    <x v="0"/>
    <x v="0"/>
    <x v="1"/>
    <x v="0"/>
    <x v="1"/>
    <x v="0"/>
    <x v="0"/>
    <x v="3"/>
    <x v="27"/>
    <x v="4"/>
    <x v="0"/>
  </r>
  <r>
    <s v="AU0489"/>
    <s v="Peter  Hodges"/>
    <x v="0"/>
    <n v="41"/>
    <x v="0"/>
    <x v="0"/>
    <x v="155"/>
    <n v="120711.87"/>
    <x v="1"/>
    <x v="0"/>
    <x v="1"/>
    <x v="0"/>
    <x v="1"/>
    <x v="0"/>
    <x v="0"/>
    <x v="3"/>
    <x v="7"/>
    <x v="4"/>
    <x v="0"/>
  </r>
  <r>
    <s v="AU0490"/>
    <s v="Edwin  Malone"/>
    <x v="1"/>
    <n v="58"/>
    <x v="2"/>
    <x v="2"/>
    <x v="155"/>
    <n v="106998.07"/>
    <x v="0"/>
    <x v="2"/>
    <x v="1"/>
    <x v="0"/>
    <x v="0"/>
    <x v="0"/>
    <x v="0"/>
    <x v="4"/>
    <x v="7"/>
    <x v="4"/>
    <x v="0"/>
  </r>
  <r>
    <s v="AU0491"/>
    <s v="Andrew  Meyer"/>
    <x v="0"/>
    <n v="46"/>
    <x v="2"/>
    <x v="1"/>
    <x v="155"/>
    <n v="21726.31"/>
    <x v="0"/>
    <x v="3"/>
    <x v="1"/>
    <x v="0"/>
    <x v="1"/>
    <x v="0"/>
    <x v="0"/>
    <x v="2"/>
    <x v="7"/>
    <x v="4"/>
    <x v="0"/>
  </r>
  <r>
    <s v="AU0492"/>
    <s v="Lee  Mack"/>
    <x v="0"/>
    <n v="50"/>
    <x v="2"/>
    <x v="1"/>
    <x v="155"/>
    <n v="27079.78"/>
    <x v="2"/>
    <x v="1"/>
    <x v="1"/>
    <x v="0"/>
    <x v="1"/>
    <x v="0"/>
    <x v="0"/>
    <x v="2"/>
    <x v="7"/>
    <x v="4"/>
    <x v="0"/>
  </r>
  <r>
    <s v="AU0493"/>
    <s v="Felicia  Jennings"/>
    <x v="0"/>
    <n v="49"/>
    <x v="2"/>
    <x v="1"/>
    <x v="155"/>
    <n v="190868.93"/>
    <x v="0"/>
    <x v="1"/>
    <x v="0"/>
    <x v="0"/>
    <x v="2"/>
    <x v="3"/>
    <x v="1"/>
    <x v="2"/>
    <x v="7"/>
    <x v="4"/>
    <x v="0"/>
  </r>
  <r>
    <s v="AU0494"/>
    <s v="Cindy  Becker"/>
    <x v="0"/>
    <n v="41"/>
    <x v="3"/>
    <x v="0"/>
    <x v="155"/>
    <n v="111028.82"/>
    <x v="0"/>
    <x v="1"/>
    <x v="0"/>
    <x v="0"/>
    <x v="0"/>
    <x v="0"/>
    <x v="1"/>
    <x v="3"/>
    <x v="7"/>
    <x v="4"/>
    <x v="0"/>
  </r>
  <r>
    <s v="AU0495"/>
    <s v="Della  Jensen"/>
    <x v="0"/>
    <n v="40"/>
    <x v="3"/>
    <x v="0"/>
    <x v="155"/>
    <n v="12322.64"/>
    <x v="1"/>
    <x v="1"/>
    <x v="1"/>
    <x v="0"/>
    <x v="0"/>
    <x v="0"/>
    <x v="1"/>
    <x v="3"/>
    <x v="7"/>
    <x v="4"/>
    <x v="0"/>
  </r>
  <r>
    <s v="AU0496"/>
    <s v="Arturo  Francis"/>
    <x v="1"/>
    <n v="41"/>
    <x v="3"/>
    <x v="2"/>
    <x v="155"/>
    <n v="32370.04"/>
    <x v="2"/>
    <x v="2"/>
    <x v="1"/>
    <x v="0"/>
    <x v="1"/>
    <x v="0"/>
    <x v="0"/>
    <x v="3"/>
    <x v="7"/>
    <x v="4"/>
    <x v="0"/>
  </r>
  <r>
    <s v="AU1057"/>
    <s v="Andrew  Meyer"/>
    <x v="1"/>
    <n v="26"/>
    <x v="0"/>
    <x v="2"/>
    <x v="163"/>
    <n v="15005.55"/>
    <x v="0"/>
    <x v="1"/>
    <x v="0"/>
    <x v="0"/>
    <x v="2"/>
    <x v="3"/>
    <x v="1"/>
    <x v="1"/>
    <x v="25"/>
    <x v="6"/>
    <x v="0"/>
  </r>
  <r>
    <s v="AU0498"/>
    <s v="Brooke  Horton"/>
    <x v="1"/>
    <n v="37"/>
    <x v="0"/>
    <x v="1"/>
    <x v="156"/>
    <n v="13698.15"/>
    <x v="1"/>
    <x v="1"/>
    <x v="1"/>
    <x v="1"/>
    <x v="0"/>
    <x v="0"/>
    <x v="0"/>
    <x v="3"/>
    <x v="8"/>
    <x v="4"/>
    <x v="0"/>
  </r>
  <r>
    <s v="AU0499"/>
    <s v="Edwin  Malone"/>
    <x v="1"/>
    <n v="42"/>
    <x v="0"/>
    <x v="2"/>
    <x v="156"/>
    <n v="54259.31"/>
    <x v="1"/>
    <x v="1"/>
    <x v="0"/>
    <x v="1"/>
    <x v="1"/>
    <x v="0"/>
    <x v="0"/>
    <x v="3"/>
    <x v="8"/>
    <x v="4"/>
    <x v="0"/>
  </r>
  <r>
    <s v="AU1111"/>
    <s v="Tracy  Reed"/>
    <x v="1"/>
    <n v="26"/>
    <x v="0"/>
    <x v="0"/>
    <x v="164"/>
    <n v="32817.58"/>
    <x v="2"/>
    <x v="0"/>
    <x v="0"/>
    <x v="1"/>
    <x v="0"/>
    <x v="0"/>
    <x v="0"/>
    <x v="1"/>
    <x v="2"/>
    <x v="6"/>
    <x v="0"/>
  </r>
  <r>
    <s v="AU0501"/>
    <s v="Salvador  Bass"/>
    <x v="1"/>
    <n v="42"/>
    <x v="0"/>
    <x v="0"/>
    <x v="156"/>
    <n v="70686"/>
    <x v="1"/>
    <x v="2"/>
    <x v="0"/>
    <x v="0"/>
    <x v="0"/>
    <x v="1"/>
    <x v="0"/>
    <x v="3"/>
    <x v="8"/>
    <x v="4"/>
    <x v="0"/>
  </r>
  <r>
    <s v="AU0502"/>
    <s v="Della  Jensen"/>
    <x v="1"/>
    <n v="18"/>
    <x v="0"/>
    <x v="0"/>
    <x v="156"/>
    <n v="86777.94"/>
    <x v="0"/>
    <x v="1"/>
    <x v="1"/>
    <x v="1"/>
    <x v="2"/>
    <x v="0"/>
    <x v="0"/>
    <x v="0"/>
    <x v="8"/>
    <x v="4"/>
    <x v="0"/>
  </r>
  <r>
    <s v="AU0503"/>
    <s v="Isabel  Cross"/>
    <x v="0"/>
    <n v="51"/>
    <x v="2"/>
    <x v="1"/>
    <x v="156"/>
    <n v="1372.12"/>
    <x v="0"/>
    <x v="2"/>
    <x v="0"/>
    <x v="0"/>
    <x v="0"/>
    <x v="0"/>
    <x v="0"/>
    <x v="2"/>
    <x v="8"/>
    <x v="4"/>
    <x v="0"/>
  </r>
  <r>
    <s v="AU0504"/>
    <s v="Mable  Lindsey"/>
    <x v="0"/>
    <n v="51"/>
    <x v="2"/>
    <x v="0"/>
    <x v="156"/>
    <n v="24357.79"/>
    <x v="1"/>
    <x v="0"/>
    <x v="0"/>
    <x v="0"/>
    <x v="0"/>
    <x v="0"/>
    <x v="1"/>
    <x v="2"/>
    <x v="8"/>
    <x v="4"/>
    <x v="0"/>
  </r>
  <r>
    <s v="AU0505"/>
    <s v="Lee  Mack"/>
    <x v="0"/>
    <n v="42"/>
    <x v="2"/>
    <x v="1"/>
    <x v="156"/>
    <n v="53463.01"/>
    <x v="0"/>
    <x v="2"/>
    <x v="0"/>
    <x v="0"/>
    <x v="0"/>
    <x v="0"/>
    <x v="0"/>
    <x v="3"/>
    <x v="8"/>
    <x v="4"/>
    <x v="0"/>
  </r>
  <r>
    <s v="AU0506"/>
    <s v="Kyle  Carr"/>
    <x v="0"/>
    <n v="53"/>
    <x v="2"/>
    <x v="1"/>
    <x v="156"/>
    <n v="23444.37"/>
    <x v="0"/>
    <x v="1"/>
    <x v="1"/>
    <x v="0"/>
    <x v="1"/>
    <x v="0"/>
    <x v="0"/>
    <x v="2"/>
    <x v="8"/>
    <x v="4"/>
    <x v="0"/>
  </r>
  <r>
    <s v="AU0507"/>
    <s v="Jaime  Pearson"/>
    <x v="0"/>
    <n v="51"/>
    <x v="2"/>
    <x v="1"/>
    <x v="156"/>
    <n v="128317.45"/>
    <x v="1"/>
    <x v="0"/>
    <x v="0"/>
    <x v="1"/>
    <x v="0"/>
    <x v="0"/>
    <x v="0"/>
    <x v="2"/>
    <x v="8"/>
    <x v="4"/>
    <x v="0"/>
  </r>
  <r>
    <s v="AU0508"/>
    <s v="Elaine  Ellis"/>
    <x v="1"/>
    <n v="47"/>
    <x v="2"/>
    <x v="2"/>
    <x v="156"/>
    <n v="23041.1"/>
    <x v="2"/>
    <x v="2"/>
    <x v="1"/>
    <x v="0"/>
    <x v="1"/>
    <x v="0"/>
    <x v="0"/>
    <x v="2"/>
    <x v="8"/>
    <x v="4"/>
    <x v="0"/>
  </r>
  <r>
    <s v="AU1186"/>
    <s v="Fernando  Rowe"/>
    <x v="1"/>
    <n v="26"/>
    <x v="3"/>
    <x v="0"/>
    <x v="41"/>
    <n v="56462.21"/>
    <x v="0"/>
    <x v="1"/>
    <x v="1"/>
    <x v="0"/>
    <x v="1"/>
    <x v="0"/>
    <x v="0"/>
    <x v="1"/>
    <x v="3"/>
    <x v="6"/>
    <x v="0"/>
  </r>
  <r>
    <s v="AU1190"/>
    <s v="Shari  Silva"/>
    <x v="0"/>
    <n v="26"/>
    <x v="0"/>
    <x v="0"/>
    <x v="165"/>
    <n v="21670.54"/>
    <x v="1"/>
    <x v="1"/>
    <x v="0"/>
    <x v="0"/>
    <x v="0"/>
    <x v="0"/>
    <x v="0"/>
    <x v="1"/>
    <x v="27"/>
    <x v="6"/>
    <x v="0"/>
  </r>
  <r>
    <s v="AU0511"/>
    <s v="Della  Jensen"/>
    <x v="1"/>
    <n v="51"/>
    <x v="3"/>
    <x v="1"/>
    <x v="156"/>
    <n v="61070.28"/>
    <x v="0"/>
    <x v="1"/>
    <x v="1"/>
    <x v="1"/>
    <x v="0"/>
    <x v="1"/>
    <x v="0"/>
    <x v="2"/>
    <x v="8"/>
    <x v="4"/>
    <x v="0"/>
  </r>
  <r>
    <s v="AU0512"/>
    <s v="Ruben  Nunez"/>
    <x v="1"/>
    <n v="57"/>
    <x v="3"/>
    <x v="0"/>
    <x v="156"/>
    <n v="68571.929999999993"/>
    <x v="0"/>
    <x v="2"/>
    <x v="1"/>
    <x v="0"/>
    <x v="0"/>
    <x v="0"/>
    <x v="0"/>
    <x v="4"/>
    <x v="8"/>
    <x v="4"/>
    <x v="0"/>
  </r>
  <r>
    <s v="AU0513"/>
    <s v="Isabel  Cross"/>
    <x v="1"/>
    <n v="20"/>
    <x v="1"/>
    <x v="2"/>
    <x v="156"/>
    <n v="6972.78"/>
    <x v="0"/>
    <x v="1"/>
    <x v="1"/>
    <x v="0"/>
    <x v="0"/>
    <x v="1"/>
    <x v="1"/>
    <x v="0"/>
    <x v="8"/>
    <x v="4"/>
    <x v="0"/>
  </r>
  <r>
    <s v="AU0514"/>
    <s v="Shari  Silva"/>
    <x v="0"/>
    <n v="35"/>
    <x v="1"/>
    <x v="2"/>
    <x v="156"/>
    <n v="94927.06"/>
    <x v="2"/>
    <x v="2"/>
    <x v="1"/>
    <x v="0"/>
    <x v="1"/>
    <x v="0"/>
    <x v="0"/>
    <x v="3"/>
    <x v="8"/>
    <x v="4"/>
    <x v="0"/>
  </r>
  <r>
    <s v="AU1269"/>
    <s v="Isabel  Cross"/>
    <x v="1"/>
    <n v="26"/>
    <x v="0"/>
    <x v="0"/>
    <x v="166"/>
    <n v="37842.15"/>
    <x v="0"/>
    <x v="1"/>
    <x v="0"/>
    <x v="0"/>
    <x v="0"/>
    <x v="0"/>
    <x v="0"/>
    <x v="1"/>
    <x v="10"/>
    <x v="6"/>
    <x v="0"/>
  </r>
  <r>
    <s v="AU1344"/>
    <s v="Isabel  Cross"/>
    <x v="0"/>
    <n v="26"/>
    <x v="1"/>
    <x v="2"/>
    <x v="105"/>
    <n v="59057.4"/>
    <x v="0"/>
    <x v="1"/>
    <x v="1"/>
    <x v="0"/>
    <x v="1"/>
    <x v="2"/>
    <x v="1"/>
    <x v="1"/>
    <x v="30"/>
    <x v="6"/>
    <x v="0"/>
  </r>
  <r>
    <s v="AU0517"/>
    <s v="Trevor  Jones"/>
    <x v="1"/>
    <n v="37"/>
    <x v="1"/>
    <x v="2"/>
    <x v="156"/>
    <n v="9635.24"/>
    <x v="0"/>
    <x v="2"/>
    <x v="1"/>
    <x v="1"/>
    <x v="1"/>
    <x v="0"/>
    <x v="0"/>
    <x v="3"/>
    <x v="8"/>
    <x v="4"/>
    <x v="0"/>
  </r>
  <r>
    <s v="AU0518"/>
    <s v="Max  Rodgers"/>
    <x v="1"/>
    <n v="35"/>
    <x v="0"/>
    <x v="1"/>
    <x v="25"/>
    <n v="95869.97"/>
    <x v="0"/>
    <x v="0"/>
    <x v="1"/>
    <x v="0"/>
    <x v="0"/>
    <x v="0"/>
    <x v="1"/>
    <x v="3"/>
    <x v="6"/>
    <x v="4"/>
    <x v="0"/>
  </r>
  <r>
    <s v="AU0519"/>
    <s v="Cindy  Becker"/>
    <x v="0"/>
    <n v="19"/>
    <x v="0"/>
    <x v="0"/>
    <x v="25"/>
    <n v="105084.96"/>
    <x v="0"/>
    <x v="2"/>
    <x v="1"/>
    <x v="0"/>
    <x v="0"/>
    <x v="2"/>
    <x v="0"/>
    <x v="0"/>
    <x v="6"/>
    <x v="4"/>
    <x v="0"/>
  </r>
  <r>
    <s v="AU0520"/>
    <s v="Lorraine  Gibson"/>
    <x v="1"/>
    <n v="42"/>
    <x v="0"/>
    <x v="0"/>
    <x v="25"/>
    <n v="43856.85"/>
    <x v="0"/>
    <x v="1"/>
    <x v="0"/>
    <x v="0"/>
    <x v="0"/>
    <x v="2"/>
    <x v="0"/>
    <x v="3"/>
    <x v="6"/>
    <x v="4"/>
    <x v="0"/>
  </r>
  <r>
    <s v="AU0521"/>
    <s v="Cassandra  Franklin"/>
    <x v="1"/>
    <n v="23"/>
    <x v="0"/>
    <x v="1"/>
    <x v="25"/>
    <n v="40482.519999999997"/>
    <x v="0"/>
    <x v="1"/>
    <x v="0"/>
    <x v="0"/>
    <x v="1"/>
    <x v="0"/>
    <x v="0"/>
    <x v="0"/>
    <x v="6"/>
    <x v="4"/>
    <x v="0"/>
  </r>
  <r>
    <s v="AU0522"/>
    <s v="Rachel  Gomez"/>
    <x v="0"/>
    <n v="41"/>
    <x v="2"/>
    <x v="0"/>
    <x v="25"/>
    <n v="49767.34"/>
    <x v="0"/>
    <x v="1"/>
    <x v="0"/>
    <x v="0"/>
    <x v="2"/>
    <x v="0"/>
    <x v="0"/>
    <x v="3"/>
    <x v="6"/>
    <x v="4"/>
    <x v="0"/>
  </r>
  <r>
    <s v="AU0523"/>
    <s v="Lynette  Brewer"/>
    <x v="0"/>
    <n v="50"/>
    <x v="2"/>
    <x v="1"/>
    <x v="25"/>
    <n v="137802.49"/>
    <x v="2"/>
    <x v="1"/>
    <x v="1"/>
    <x v="0"/>
    <x v="0"/>
    <x v="1"/>
    <x v="0"/>
    <x v="2"/>
    <x v="6"/>
    <x v="4"/>
    <x v="0"/>
  </r>
  <r>
    <s v="AU1385"/>
    <s v="Felicia  Jennings"/>
    <x v="0"/>
    <n v="26"/>
    <x v="0"/>
    <x v="0"/>
    <x v="167"/>
    <n v="78512.61"/>
    <x v="0"/>
    <x v="0"/>
    <x v="1"/>
    <x v="0"/>
    <x v="1"/>
    <x v="0"/>
    <x v="0"/>
    <x v="1"/>
    <x v="29"/>
    <x v="6"/>
    <x v="0"/>
  </r>
  <r>
    <s v="AU0525"/>
    <s v="Robert  Munoz"/>
    <x v="0"/>
    <n v="23"/>
    <x v="3"/>
    <x v="1"/>
    <x v="25"/>
    <n v="84453.48"/>
    <x v="0"/>
    <x v="1"/>
    <x v="1"/>
    <x v="0"/>
    <x v="1"/>
    <x v="0"/>
    <x v="0"/>
    <x v="0"/>
    <x v="6"/>
    <x v="4"/>
    <x v="0"/>
  </r>
  <r>
    <s v="AU0526"/>
    <s v="Don  Gonzales"/>
    <x v="1"/>
    <n v="40"/>
    <x v="3"/>
    <x v="2"/>
    <x v="25"/>
    <n v="86121.49"/>
    <x v="0"/>
    <x v="0"/>
    <x v="0"/>
    <x v="0"/>
    <x v="1"/>
    <x v="0"/>
    <x v="0"/>
    <x v="3"/>
    <x v="6"/>
    <x v="4"/>
    <x v="0"/>
  </r>
  <r>
    <s v="AU1509"/>
    <s v="Lula  Daniels"/>
    <x v="1"/>
    <n v="26"/>
    <x v="0"/>
    <x v="0"/>
    <x v="168"/>
    <n v="28492.25"/>
    <x v="1"/>
    <x v="1"/>
    <x v="0"/>
    <x v="0"/>
    <x v="1"/>
    <x v="0"/>
    <x v="0"/>
    <x v="1"/>
    <x v="26"/>
    <x v="7"/>
    <x v="0"/>
  </r>
  <r>
    <s v="AU1537"/>
    <s v="Woodrow  Colon"/>
    <x v="0"/>
    <n v="26"/>
    <x v="0"/>
    <x v="0"/>
    <x v="169"/>
    <n v="12996.39"/>
    <x v="1"/>
    <x v="1"/>
    <x v="0"/>
    <x v="0"/>
    <x v="0"/>
    <x v="0"/>
    <x v="0"/>
    <x v="1"/>
    <x v="2"/>
    <x v="7"/>
    <x v="0"/>
  </r>
  <r>
    <s v="AU1543"/>
    <s v="Cassandra  Franklin"/>
    <x v="0"/>
    <n v="26"/>
    <x v="0"/>
    <x v="0"/>
    <x v="108"/>
    <n v="19228.03"/>
    <x v="0"/>
    <x v="1"/>
    <x v="0"/>
    <x v="0"/>
    <x v="0"/>
    <x v="0"/>
    <x v="0"/>
    <x v="1"/>
    <x v="16"/>
    <x v="7"/>
    <x v="0"/>
  </r>
  <r>
    <s v="AU0530"/>
    <s v="Cassandra  Franklin"/>
    <x v="1"/>
    <n v="36"/>
    <x v="3"/>
    <x v="0"/>
    <x v="25"/>
    <n v="109720.6"/>
    <x v="0"/>
    <x v="2"/>
    <x v="1"/>
    <x v="0"/>
    <x v="2"/>
    <x v="0"/>
    <x v="0"/>
    <x v="3"/>
    <x v="6"/>
    <x v="4"/>
    <x v="0"/>
  </r>
  <r>
    <s v="AU0531"/>
    <s v="Paulette  Spencer"/>
    <x v="1"/>
    <n v="23"/>
    <x v="3"/>
    <x v="0"/>
    <x v="25"/>
    <n v="76281.67"/>
    <x v="1"/>
    <x v="1"/>
    <x v="1"/>
    <x v="0"/>
    <x v="0"/>
    <x v="0"/>
    <x v="0"/>
    <x v="0"/>
    <x v="6"/>
    <x v="4"/>
    <x v="0"/>
  </r>
  <r>
    <s v="AU0532"/>
    <s v="Patty  Thompson"/>
    <x v="0"/>
    <n v="53"/>
    <x v="2"/>
    <x v="1"/>
    <x v="170"/>
    <n v="14225.16"/>
    <x v="0"/>
    <x v="0"/>
    <x v="1"/>
    <x v="0"/>
    <x v="2"/>
    <x v="0"/>
    <x v="0"/>
    <x v="2"/>
    <x v="24"/>
    <x v="4"/>
    <x v="0"/>
  </r>
  <r>
    <s v="AU0533"/>
    <s v="Don  Gonzales"/>
    <x v="1"/>
    <n v="56"/>
    <x v="2"/>
    <x v="2"/>
    <x v="170"/>
    <n v="30954.87"/>
    <x v="1"/>
    <x v="1"/>
    <x v="1"/>
    <x v="0"/>
    <x v="0"/>
    <x v="0"/>
    <x v="0"/>
    <x v="4"/>
    <x v="24"/>
    <x v="4"/>
    <x v="0"/>
  </r>
  <r>
    <s v="AU0534"/>
    <s v="Max  Rodgers"/>
    <x v="0"/>
    <n v="62"/>
    <x v="2"/>
    <x v="1"/>
    <x v="170"/>
    <n v="9362.6"/>
    <x v="2"/>
    <x v="1"/>
    <x v="1"/>
    <x v="0"/>
    <x v="1"/>
    <x v="0"/>
    <x v="0"/>
    <x v="4"/>
    <x v="24"/>
    <x v="4"/>
    <x v="0"/>
  </r>
  <r>
    <s v="AU0535"/>
    <s v="Kyle  Carr"/>
    <x v="0"/>
    <n v="46"/>
    <x v="2"/>
    <x v="1"/>
    <x v="170"/>
    <n v="594.80999999999995"/>
    <x v="0"/>
    <x v="1"/>
    <x v="0"/>
    <x v="0"/>
    <x v="0"/>
    <x v="0"/>
    <x v="0"/>
    <x v="2"/>
    <x v="24"/>
    <x v="4"/>
    <x v="0"/>
  </r>
  <r>
    <s v="AU0536"/>
    <s v="Jenny  Garcia"/>
    <x v="0"/>
    <n v="47"/>
    <x v="2"/>
    <x v="1"/>
    <x v="170"/>
    <n v="27590.57"/>
    <x v="0"/>
    <x v="0"/>
    <x v="0"/>
    <x v="0"/>
    <x v="0"/>
    <x v="0"/>
    <x v="0"/>
    <x v="2"/>
    <x v="24"/>
    <x v="4"/>
    <x v="0"/>
  </r>
  <r>
    <s v="AU0537"/>
    <s v="Trevor  Jones"/>
    <x v="1"/>
    <n v="50"/>
    <x v="2"/>
    <x v="2"/>
    <x v="170"/>
    <n v="18993.7"/>
    <x v="0"/>
    <x v="2"/>
    <x v="0"/>
    <x v="0"/>
    <x v="0"/>
    <x v="0"/>
    <x v="0"/>
    <x v="2"/>
    <x v="24"/>
    <x v="4"/>
    <x v="0"/>
  </r>
  <r>
    <s v="AU0538"/>
    <s v="Andrew  Meyer"/>
    <x v="0"/>
    <n v="44"/>
    <x v="2"/>
    <x v="1"/>
    <x v="170"/>
    <n v="91096.19"/>
    <x v="1"/>
    <x v="1"/>
    <x v="0"/>
    <x v="0"/>
    <x v="0"/>
    <x v="0"/>
    <x v="0"/>
    <x v="3"/>
    <x v="24"/>
    <x v="4"/>
    <x v="0"/>
  </r>
  <r>
    <s v="AU0539"/>
    <s v="Billie  Chandler"/>
    <x v="1"/>
    <n v="23"/>
    <x v="3"/>
    <x v="1"/>
    <x v="170"/>
    <n v="120524.85"/>
    <x v="0"/>
    <x v="2"/>
    <x v="0"/>
    <x v="0"/>
    <x v="0"/>
    <x v="0"/>
    <x v="0"/>
    <x v="0"/>
    <x v="24"/>
    <x v="4"/>
    <x v="0"/>
  </r>
  <r>
    <s v="AU1611"/>
    <s v="Marion  Glover"/>
    <x v="1"/>
    <n v="26"/>
    <x v="2"/>
    <x v="1"/>
    <x v="171"/>
    <n v="114497.31"/>
    <x v="0"/>
    <x v="0"/>
    <x v="1"/>
    <x v="0"/>
    <x v="0"/>
    <x v="0"/>
    <x v="0"/>
    <x v="1"/>
    <x v="27"/>
    <x v="7"/>
    <x v="0"/>
  </r>
  <r>
    <s v="AU1618"/>
    <s v="Cassandra  Franklin"/>
    <x v="0"/>
    <n v="26"/>
    <x v="0"/>
    <x v="2"/>
    <x v="110"/>
    <n v="96013.96"/>
    <x v="0"/>
    <x v="2"/>
    <x v="0"/>
    <x v="0"/>
    <x v="0"/>
    <x v="0"/>
    <x v="0"/>
    <x v="1"/>
    <x v="7"/>
    <x v="7"/>
    <x v="0"/>
  </r>
  <r>
    <s v="AU1637"/>
    <s v="Max  Rodgers"/>
    <x v="1"/>
    <n v="26"/>
    <x v="0"/>
    <x v="0"/>
    <x v="172"/>
    <n v="8247.58"/>
    <x v="0"/>
    <x v="1"/>
    <x v="0"/>
    <x v="0"/>
    <x v="0"/>
    <x v="1"/>
    <x v="0"/>
    <x v="1"/>
    <x v="6"/>
    <x v="7"/>
    <x v="0"/>
  </r>
  <r>
    <s v="AU0543"/>
    <s v="Robert  Munoz"/>
    <x v="1"/>
    <n v="35"/>
    <x v="0"/>
    <x v="0"/>
    <x v="26"/>
    <n v="69285.72"/>
    <x v="0"/>
    <x v="1"/>
    <x v="1"/>
    <x v="0"/>
    <x v="0"/>
    <x v="0"/>
    <x v="0"/>
    <x v="3"/>
    <x v="9"/>
    <x v="4"/>
    <x v="0"/>
  </r>
  <r>
    <s v="AU1661"/>
    <s v="Patty  Thompson"/>
    <x v="0"/>
    <n v="26"/>
    <x v="0"/>
    <x v="0"/>
    <x v="173"/>
    <n v="18811.82"/>
    <x v="0"/>
    <x v="1"/>
    <x v="1"/>
    <x v="0"/>
    <x v="1"/>
    <x v="0"/>
    <x v="0"/>
    <x v="1"/>
    <x v="9"/>
    <x v="7"/>
    <x v="0"/>
  </r>
  <r>
    <s v="AU0545"/>
    <s v="Sandra  Floyd"/>
    <x v="1"/>
    <n v="36"/>
    <x v="0"/>
    <x v="1"/>
    <x v="26"/>
    <n v="131449.60999999999"/>
    <x v="0"/>
    <x v="1"/>
    <x v="0"/>
    <x v="0"/>
    <x v="0"/>
    <x v="0"/>
    <x v="0"/>
    <x v="3"/>
    <x v="9"/>
    <x v="4"/>
    <x v="0"/>
  </r>
  <r>
    <s v="AU1717"/>
    <s v="Rachel  Gomez"/>
    <x v="0"/>
    <n v="26"/>
    <x v="0"/>
    <x v="0"/>
    <x v="111"/>
    <n v="11469.12"/>
    <x v="0"/>
    <x v="0"/>
    <x v="0"/>
    <x v="0"/>
    <x v="1"/>
    <x v="0"/>
    <x v="0"/>
    <x v="1"/>
    <x v="13"/>
    <x v="7"/>
    <x v="0"/>
  </r>
  <r>
    <s v="AU0547"/>
    <s v="Eddie  Green"/>
    <x v="1"/>
    <n v="40"/>
    <x v="0"/>
    <x v="0"/>
    <x v="26"/>
    <n v="11826.75"/>
    <x v="0"/>
    <x v="1"/>
    <x v="0"/>
    <x v="0"/>
    <x v="0"/>
    <x v="0"/>
    <x v="0"/>
    <x v="3"/>
    <x v="9"/>
    <x v="4"/>
    <x v="0"/>
  </r>
  <r>
    <s v="AU0548"/>
    <s v="Isabel  Cross"/>
    <x v="1"/>
    <n v="63"/>
    <x v="2"/>
    <x v="2"/>
    <x v="26"/>
    <n v="14943.34"/>
    <x v="0"/>
    <x v="2"/>
    <x v="0"/>
    <x v="0"/>
    <x v="0"/>
    <x v="0"/>
    <x v="0"/>
    <x v="4"/>
    <x v="9"/>
    <x v="4"/>
    <x v="0"/>
  </r>
  <r>
    <s v="AU0549"/>
    <s v="Lynette  Brewer"/>
    <x v="0"/>
    <n v="55"/>
    <x v="2"/>
    <x v="2"/>
    <x v="26"/>
    <n v="53218.3"/>
    <x v="1"/>
    <x v="2"/>
    <x v="0"/>
    <x v="0"/>
    <x v="2"/>
    <x v="0"/>
    <x v="0"/>
    <x v="4"/>
    <x v="9"/>
    <x v="4"/>
    <x v="0"/>
  </r>
  <r>
    <s v="AU0550"/>
    <s v="Drew  Rogers"/>
    <x v="1"/>
    <n v="34"/>
    <x v="3"/>
    <x v="1"/>
    <x v="26"/>
    <n v="4286.4799999999996"/>
    <x v="1"/>
    <x v="1"/>
    <x v="1"/>
    <x v="0"/>
    <x v="0"/>
    <x v="0"/>
    <x v="0"/>
    <x v="1"/>
    <x v="9"/>
    <x v="4"/>
    <x v="0"/>
  </r>
  <r>
    <s v="AU0551"/>
    <s v="Jaime  Pearson"/>
    <x v="0"/>
    <n v="35"/>
    <x v="3"/>
    <x v="2"/>
    <x v="26"/>
    <n v="11505.79"/>
    <x v="0"/>
    <x v="0"/>
    <x v="0"/>
    <x v="0"/>
    <x v="1"/>
    <x v="0"/>
    <x v="0"/>
    <x v="3"/>
    <x v="9"/>
    <x v="4"/>
    <x v="0"/>
  </r>
  <r>
    <s v="AU0552"/>
    <s v="Cecilia  Manning"/>
    <x v="1"/>
    <n v="38"/>
    <x v="3"/>
    <x v="0"/>
    <x v="26"/>
    <n v="59817.3"/>
    <x v="0"/>
    <x v="1"/>
    <x v="1"/>
    <x v="0"/>
    <x v="0"/>
    <x v="2"/>
    <x v="0"/>
    <x v="3"/>
    <x v="9"/>
    <x v="4"/>
    <x v="0"/>
  </r>
  <r>
    <s v="AU1752"/>
    <s v="Jaime  Pearson"/>
    <x v="1"/>
    <n v="26"/>
    <x v="1"/>
    <x v="1"/>
    <x v="111"/>
    <n v="98504.55"/>
    <x v="2"/>
    <x v="1"/>
    <x v="1"/>
    <x v="0"/>
    <x v="1"/>
    <x v="0"/>
    <x v="0"/>
    <x v="1"/>
    <x v="13"/>
    <x v="7"/>
    <x v="0"/>
  </r>
  <r>
    <s v="AU1770"/>
    <s v="Brooke  Horton"/>
    <x v="0"/>
    <n v="26"/>
    <x v="0"/>
    <x v="2"/>
    <x v="174"/>
    <n v="87992.25"/>
    <x v="0"/>
    <x v="3"/>
    <x v="1"/>
    <x v="0"/>
    <x v="1"/>
    <x v="0"/>
    <x v="0"/>
    <x v="1"/>
    <x v="14"/>
    <x v="7"/>
    <x v="0"/>
  </r>
  <r>
    <s v="AU0555"/>
    <s v="Rachel  Gomez"/>
    <x v="1"/>
    <n v="38"/>
    <x v="1"/>
    <x v="2"/>
    <x v="26"/>
    <n v="21798.73"/>
    <x v="1"/>
    <x v="1"/>
    <x v="0"/>
    <x v="0"/>
    <x v="1"/>
    <x v="0"/>
    <x v="0"/>
    <x v="3"/>
    <x v="9"/>
    <x v="4"/>
    <x v="0"/>
  </r>
  <r>
    <s v="AU0556"/>
    <s v="Della  Jensen"/>
    <x v="1"/>
    <n v="38"/>
    <x v="1"/>
    <x v="2"/>
    <x v="26"/>
    <n v="42369.72"/>
    <x v="0"/>
    <x v="1"/>
    <x v="1"/>
    <x v="0"/>
    <x v="0"/>
    <x v="3"/>
    <x v="0"/>
    <x v="3"/>
    <x v="9"/>
    <x v="4"/>
    <x v="0"/>
  </r>
  <r>
    <s v="AU0557"/>
    <s v="Isabel  Cross"/>
    <x v="1"/>
    <n v="23"/>
    <x v="1"/>
    <x v="2"/>
    <x v="26"/>
    <n v="31626.94"/>
    <x v="0"/>
    <x v="0"/>
    <x v="0"/>
    <x v="0"/>
    <x v="0"/>
    <x v="0"/>
    <x v="0"/>
    <x v="0"/>
    <x v="9"/>
    <x v="4"/>
    <x v="0"/>
  </r>
  <r>
    <s v="AU0558"/>
    <s v="Donna  Reid"/>
    <x v="1"/>
    <n v="42"/>
    <x v="0"/>
    <x v="2"/>
    <x v="29"/>
    <n v="39665.79"/>
    <x v="1"/>
    <x v="2"/>
    <x v="0"/>
    <x v="0"/>
    <x v="0"/>
    <x v="0"/>
    <x v="1"/>
    <x v="3"/>
    <x v="10"/>
    <x v="4"/>
    <x v="0"/>
  </r>
  <r>
    <s v="AU0559"/>
    <s v="Ellen  Weaver"/>
    <x v="1"/>
    <n v="34"/>
    <x v="0"/>
    <x v="0"/>
    <x v="29"/>
    <n v="22948.52"/>
    <x v="0"/>
    <x v="1"/>
    <x v="0"/>
    <x v="1"/>
    <x v="0"/>
    <x v="0"/>
    <x v="1"/>
    <x v="1"/>
    <x v="10"/>
    <x v="4"/>
    <x v="0"/>
  </r>
  <r>
    <s v="AU0560"/>
    <s v="Rachel  Gomez"/>
    <x v="0"/>
    <n v="34"/>
    <x v="0"/>
    <x v="2"/>
    <x v="29"/>
    <n v="69018.39"/>
    <x v="2"/>
    <x v="1"/>
    <x v="1"/>
    <x v="0"/>
    <x v="0"/>
    <x v="0"/>
    <x v="0"/>
    <x v="1"/>
    <x v="10"/>
    <x v="4"/>
    <x v="0"/>
  </r>
  <r>
    <s v="AU1861"/>
    <s v="Jenny  Garcia"/>
    <x v="0"/>
    <n v="26"/>
    <x v="0"/>
    <x v="2"/>
    <x v="175"/>
    <n v="86003.87"/>
    <x v="0"/>
    <x v="1"/>
    <x v="1"/>
    <x v="0"/>
    <x v="1"/>
    <x v="0"/>
    <x v="0"/>
    <x v="1"/>
    <x v="18"/>
    <x v="7"/>
    <x v="0"/>
  </r>
  <r>
    <s v="AU1873"/>
    <s v="Della  Jensen"/>
    <x v="1"/>
    <n v="26"/>
    <x v="3"/>
    <x v="2"/>
    <x v="175"/>
    <n v="46309.51"/>
    <x v="0"/>
    <x v="1"/>
    <x v="0"/>
    <x v="0"/>
    <x v="0"/>
    <x v="0"/>
    <x v="1"/>
    <x v="1"/>
    <x v="18"/>
    <x v="7"/>
    <x v="0"/>
  </r>
  <r>
    <s v="AU0563"/>
    <s v="Bethany  Pena"/>
    <x v="1"/>
    <n v="52"/>
    <x v="0"/>
    <x v="1"/>
    <x v="29"/>
    <n v="113995.88"/>
    <x v="0"/>
    <x v="1"/>
    <x v="1"/>
    <x v="0"/>
    <x v="0"/>
    <x v="0"/>
    <x v="0"/>
    <x v="2"/>
    <x v="10"/>
    <x v="4"/>
    <x v="0"/>
  </r>
  <r>
    <s v="AU1982"/>
    <s v="Marion  Glover"/>
    <x v="0"/>
    <n v="26"/>
    <x v="0"/>
    <x v="1"/>
    <x v="176"/>
    <n v="22432.87"/>
    <x v="0"/>
    <x v="2"/>
    <x v="0"/>
    <x v="0"/>
    <x v="0"/>
    <x v="0"/>
    <x v="0"/>
    <x v="1"/>
    <x v="19"/>
    <x v="8"/>
    <x v="0"/>
  </r>
  <r>
    <s v="AU1983"/>
    <s v="Brooke  Horton"/>
    <x v="0"/>
    <n v="26"/>
    <x v="0"/>
    <x v="0"/>
    <x v="176"/>
    <n v="137083.75"/>
    <x v="0"/>
    <x v="0"/>
    <x v="1"/>
    <x v="0"/>
    <x v="1"/>
    <x v="0"/>
    <x v="0"/>
    <x v="1"/>
    <x v="19"/>
    <x v="8"/>
    <x v="0"/>
  </r>
  <r>
    <s v="AU0566"/>
    <s v="Cassandra  Franklin"/>
    <x v="1"/>
    <n v="36"/>
    <x v="0"/>
    <x v="0"/>
    <x v="29"/>
    <n v="11167.6"/>
    <x v="0"/>
    <x v="1"/>
    <x v="1"/>
    <x v="1"/>
    <x v="0"/>
    <x v="1"/>
    <x v="0"/>
    <x v="3"/>
    <x v="10"/>
    <x v="4"/>
    <x v="0"/>
  </r>
  <r>
    <s v="AU1999"/>
    <s v="Donna  Reid"/>
    <x v="0"/>
    <n v="26"/>
    <x v="0"/>
    <x v="0"/>
    <x v="177"/>
    <n v="120670.34"/>
    <x v="0"/>
    <x v="1"/>
    <x v="1"/>
    <x v="0"/>
    <x v="0"/>
    <x v="0"/>
    <x v="0"/>
    <x v="1"/>
    <x v="5"/>
    <x v="8"/>
    <x v="0"/>
  </r>
  <r>
    <s v="AU0568"/>
    <s v="Della  Jensen"/>
    <x v="0"/>
    <n v="35"/>
    <x v="0"/>
    <x v="0"/>
    <x v="29"/>
    <n v="99352.67"/>
    <x v="2"/>
    <x v="2"/>
    <x v="1"/>
    <x v="0"/>
    <x v="1"/>
    <x v="0"/>
    <x v="0"/>
    <x v="3"/>
    <x v="10"/>
    <x v="4"/>
    <x v="0"/>
  </r>
  <r>
    <s v="AU0569"/>
    <s v="Ivan  Adkins"/>
    <x v="1"/>
    <n v="39"/>
    <x v="0"/>
    <x v="0"/>
    <x v="29"/>
    <n v="109487.87"/>
    <x v="0"/>
    <x v="0"/>
    <x v="0"/>
    <x v="0"/>
    <x v="0"/>
    <x v="0"/>
    <x v="0"/>
    <x v="3"/>
    <x v="10"/>
    <x v="4"/>
    <x v="0"/>
  </r>
  <r>
    <s v="AU0570"/>
    <s v="Robert  Munoz"/>
    <x v="1"/>
    <n v="34"/>
    <x v="0"/>
    <x v="2"/>
    <x v="29"/>
    <n v="53251.22"/>
    <x v="1"/>
    <x v="1"/>
    <x v="0"/>
    <x v="0"/>
    <x v="0"/>
    <x v="0"/>
    <x v="0"/>
    <x v="1"/>
    <x v="10"/>
    <x v="4"/>
    <x v="0"/>
  </r>
  <r>
    <s v="AU2055"/>
    <s v="Arturo  Francis"/>
    <x v="1"/>
    <n v="26"/>
    <x v="0"/>
    <x v="0"/>
    <x v="178"/>
    <n v="4251"/>
    <x v="0"/>
    <x v="1"/>
    <x v="0"/>
    <x v="1"/>
    <x v="1"/>
    <x v="0"/>
    <x v="0"/>
    <x v="1"/>
    <x v="7"/>
    <x v="8"/>
    <x v="0"/>
  </r>
  <r>
    <s v="AU0572"/>
    <s v="Della  Jensen"/>
    <x v="0"/>
    <n v="51"/>
    <x v="0"/>
    <x v="0"/>
    <x v="29"/>
    <n v="108569.45"/>
    <x v="0"/>
    <x v="1"/>
    <x v="0"/>
    <x v="0"/>
    <x v="0"/>
    <x v="0"/>
    <x v="0"/>
    <x v="2"/>
    <x v="10"/>
    <x v="4"/>
    <x v="0"/>
  </r>
  <r>
    <s v="AU0573"/>
    <s v="Christina  Fuller"/>
    <x v="0"/>
    <n v="35"/>
    <x v="0"/>
    <x v="0"/>
    <x v="29"/>
    <n v="67425.600000000006"/>
    <x v="0"/>
    <x v="2"/>
    <x v="1"/>
    <x v="0"/>
    <x v="0"/>
    <x v="1"/>
    <x v="0"/>
    <x v="3"/>
    <x v="10"/>
    <x v="4"/>
    <x v="0"/>
  </r>
  <r>
    <s v="AU2165"/>
    <s v="Rachel  Gomez"/>
    <x v="0"/>
    <n v="26"/>
    <x v="1"/>
    <x v="2"/>
    <x v="179"/>
    <n v="39051.24"/>
    <x v="0"/>
    <x v="1"/>
    <x v="1"/>
    <x v="1"/>
    <x v="1"/>
    <x v="0"/>
    <x v="0"/>
    <x v="1"/>
    <x v="11"/>
    <x v="8"/>
    <x v="0"/>
  </r>
  <r>
    <s v="AU0575"/>
    <s v="Mable  Lindsey"/>
    <x v="0"/>
    <n v="20"/>
    <x v="0"/>
    <x v="0"/>
    <x v="29"/>
    <n v="4648.51"/>
    <x v="2"/>
    <x v="1"/>
    <x v="1"/>
    <x v="0"/>
    <x v="0"/>
    <x v="0"/>
    <x v="0"/>
    <x v="0"/>
    <x v="10"/>
    <x v="4"/>
    <x v="0"/>
  </r>
  <r>
    <s v="AU2195"/>
    <s v="Marion  Glover"/>
    <x v="1"/>
    <n v="26"/>
    <x v="0"/>
    <x v="0"/>
    <x v="55"/>
    <n v="88290.97"/>
    <x v="0"/>
    <x v="2"/>
    <x v="0"/>
    <x v="1"/>
    <x v="0"/>
    <x v="0"/>
    <x v="0"/>
    <x v="1"/>
    <x v="13"/>
    <x v="8"/>
    <x v="0"/>
  </r>
  <r>
    <s v="AU0577"/>
    <s v="Salvador  Bass"/>
    <x v="1"/>
    <n v="43"/>
    <x v="0"/>
    <x v="2"/>
    <x v="29"/>
    <n v="122757.85"/>
    <x v="0"/>
    <x v="1"/>
    <x v="1"/>
    <x v="1"/>
    <x v="0"/>
    <x v="0"/>
    <x v="0"/>
    <x v="3"/>
    <x v="10"/>
    <x v="4"/>
    <x v="0"/>
  </r>
  <r>
    <s v="AU2220"/>
    <s v="Edwin  Malone"/>
    <x v="0"/>
    <n v="26"/>
    <x v="0"/>
    <x v="0"/>
    <x v="57"/>
    <n v="43679.07"/>
    <x v="0"/>
    <x v="1"/>
    <x v="1"/>
    <x v="0"/>
    <x v="0"/>
    <x v="0"/>
    <x v="1"/>
    <x v="1"/>
    <x v="23"/>
    <x v="8"/>
    <x v="0"/>
  </r>
  <r>
    <s v="AU0579"/>
    <s v="Marion  Glover"/>
    <x v="0"/>
    <n v="47"/>
    <x v="2"/>
    <x v="2"/>
    <x v="29"/>
    <n v="66064.070000000007"/>
    <x v="0"/>
    <x v="1"/>
    <x v="0"/>
    <x v="0"/>
    <x v="0"/>
    <x v="2"/>
    <x v="0"/>
    <x v="2"/>
    <x v="10"/>
    <x v="4"/>
    <x v="0"/>
  </r>
  <r>
    <s v="AU0580"/>
    <s v="Lula  Daniels"/>
    <x v="0"/>
    <n v="52"/>
    <x v="2"/>
    <x v="2"/>
    <x v="29"/>
    <n v="33486.120000000003"/>
    <x v="1"/>
    <x v="2"/>
    <x v="0"/>
    <x v="1"/>
    <x v="0"/>
    <x v="1"/>
    <x v="0"/>
    <x v="2"/>
    <x v="10"/>
    <x v="4"/>
    <x v="0"/>
  </r>
  <r>
    <s v="AU0581"/>
    <s v="Andrew  Meyer"/>
    <x v="0"/>
    <n v="46"/>
    <x v="2"/>
    <x v="1"/>
    <x v="29"/>
    <n v="21798.36"/>
    <x v="0"/>
    <x v="2"/>
    <x v="1"/>
    <x v="1"/>
    <x v="0"/>
    <x v="0"/>
    <x v="0"/>
    <x v="2"/>
    <x v="10"/>
    <x v="4"/>
    <x v="0"/>
  </r>
  <r>
    <s v="AU0582"/>
    <s v="Donna  Reid"/>
    <x v="1"/>
    <n v="42"/>
    <x v="2"/>
    <x v="1"/>
    <x v="29"/>
    <n v="35950.75"/>
    <x v="1"/>
    <x v="1"/>
    <x v="0"/>
    <x v="0"/>
    <x v="0"/>
    <x v="0"/>
    <x v="1"/>
    <x v="3"/>
    <x v="10"/>
    <x v="4"/>
    <x v="0"/>
  </r>
  <r>
    <s v="AU0583"/>
    <s v="Patty  Thompson"/>
    <x v="1"/>
    <n v="56"/>
    <x v="2"/>
    <x v="2"/>
    <x v="29"/>
    <n v="68706.13"/>
    <x v="0"/>
    <x v="1"/>
    <x v="1"/>
    <x v="1"/>
    <x v="2"/>
    <x v="0"/>
    <x v="0"/>
    <x v="4"/>
    <x v="10"/>
    <x v="4"/>
    <x v="0"/>
  </r>
  <r>
    <s v="AU0584"/>
    <s v="Elaine  Ellis"/>
    <x v="0"/>
    <n v="44"/>
    <x v="2"/>
    <x v="1"/>
    <x v="29"/>
    <n v="90244.1"/>
    <x v="1"/>
    <x v="2"/>
    <x v="0"/>
    <x v="0"/>
    <x v="0"/>
    <x v="0"/>
    <x v="0"/>
    <x v="3"/>
    <x v="10"/>
    <x v="4"/>
    <x v="0"/>
  </r>
  <r>
    <s v="AU0585"/>
    <s v="Cindy  Becker"/>
    <x v="0"/>
    <n v="58"/>
    <x v="2"/>
    <x v="2"/>
    <x v="29"/>
    <n v="81699.88"/>
    <x v="0"/>
    <x v="1"/>
    <x v="1"/>
    <x v="0"/>
    <x v="0"/>
    <x v="0"/>
    <x v="0"/>
    <x v="4"/>
    <x v="10"/>
    <x v="4"/>
    <x v="0"/>
  </r>
  <r>
    <s v="AU0586"/>
    <s v="Peter  Hodges"/>
    <x v="0"/>
    <n v="44"/>
    <x v="2"/>
    <x v="1"/>
    <x v="29"/>
    <n v="9697.15"/>
    <x v="2"/>
    <x v="2"/>
    <x v="1"/>
    <x v="0"/>
    <x v="0"/>
    <x v="0"/>
    <x v="0"/>
    <x v="3"/>
    <x v="10"/>
    <x v="4"/>
    <x v="0"/>
  </r>
  <r>
    <s v="AU0587"/>
    <s v="Rachel  Gomez"/>
    <x v="0"/>
    <n v="51"/>
    <x v="2"/>
    <x v="1"/>
    <x v="29"/>
    <n v="64963.519999999997"/>
    <x v="1"/>
    <x v="1"/>
    <x v="1"/>
    <x v="0"/>
    <x v="0"/>
    <x v="0"/>
    <x v="0"/>
    <x v="2"/>
    <x v="10"/>
    <x v="4"/>
    <x v="0"/>
  </r>
  <r>
    <s v="AU0588"/>
    <s v="Marion  Glover"/>
    <x v="0"/>
    <n v="46"/>
    <x v="2"/>
    <x v="1"/>
    <x v="29"/>
    <n v="38945.879999999997"/>
    <x v="0"/>
    <x v="2"/>
    <x v="1"/>
    <x v="1"/>
    <x v="0"/>
    <x v="0"/>
    <x v="0"/>
    <x v="2"/>
    <x v="10"/>
    <x v="4"/>
    <x v="0"/>
  </r>
  <r>
    <s v="AU0589"/>
    <s v="Isabel  Cross"/>
    <x v="0"/>
    <n v="43"/>
    <x v="2"/>
    <x v="1"/>
    <x v="29"/>
    <n v="96241.94"/>
    <x v="0"/>
    <x v="1"/>
    <x v="1"/>
    <x v="0"/>
    <x v="1"/>
    <x v="0"/>
    <x v="0"/>
    <x v="3"/>
    <x v="10"/>
    <x v="4"/>
    <x v="0"/>
  </r>
  <r>
    <s v="AU0590"/>
    <s v="Tiffany  May"/>
    <x v="0"/>
    <n v="53"/>
    <x v="2"/>
    <x v="1"/>
    <x v="29"/>
    <n v="53579.06"/>
    <x v="0"/>
    <x v="1"/>
    <x v="0"/>
    <x v="1"/>
    <x v="0"/>
    <x v="0"/>
    <x v="0"/>
    <x v="2"/>
    <x v="10"/>
    <x v="4"/>
    <x v="0"/>
  </r>
  <r>
    <s v="AU0591"/>
    <s v="Jenny  Garcia"/>
    <x v="0"/>
    <n v="41"/>
    <x v="2"/>
    <x v="1"/>
    <x v="29"/>
    <n v="78190.179999999993"/>
    <x v="0"/>
    <x v="2"/>
    <x v="0"/>
    <x v="0"/>
    <x v="1"/>
    <x v="0"/>
    <x v="0"/>
    <x v="3"/>
    <x v="10"/>
    <x v="4"/>
    <x v="0"/>
  </r>
  <r>
    <s v="AU2269"/>
    <s v="Colleen  Warren"/>
    <x v="0"/>
    <n v="26"/>
    <x v="3"/>
    <x v="0"/>
    <x v="57"/>
    <n v="87161.51"/>
    <x v="1"/>
    <x v="1"/>
    <x v="1"/>
    <x v="0"/>
    <x v="1"/>
    <x v="0"/>
    <x v="0"/>
    <x v="1"/>
    <x v="23"/>
    <x v="8"/>
    <x v="0"/>
  </r>
  <r>
    <s v="AU2369"/>
    <s v="Lorraine  Gibson"/>
    <x v="0"/>
    <n v="26"/>
    <x v="0"/>
    <x v="0"/>
    <x v="58"/>
    <n v="91904.72"/>
    <x v="0"/>
    <x v="1"/>
    <x v="1"/>
    <x v="0"/>
    <x v="0"/>
    <x v="0"/>
    <x v="0"/>
    <x v="1"/>
    <x v="17"/>
    <x v="8"/>
    <x v="0"/>
  </r>
  <r>
    <s v="AU0594"/>
    <s v="Billie  Chandler"/>
    <x v="1"/>
    <n v="39"/>
    <x v="3"/>
    <x v="0"/>
    <x v="29"/>
    <n v="60650.96"/>
    <x v="0"/>
    <x v="1"/>
    <x v="0"/>
    <x v="0"/>
    <x v="0"/>
    <x v="0"/>
    <x v="0"/>
    <x v="3"/>
    <x v="10"/>
    <x v="4"/>
    <x v="0"/>
  </r>
  <r>
    <s v="AU0595"/>
    <s v="Della  Jensen"/>
    <x v="0"/>
    <n v="34"/>
    <x v="3"/>
    <x v="1"/>
    <x v="29"/>
    <n v="91672.48"/>
    <x v="1"/>
    <x v="2"/>
    <x v="1"/>
    <x v="0"/>
    <x v="0"/>
    <x v="0"/>
    <x v="0"/>
    <x v="1"/>
    <x v="10"/>
    <x v="4"/>
    <x v="0"/>
  </r>
  <r>
    <s v="AU0596"/>
    <s v="Sylvester  Morales"/>
    <x v="1"/>
    <n v="36"/>
    <x v="3"/>
    <x v="0"/>
    <x v="29"/>
    <n v="85057.91"/>
    <x v="0"/>
    <x v="3"/>
    <x v="0"/>
    <x v="0"/>
    <x v="0"/>
    <x v="0"/>
    <x v="0"/>
    <x v="3"/>
    <x v="10"/>
    <x v="4"/>
    <x v="0"/>
  </r>
  <r>
    <s v="AU0597"/>
    <s v="Robert  Munoz"/>
    <x v="0"/>
    <n v="36"/>
    <x v="3"/>
    <x v="0"/>
    <x v="29"/>
    <n v="89676.9"/>
    <x v="0"/>
    <x v="0"/>
    <x v="1"/>
    <x v="0"/>
    <x v="0"/>
    <x v="1"/>
    <x v="0"/>
    <x v="3"/>
    <x v="10"/>
    <x v="4"/>
    <x v="0"/>
  </r>
  <r>
    <s v="AU0598"/>
    <s v="Don  Gonzales"/>
    <x v="0"/>
    <n v="39"/>
    <x v="3"/>
    <x v="1"/>
    <x v="29"/>
    <n v="76615.27"/>
    <x v="0"/>
    <x v="0"/>
    <x v="0"/>
    <x v="0"/>
    <x v="0"/>
    <x v="0"/>
    <x v="0"/>
    <x v="3"/>
    <x v="10"/>
    <x v="4"/>
    <x v="0"/>
  </r>
  <r>
    <s v="AU2372"/>
    <s v="Lula  Daniels"/>
    <x v="1"/>
    <n v="26"/>
    <x v="0"/>
    <x v="0"/>
    <x v="58"/>
    <n v="20649.43"/>
    <x v="2"/>
    <x v="2"/>
    <x v="1"/>
    <x v="0"/>
    <x v="1"/>
    <x v="0"/>
    <x v="0"/>
    <x v="1"/>
    <x v="17"/>
    <x v="8"/>
    <x v="0"/>
  </r>
  <r>
    <s v="AU2441"/>
    <s v="Beth  Tucker"/>
    <x v="0"/>
    <n v="26"/>
    <x v="2"/>
    <x v="1"/>
    <x v="180"/>
    <n v="104332.79"/>
    <x v="2"/>
    <x v="2"/>
    <x v="1"/>
    <x v="0"/>
    <x v="0"/>
    <x v="0"/>
    <x v="0"/>
    <x v="1"/>
    <x v="21"/>
    <x v="9"/>
    <x v="0"/>
  </r>
  <r>
    <s v="AU2477"/>
    <s v="Drew  Rogers"/>
    <x v="0"/>
    <n v="26"/>
    <x v="0"/>
    <x v="0"/>
    <x v="60"/>
    <n v="121624.54"/>
    <x v="0"/>
    <x v="1"/>
    <x v="0"/>
    <x v="0"/>
    <x v="1"/>
    <x v="0"/>
    <x v="0"/>
    <x v="1"/>
    <x v="1"/>
    <x v="9"/>
    <x v="0"/>
  </r>
  <r>
    <s v="AU2502"/>
    <s v="Andrew  Meyer"/>
    <x v="1"/>
    <n v="26"/>
    <x v="3"/>
    <x v="0"/>
    <x v="181"/>
    <n v="56104.03"/>
    <x v="0"/>
    <x v="1"/>
    <x v="1"/>
    <x v="0"/>
    <x v="1"/>
    <x v="0"/>
    <x v="0"/>
    <x v="1"/>
    <x v="2"/>
    <x v="9"/>
    <x v="0"/>
  </r>
  <r>
    <s v="AU2785"/>
    <s v="Beth  Tucker"/>
    <x v="0"/>
    <n v="26"/>
    <x v="0"/>
    <x v="1"/>
    <x v="182"/>
    <n v="37162.78"/>
    <x v="1"/>
    <x v="1"/>
    <x v="1"/>
    <x v="0"/>
    <x v="0"/>
    <x v="2"/>
    <x v="0"/>
    <x v="1"/>
    <x v="14"/>
    <x v="9"/>
    <x v="0"/>
  </r>
  <r>
    <s v="AU2793"/>
    <s v="Charlie  Wood"/>
    <x v="1"/>
    <n v="26"/>
    <x v="3"/>
    <x v="0"/>
    <x v="182"/>
    <n v="87609.34"/>
    <x v="0"/>
    <x v="1"/>
    <x v="1"/>
    <x v="0"/>
    <x v="1"/>
    <x v="0"/>
    <x v="0"/>
    <x v="1"/>
    <x v="14"/>
    <x v="9"/>
    <x v="0"/>
  </r>
  <r>
    <s v="AU0605"/>
    <s v="Cassandra  Franklin"/>
    <x v="1"/>
    <n v="45"/>
    <x v="0"/>
    <x v="0"/>
    <x v="31"/>
    <n v="111398.46"/>
    <x v="0"/>
    <x v="0"/>
    <x v="1"/>
    <x v="0"/>
    <x v="0"/>
    <x v="0"/>
    <x v="0"/>
    <x v="2"/>
    <x v="11"/>
    <x v="4"/>
    <x v="0"/>
  </r>
  <r>
    <s v="AU0606"/>
    <s v="Shari  Silva"/>
    <x v="1"/>
    <n v="42"/>
    <x v="0"/>
    <x v="0"/>
    <x v="31"/>
    <n v="6345.03"/>
    <x v="0"/>
    <x v="1"/>
    <x v="1"/>
    <x v="1"/>
    <x v="0"/>
    <x v="0"/>
    <x v="0"/>
    <x v="3"/>
    <x v="11"/>
    <x v="4"/>
    <x v="0"/>
  </r>
  <r>
    <s v="AU0607"/>
    <s v="Patty  Thompson"/>
    <x v="0"/>
    <n v="45"/>
    <x v="2"/>
    <x v="0"/>
    <x v="31"/>
    <n v="15332.51"/>
    <x v="0"/>
    <x v="1"/>
    <x v="1"/>
    <x v="0"/>
    <x v="1"/>
    <x v="0"/>
    <x v="0"/>
    <x v="2"/>
    <x v="11"/>
    <x v="4"/>
    <x v="0"/>
  </r>
  <r>
    <s v="AU0608"/>
    <s v="Rachel  Gomez"/>
    <x v="0"/>
    <n v="44"/>
    <x v="2"/>
    <x v="2"/>
    <x v="31"/>
    <n v="13522.42"/>
    <x v="2"/>
    <x v="2"/>
    <x v="0"/>
    <x v="0"/>
    <x v="0"/>
    <x v="0"/>
    <x v="0"/>
    <x v="3"/>
    <x v="11"/>
    <x v="4"/>
    <x v="0"/>
  </r>
  <r>
    <s v="AU0609"/>
    <s v="Elvira  Bowman"/>
    <x v="0"/>
    <n v="58"/>
    <x v="2"/>
    <x v="2"/>
    <x v="31"/>
    <n v="128418.75"/>
    <x v="1"/>
    <x v="2"/>
    <x v="0"/>
    <x v="0"/>
    <x v="2"/>
    <x v="0"/>
    <x v="0"/>
    <x v="4"/>
    <x v="11"/>
    <x v="4"/>
    <x v="0"/>
  </r>
  <r>
    <s v="AU0610"/>
    <s v="Jenny  Garcia"/>
    <x v="0"/>
    <n v="52"/>
    <x v="2"/>
    <x v="1"/>
    <x v="31"/>
    <n v="144489.21"/>
    <x v="0"/>
    <x v="2"/>
    <x v="1"/>
    <x v="1"/>
    <x v="0"/>
    <x v="0"/>
    <x v="0"/>
    <x v="2"/>
    <x v="11"/>
    <x v="4"/>
    <x v="0"/>
  </r>
  <r>
    <s v="AU0611"/>
    <s v="Cecilia  Manning"/>
    <x v="1"/>
    <n v="36"/>
    <x v="3"/>
    <x v="1"/>
    <x v="31"/>
    <n v="39973.81"/>
    <x v="1"/>
    <x v="1"/>
    <x v="0"/>
    <x v="0"/>
    <x v="1"/>
    <x v="0"/>
    <x v="0"/>
    <x v="3"/>
    <x v="11"/>
    <x v="4"/>
    <x v="0"/>
  </r>
  <r>
    <s v="AU2816"/>
    <s v="Mable  Lindsey"/>
    <x v="0"/>
    <n v="26"/>
    <x v="0"/>
    <x v="0"/>
    <x v="183"/>
    <n v="156854.09"/>
    <x v="1"/>
    <x v="1"/>
    <x v="0"/>
    <x v="0"/>
    <x v="0"/>
    <x v="0"/>
    <x v="0"/>
    <x v="1"/>
    <x v="29"/>
    <x v="9"/>
    <x v="0"/>
  </r>
  <r>
    <s v="AU3018"/>
    <s v="Cecilia  Manning"/>
    <x v="0"/>
    <n v="26"/>
    <x v="0"/>
    <x v="0"/>
    <x v="136"/>
    <n v="51530.82"/>
    <x v="0"/>
    <x v="0"/>
    <x v="0"/>
    <x v="1"/>
    <x v="0"/>
    <x v="0"/>
    <x v="0"/>
    <x v="1"/>
    <x v="0"/>
    <x v="10"/>
    <x v="0"/>
  </r>
  <r>
    <s v="AU0614"/>
    <s v="Jenny  Garcia"/>
    <x v="1"/>
    <n v="38"/>
    <x v="3"/>
    <x v="1"/>
    <x v="31"/>
    <n v="41553.9"/>
    <x v="0"/>
    <x v="2"/>
    <x v="0"/>
    <x v="0"/>
    <x v="0"/>
    <x v="0"/>
    <x v="1"/>
    <x v="3"/>
    <x v="11"/>
    <x v="4"/>
    <x v="0"/>
  </r>
  <r>
    <s v="AU0615"/>
    <s v="Dan  Peterson"/>
    <x v="1"/>
    <n v="42"/>
    <x v="3"/>
    <x v="2"/>
    <x v="31"/>
    <n v="35849.699999999997"/>
    <x v="0"/>
    <x v="2"/>
    <x v="1"/>
    <x v="0"/>
    <x v="0"/>
    <x v="1"/>
    <x v="0"/>
    <x v="3"/>
    <x v="11"/>
    <x v="4"/>
    <x v="0"/>
  </r>
  <r>
    <s v="AU0616"/>
    <s v="Pauline  Beck"/>
    <x v="1"/>
    <n v="40"/>
    <x v="0"/>
    <x v="0"/>
    <x v="184"/>
    <n v="33836.03"/>
    <x v="0"/>
    <x v="1"/>
    <x v="1"/>
    <x v="0"/>
    <x v="1"/>
    <x v="0"/>
    <x v="0"/>
    <x v="3"/>
    <x v="12"/>
    <x v="4"/>
    <x v="0"/>
  </r>
  <r>
    <s v="AU3046"/>
    <s v="Tiffany  May"/>
    <x v="1"/>
    <n v="26"/>
    <x v="0"/>
    <x v="0"/>
    <x v="185"/>
    <n v="19848.3"/>
    <x v="0"/>
    <x v="2"/>
    <x v="0"/>
    <x v="0"/>
    <x v="0"/>
    <x v="0"/>
    <x v="0"/>
    <x v="1"/>
    <x v="2"/>
    <x v="10"/>
    <x v="0"/>
  </r>
  <r>
    <s v="AU0618"/>
    <s v="Max  Rodgers"/>
    <x v="0"/>
    <n v="42"/>
    <x v="0"/>
    <x v="0"/>
    <x v="184"/>
    <n v="24231.52"/>
    <x v="1"/>
    <x v="1"/>
    <x v="0"/>
    <x v="0"/>
    <x v="0"/>
    <x v="0"/>
    <x v="0"/>
    <x v="3"/>
    <x v="12"/>
    <x v="4"/>
    <x v="0"/>
  </r>
  <r>
    <s v="AU0619"/>
    <s v="Isabel  Cross"/>
    <x v="0"/>
    <n v="49"/>
    <x v="2"/>
    <x v="1"/>
    <x v="184"/>
    <n v="47975.3"/>
    <x v="0"/>
    <x v="2"/>
    <x v="1"/>
    <x v="0"/>
    <x v="0"/>
    <x v="0"/>
    <x v="0"/>
    <x v="2"/>
    <x v="12"/>
    <x v="4"/>
    <x v="0"/>
  </r>
  <r>
    <s v="AU0620"/>
    <s v="Della  Jensen"/>
    <x v="0"/>
    <n v="51"/>
    <x v="2"/>
    <x v="1"/>
    <x v="184"/>
    <n v="81108.69"/>
    <x v="0"/>
    <x v="2"/>
    <x v="0"/>
    <x v="0"/>
    <x v="0"/>
    <x v="3"/>
    <x v="1"/>
    <x v="2"/>
    <x v="12"/>
    <x v="4"/>
    <x v="0"/>
  </r>
  <r>
    <s v="AU0621"/>
    <s v="Rachel  Gomez"/>
    <x v="0"/>
    <n v="51"/>
    <x v="2"/>
    <x v="1"/>
    <x v="184"/>
    <n v="90830.21"/>
    <x v="0"/>
    <x v="0"/>
    <x v="1"/>
    <x v="0"/>
    <x v="1"/>
    <x v="0"/>
    <x v="0"/>
    <x v="2"/>
    <x v="12"/>
    <x v="4"/>
    <x v="0"/>
  </r>
  <r>
    <s v="AU0622"/>
    <s v="Cecilia  Manning"/>
    <x v="0"/>
    <n v="49"/>
    <x v="2"/>
    <x v="0"/>
    <x v="184"/>
    <n v="101867.63"/>
    <x v="1"/>
    <x v="2"/>
    <x v="1"/>
    <x v="0"/>
    <x v="0"/>
    <x v="0"/>
    <x v="0"/>
    <x v="2"/>
    <x v="12"/>
    <x v="4"/>
    <x v="0"/>
  </r>
  <r>
    <s v="AU0623"/>
    <s v="Lorraine  Gibson"/>
    <x v="0"/>
    <n v="53"/>
    <x v="2"/>
    <x v="2"/>
    <x v="184"/>
    <n v="165204.78"/>
    <x v="1"/>
    <x v="1"/>
    <x v="1"/>
    <x v="0"/>
    <x v="0"/>
    <x v="0"/>
    <x v="0"/>
    <x v="2"/>
    <x v="12"/>
    <x v="4"/>
    <x v="0"/>
  </r>
  <r>
    <s v="AU0624"/>
    <s v="Rachel  Gomez"/>
    <x v="0"/>
    <n v="40"/>
    <x v="3"/>
    <x v="1"/>
    <x v="184"/>
    <n v="51229.4"/>
    <x v="1"/>
    <x v="2"/>
    <x v="0"/>
    <x v="0"/>
    <x v="0"/>
    <x v="1"/>
    <x v="0"/>
    <x v="3"/>
    <x v="12"/>
    <x v="4"/>
    <x v="0"/>
  </r>
  <r>
    <s v="AU0625"/>
    <s v="Isabel  Cross"/>
    <x v="0"/>
    <n v="22"/>
    <x v="1"/>
    <x v="0"/>
    <x v="184"/>
    <n v="15629.1"/>
    <x v="0"/>
    <x v="2"/>
    <x v="0"/>
    <x v="0"/>
    <x v="0"/>
    <x v="0"/>
    <x v="0"/>
    <x v="0"/>
    <x v="12"/>
    <x v="4"/>
    <x v="0"/>
  </r>
  <r>
    <s v="AU0626"/>
    <s v="Ivan  Adkins"/>
    <x v="1"/>
    <n v="36"/>
    <x v="0"/>
    <x v="0"/>
    <x v="186"/>
    <n v="41423.33"/>
    <x v="0"/>
    <x v="1"/>
    <x v="1"/>
    <x v="1"/>
    <x v="1"/>
    <x v="0"/>
    <x v="0"/>
    <x v="3"/>
    <x v="30"/>
    <x v="4"/>
    <x v="0"/>
  </r>
  <r>
    <s v="AU0627"/>
    <s v="Pauline  Beck"/>
    <x v="0"/>
    <n v="44"/>
    <x v="0"/>
    <x v="0"/>
    <x v="186"/>
    <n v="141001.29999999999"/>
    <x v="1"/>
    <x v="2"/>
    <x v="1"/>
    <x v="0"/>
    <x v="0"/>
    <x v="0"/>
    <x v="0"/>
    <x v="3"/>
    <x v="30"/>
    <x v="4"/>
    <x v="0"/>
  </r>
  <r>
    <s v="AU3096"/>
    <s v="Joey  Wong"/>
    <x v="0"/>
    <n v="26"/>
    <x v="0"/>
    <x v="1"/>
    <x v="70"/>
    <n v="14085.18"/>
    <x v="1"/>
    <x v="1"/>
    <x v="0"/>
    <x v="0"/>
    <x v="2"/>
    <x v="0"/>
    <x v="0"/>
    <x v="1"/>
    <x v="19"/>
    <x v="10"/>
    <x v="0"/>
  </r>
  <r>
    <s v="AU0629"/>
    <s v="Bethany  Pena"/>
    <x v="0"/>
    <n v="48"/>
    <x v="2"/>
    <x v="2"/>
    <x v="186"/>
    <n v="12110.19"/>
    <x v="0"/>
    <x v="1"/>
    <x v="0"/>
    <x v="0"/>
    <x v="0"/>
    <x v="0"/>
    <x v="0"/>
    <x v="2"/>
    <x v="30"/>
    <x v="4"/>
    <x v="0"/>
  </r>
  <r>
    <s v="AU0630"/>
    <s v="Christina  Fuller"/>
    <x v="0"/>
    <n v="51"/>
    <x v="2"/>
    <x v="1"/>
    <x v="186"/>
    <n v="188553.37"/>
    <x v="0"/>
    <x v="2"/>
    <x v="0"/>
    <x v="0"/>
    <x v="0"/>
    <x v="1"/>
    <x v="0"/>
    <x v="2"/>
    <x v="30"/>
    <x v="4"/>
    <x v="0"/>
  </r>
  <r>
    <s v="AU0631"/>
    <s v="Trevor  Jones"/>
    <x v="0"/>
    <n v="57"/>
    <x v="2"/>
    <x v="1"/>
    <x v="186"/>
    <n v="75304.09"/>
    <x v="1"/>
    <x v="2"/>
    <x v="1"/>
    <x v="1"/>
    <x v="0"/>
    <x v="0"/>
    <x v="1"/>
    <x v="4"/>
    <x v="30"/>
    <x v="4"/>
    <x v="0"/>
  </r>
  <r>
    <s v="AU0632"/>
    <s v="Cindy  Becker"/>
    <x v="0"/>
    <n v="64"/>
    <x v="2"/>
    <x v="1"/>
    <x v="186"/>
    <n v="23744.73"/>
    <x v="0"/>
    <x v="2"/>
    <x v="0"/>
    <x v="0"/>
    <x v="0"/>
    <x v="1"/>
    <x v="0"/>
    <x v="4"/>
    <x v="30"/>
    <x v="4"/>
    <x v="0"/>
  </r>
  <r>
    <s v="AU0633"/>
    <s v="Nellie  Joseph"/>
    <x v="0"/>
    <n v="42"/>
    <x v="3"/>
    <x v="0"/>
    <x v="186"/>
    <n v="59086"/>
    <x v="0"/>
    <x v="1"/>
    <x v="1"/>
    <x v="0"/>
    <x v="1"/>
    <x v="0"/>
    <x v="0"/>
    <x v="3"/>
    <x v="30"/>
    <x v="4"/>
    <x v="0"/>
  </r>
  <r>
    <s v="AU0634"/>
    <s v="Salvador  Bass"/>
    <x v="1"/>
    <n v="50"/>
    <x v="3"/>
    <x v="0"/>
    <x v="186"/>
    <n v="86002.69"/>
    <x v="0"/>
    <x v="1"/>
    <x v="0"/>
    <x v="0"/>
    <x v="0"/>
    <x v="0"/>
    <x v="0"/>
    <x v="2"/>
    <x v="30"/>
    <x v="4"/>
    <x v="0"/>
  </r>
  <r>
    <s v="AU0635"/>
    <s v="Eric  Rose"/>
    <x v="1"/>
    <n v="34"/>
    <x v="3"/>
    <x v="0"/>
    <x v="186"/>
    <n v="72209.490000000005"/>
    <x v="2"/>
    <x v="2"/>
    <x v="0"/>
    <x v="0"/>
    <x v="1"/>
    <x v="0"/>
    <x v="1"/>
    <x v="1"/>
    <x v="30"/>
    <x v="4"/>
    <x v="0"/>
  </r>
  <r>
    <s v="AU3201"/>
    <s v="Bethany  Pena"/>
    <x v="1"/>
    <n v="26"/>
    <x v="3"/>
    <x v="0"/>
    <x v="187"/>
    <n v="199526.78"/>
    <x v="1"/>
    <x v="3"/>
    <x v="1"/>
    <x v="0"/>
    <x v="1"/>
    <x v="0"/>
    <x v="0"/>
    <x v="1"/>
    <x v="8"/>
    <x v="10"/>
    <x v="0"/>
  </r>
  <r>
    <s v="AU0637"/>
    <s v="Salvador  Bass"/>
    <x v="1"/>
    <n v="40"/>
    <x v="3"/>
    <x v="0"/>
    <x v="186"/>
    <n v="27429.88"/>
    <x v="2"/>
    <x v="0"/>
    <x v="1"/>
    <x v="0"/>
    <x v="1"/>
    <x v="0"/>
    <x v="0"/>
    <x v="3"/>
    <x v="30"/>
    <x v="4"/>
    <x v="0"/>
  </r>
  <r>
    <s v="AU0638"/>
    <s v="Sylvester  Morales"/>
    <x v="1"/>
    <n v="46"/>
    <x v="1"/>
    <x v="1"/>
    <x v="186"/>
    <n v="34188.06"/>
    <x v="0"/>
    <x v="1"/>
    <x v="0"/>
    <x v="0"/>
    <x v="0"/>
    <x v="0"/>
    <x v="0"/>
    <x v="2"/>
    <x v="30"/>
    <x v="4"/>
    <x v="0"/>
  </r>
  <r>
    <s v="AU3235"/>
    <s v="Ben  Perez"/>
    <x v="0"/>
    <n v="26"/>
    <x v="0"/>
    <x v="0"/>
    <x v="72"/>
    <n v="155769.60999999999"/>
    <x v="1"/>
    <x v="2"/>
    <x v="0"/>
    <x v="0"/>
    <x v="0"/>
    <x v="0"/>
    <x v="0"/>
    <x v="1"/>
    <x v="24"/>
    <x v="10"/>
    <x v="0"/>
  </r>
  <r>
    <s v="AU0640"/>
    <s v="Eric  Rose"/>
    <x v="0"/>
    <n v="38"/>
    <x v="0"/>
    <x v="1"/>
    <x v="94"/>
    <n v="71378.570000000007"/>
    <x v="1"/>
    <x v="2"/>
    <x v="1"/>
    <x v="0"/>
    <x v="1"/>
    <x v="0"/>
    <x v="1"/>
    <x v="3"/>
    <x v="13"/>
    <x v="4"/>
    <x v="0"/>
  </r>
  <r>
    <s v="AU0641"/>
    <s v="Lance  Yates"/>
    <x v="1"/>
    <n v="38"/>
    <x v="0"/>
    <x v="2"/>
    <x v="94"/>
    <n v="45951.25"/>
    <x v="2"/>
    <x v="3"/>
    <x v="0"/>
    <x v="0"/>
    <x v="1"/>
    <x v="0"/>
    <x v="0"/>
    <x v="3"/>
    <x v="13"/>
    <x v="4"/>
    <x v="0"/>
  </r>
  <r>
    <s v="AU3237"/>
    <s v="Max  Rodgers"/>
    <x v="0"/>
    <n v="26"/>
    <x v="0"/>
    <x v="0"/>
    <x v="72"/>
    <n v="97436.31"/>
    <x v="0"/>
    <x v="0"/>
    <x v="1"/>
    <x v="0"/>
    <x v="0"/>
    <x v="2"/>
    <x v="0"/>
    <x v="1"/>
    <x v="24"/>
    <x v="10"/>
    <x v="0"/>
  </r>
  <r>
    <s v="AU3296"/>
    <s v="Della  Jensen"/>
    <x v="0"/>
    <n v="26"/>
    <x v="2"/>
    <x v="1"/>
    <x v="188"/>
    <n v="59140.87"/>
    <x v="2"/>
    <x v="1"/>
    <x v="1"/>
    <x v="0"/>
    <x v="0"/>
    <x v="1"/>
    <x v="0"/>
    <x v="1"/>
    <x v="12"/>
    <x v="10"/>
    <x v="0"/>
  </r>
  <r>
    <s v="AU0644"/>
    <s v="Ernest  Davis"/>
    <x v="0"/>
    <n v="48"/>
    <x v="2"/>
    <x v="1"/>
    <x v="94"/>
    <n v="14920.63"/>
    <x v="0"/>
    <x v="2"/>
    <x v="1"/>
    <x v="0"/>
    <x v="1"/>
    <x v="0"/>
    <x v="1"/>
    <x v="2"/>
    <x v="13"/>
    <x v="4"/>
    <x v="0"/>
  </r>
  <r>
    <s v="AU0645"/>
    <s v="Iris  Underwood"/>
    <x v="1"/>
    <n v="47"/>
    <x v="2"/>
    <x v="2"/>
    <x v="94"/>
    <n v="28904.33"/>
    <x v="1"/>
    <x v="2"/>
    <x v="1"/>
    <x v="1"/>
    <x v="0"/>
    <x v="0"/>
    <x v="0"/>
    <x v="2"/>
    <x v="13"/>
    <x v="4"/>
    <x v="0"/>
  </r>
  <r>
    <s v="AU0646"/>
    <s v="Paulette  Spencer"/>
    <x v="0"/>
    <n v="50"/>
    <x v="2"/>
    <x v="1"/>
    <x v="94"/>
    <n v="105729.97"/>
    <x v="0"/>
    <x v="1"/>
    <x v="0"/>
    <x v="0"/>
    <x v="0"/>
    <x v="0"/>
    <x v="1"/>
    <x v="2"/>
    <x v="13"/>
    <x v="4"/>
    <x v="0"/>
  </r>
  <r>
    <s v="AU0647"/>
    <s v="Robert  Munoz"/>
    <x v="0"/>
    <n v="50"/>
    <x v="2"/>
    <x v="2"/>
    <x v="94"/>
    <n v="72322.67"/>
    <x v="0"/>
    <x v="2"/>
    <x v="0"/>
    <x v="0"/>
    <x v="0"/>
    <x v="0"/>
    <x v="0"/>
    <x v="2"/>
    <x v="13"/>
    <x v="4"/>
    <x v="0"/>
  </r>
  <r>
    <s v="AU0648"/>
    <s v="Della  Jensen"/>
    <x v="0"/>
    <n v="52"/>
    <x v="2"/>
    <x v="1"/>
    <x v="94"/>
    <n v="74014.78"/>
    <x v="2"/>
    <x v="2"/>
    <x v="1"/>
    <x v="0"/>
    <x v="2"/>
    <x v="1"/>
    <x v="0"/>
    <x v="2"/>
    <x v="13"/>
    <x v="4"/>
    <x v="0"/>
  </r>
  <r>
    <s v="AU0649"/>
    <s v="Don  Gonzales"/>
    <x v="0"/>
    <n v="53"/>
    <x v="2"/>
    <x v="1"/>
    <x v="94"/>
    <n v="49654.27"/>
    <x v="0"/>
    <x v="1"/>
    <x v="1"/>
    <x v="0"/>
    <x v="0"/>
    <x v="0"/>
    <x v="0"/>
    <x v="2"/>
    <x v="13"/>
    <x v="4"/>
    <x v="0"/>
  </r>
  <r>
    <s v="AU3575"/>
    <s v="Edwin  Malone"/>
    <x v="0"/>
    <n v="26"/>
    <x v="0"/>
    <x v="1"/>
    <x v="189"/>
    <n v="24575.48"/>
    <x v="0"/>
    <x v="2"/>
    <x v="0"/>
    <x v="0"/>
    <x v="0"/>
    <x v="1"/>
    <x v="0"/>
    <x v="1"/>
    <x v="1"/>
    <x v="11"/>
    <x v="0"/>
  </r>
  <r>
    <s v="AU0651"/>
    <s v="Marian  Hill"/>
    <x v="1"/>
    <n v="46"/>
    <x v="3"/>
    <x v="0"/>
    <x v="94"/>
    <n v="45155.63"/>
    <x v="1"/>
    <x v="2"/>
    <x v="1"/>
    <x v="0"/>
    <x v="0"/>
    <x v="1"/>
    <x v="0"/>
    <x v="2"/>
    <x v="13"/>
    <x v="4"/>
    <x v="0"/>
  </r>
  <r>
    <s v="AU0652"/>
    <s v="Sonya  Mullins"/>
    <x v="1"/>
    <n v="34"/>
    <x v="3"/>
    <x v="0"/>
    <x v="94"/>
    <n v="42196.21"/>
    <x v="1"/>
    <x v="2"/>
    <x v="0"/>
    <x v="0"/>
    <x v="0"/>
    <x v="1"/>
    <x v="0"/>
    <x v="1"/>
    <x v="13"/>
    <x v="4"/>
    <x v="0"/>
  </r>
  <r>
    <s v="AU0653"/>
    <s v="Carla  Mccormick"/>
    <x v="0"/>
    <n v="35"/>
    <x v="1"/>
    <x v="0"/>
    <x v="94"/>
    <n v="17369.25"/>
    <x v="2"/>
    <x v="2"/>
    <x v="1"/>
    <x v="0"/>
    <x v="1"/>
    <x v="0"/>
    <x v="0"/>
    <x v="3"/>
    <x v="13"/>
    <x v="4"/>
    <x v="0"/>
  </r>
  <r>
    <s v="AU3599"/>
    <s v="Austin  Reynolds"/>
    <x v="0"/>
    <n v="26"/>
    <x v="0"/>
    <x v="0"/>
    <x v="190"/>
    <n v="42320.4"/>
    <x v="0"/>
    <x v="1"/>
    <x v="1"/>
    <x v="0"/>
    <x v="0"/>
    <x v="0"/>
    <x v="0"/>
    <x v="1"/>
    <x v="2"/>
    <x v="11"/>
    <x v="0"/>
  </r>
  <r>
    <s v="AU3622"/>
    <s v="Charlie  Wood"/>
    <x v="1"/>
    <n v="26"/>
    <x v="0"/>
    <x v="0"/>
    <x v="191"/>
    <n v="34174.01"/>
    <x v="0"/>
    <x v="2"/>
    <x v="1"/>
    <x v="0"/>
    <x v="1"/>
    <x v="0"/>
    <x v="0"/>
    <x v="1"/>
    <x v="4"/>
    <x v="11"/>
    <x v="0"/>
  </r>
  <r>
    <s v="AU3642"/>
    <s v="Shari  Silva"/>
    <x v="1"/>
    <n v="26"/>
    <x v="0"/>
    <x v="2"/>
    <x v="192"/>
    <n v="6285.63"/>
    <x v="1"/>
    <x v="1"/>
    <x v="1"/>
    <x v="0"/>
    <x v="0"/>
    <x v="1"/>
    <x v="0"/>
    <x v="1"/>
    <x v="19"/>
    <x v="11"/>
    <x v="0"/>
  </r>
  <r>
    <s v="AU0657"/>
    <s v="Felicia  Jennings"/>
    <x v="1"/>
    <n v="48"/>
    <x v="0"/>
    <x v="0"/>
    <x v="193"/>
    <n v="39540.699999999997"/>
    <x v="2"/>
    <x v="0"/>
    <x v="1"/>
    <x v="0"/>
    <x v="0"/>
    <x v="0"/>
    <x v="0"/>
    <x v="2"/>
    <x v="23"/>
    <x v="4"/>
    <x v="0"/>
  </r>
  <r>
    <s v="AU0658"/>
    <s v="Elvira  Bowman"/>
    <x v="0"/>
    <n v="45"/>
    <x v="2"/>
    <x v="2"/>
    <x v="193"/>
    <n v="25109.87"/>
    <x v="0"/>
    <x v="0"/>
    <x v="0"/>
    <x v="0"/>
    <x v="0"/>
    <x v="3"/>
    <x v="0"/>
    <x v="2"/>
    <x v="23"/>
    <x v="4"/>
    <x v="0"/>
  </r>
  <r>
    <s v="AU0659"/>
    <s v="Cecilia  Manning"/>
    <x v="0"/>
    <n v="52"/>
    <x v="2"/>
    <x v="1"/>
    <x v="193"/>
    <n v="25147.759999999998"/>
    <x v="0"/>
    <x v="1"/>
    <x v="0"/>
    <x v="0"/>
    <x v="0"/>
    <x v="3"/>
    <x v="0"/>
    <x v="2"/>
    <x v="23"/>
    <x v="4"/>
    <x v="0"/>
  </r>
  <r>
    <s v="AU0660"/>
    <s v="Christina  Fuller"/>
    <x v="0"/>
    <n v="53"/>
    <x v="2"/>
    <x v="1"/>
    <x v="193"/>
    <n v="98998.22"/>
    <x v="0"/>
    <x v="2"/>
    <x v="1"/>
    <x v="0"/>
    <x v="0"/>
    <x v="0"/>
    <x v="0"/>
    <x v="2"/>
    <x v="23"/>
    <x v="4"/>
    <x v="0"/>
  </r>
  <r>
    <s v="AU0661"/>
    <s v="Eddie  Green"/>
    <x v="0"/>
    <n v="51"/>
    <x v="2"/>
    <x v="1"/>
    <x v="193"/>
    <n v="38597.480000000003"/>
    <x v="2"/>
    <x v="1"/>
    <x v="1"/>
    <x v="1"/>
    <x v="0"/>
    <x v="2"/>
    <x v="0"/>
    <x v="2"/>
    <x v="23"/>
    <x v="4"/>
    <x v="0"/>
  </r>
  <r>
    <s v="AU0662"/>
    <s v="Drew  Rogers"/>
    <x v="0"/>
    <n v="48"/>
    <x v="2"/>
    <x v="1"/>
    <x v="193"/>
    <n v="44030.55"/>
    <x v="1"/>
    <x v="2"/>
    <x v="1"/>
    <x v="0"/>
    <x v="0"/>
    <x v="0"/>
    <x v="1"/>
    <x v="2"/>
    <x v="23"/>
    <x v="4"/>
    <x v="0"/>
  </r>
  <r>
    <s v="AU0663"/>
    <s v="Bethany  Pena"/>
    <x v="0"/>
    <n v="52"/>
    <x v="2"/>
    <x v="2"/>
    <x v="193"/>
    <n v="87267.73"/>
    <x v="1"/>
    <x v="2"/>
    <x v="1"/>
    <x v="0"/>
    <x v="0"/>
    <x v="0"/>
    <x v="1"/>
    <x v="2"/>
    <x v="23"/>
    <x v="4"/>
    <x v="0"/>
  </r>
  <r>
    <s v="AU0664"/>
    <s v="Sonya  Mullins"/>
    <x v="0"/>
    <n v="38"/>
    <x v="2"/>
    <x v="0"/>
    <x v="193"/>
    <n v="59255.49"/>
    <x v="0"/>
    <x v="0"/>
    <x v="1"/>
    <x v="0"/>
    <x v="0"/>
    <x v="2"/>
    <x v="0"/>
    <x v="3"/>
    <x v="23"/>
    <x v="4"/>
    <x v="0"/>
  </r>
  <r>
    <s v="AU0665"/>
    <s v="Cecilia  Manning"/>
    <x v="0"/>
    <n v="48"/>
    <x v="2"/>
    <x v="2"/>
    <x v="193"/>
    <n v="28983.119999999999"/>
    <x v="1"/>
    <x v="1"/>
    <x v="1"/>
    <x v="0"/>
    <x v="1"/>
    <x v="0"/>
    <x v="0"/>
    <x v="2"/>
    <x v="23"/>
    <x v="4"/>
    <x v="0"/>
  </r>
  <r>
    <s v="AU0666"/>
    <s v="Blake  Bridges"/>
    <x v="0"/>
    <n v="35"/>
    <x v="3"/>
    <x v="1"/>
    <x v="193"/>
    <n v="56776.4"/>
    <x v="0"/>
    <x v="1"/>
    <x v="0"/>
    <x v="0"/>
    <x v="2"/>
    <x v="1"/>
    <x v="0"/>
    <x v="3"/>
    <x v="23"/>
    <x v="4"/>
    <x v="0"/>
  </r>
  <r>
    <s v="AU0667"/>
    <s v="Colleen  Warren"/>
    <x v="0"/>
    <n v="35"/>
    <x v="3"/>
    <x v="0"/>
    <x v="193"/>
    <n v="124964.43"/>
    <x v="0"/>
    <x v="2"/>
    <x v="0"/>
    <x v="0"/>
    <x v="0"/>
    <x v="0"/>
    <x v="0"/>
    <x v="3"/>
    <x v="23"/>
    <x v="4"/>
    <x v="0"/>
  </r>
  <r>
    <s v="AU3745"/>
    <s v="Colleen  Warren"/>
    <x v="1"/>
    <n v="26"/>
    <x v="0"/>
    <x v="0"/>
    <x v="149"/>
    <n v="5929.93"/>
    <x v="1"/>
    <x v="1"/>
    <x v="1"/>
    <x v="0"/>
    <x v="0"/>
    <x v="0"/>
    <x v="0"/>
    <x v="1"/>
    <x v="6"/>
    <x v="11"/>
    <x v="0"/>
  </r>
  <r>
    <s v="AU0669"/>
    <s v="Trevor  Jones"/>
    <x v="0"/>
    <n v="52"/>
    <x v="2"/>
    <x v="1"/>
    <x v="158"/>
    <n v="125226.63"/>
    <x v="2"/>
    <x v="1"/>
    <x v="0"/>
    <x v="0"/>
    <x v="0"/>
    <x v="0"/>
    <x v="0"/>
    <x v="2"/>
    <x v="14"/>
    <x v="4"/>
    <x v="0"/>
  </r>
  <r>
    <s v="AU0670"/>
    <s v="Andrew  Meyer"/>
    <x v="0"/>
    <n v="42"/>
    <x v="2"/>
    <x v="1"/>
    <x v="158"/>
    <n v="97991.6"/>
    <x v="0"/>
    <x v="1"/>
    <x v="0"/>
    <x v="1"/>
    <x v="2"/>
    <x v="0"/>
    <x v="0"/>
    <x v="3"/>
    <x v="14"/>
    <x v="4"/>
    <x v="0"/>
  </r>
  <r>
    <s v="AU0671"/>
    <s v="Carla  Mccormick"/>
    <x v="1"/>
    <n v="61"/>
    <x v="2"/>
    <x v="2"/>
    <x v="158"/>
    <n v="12487.46"/>
    <x v="0"/>
    <x v="1"/>
    <x v="0"/>
    <x v="0"/>
    <x v="1"/>
    <x v="0"/>
    <x v="0"/>
    <x v="4"/>
    <x v="14"/>
    <x v="4"/>
    <x v="0"/>
  </r>
  <r>
    <s v="AU0672"/>
    <s v="Cecilia  Manning"/>
    <x v="1"/>
    <n v="59"/>
    <x v="2"/>
    <x v="2"/>
    <x v="158"/>
    <n v="35931.629999999997"/>
    <x v="0"/>
    <x v="1"/>
    <x v="1"/>
    <x v="0"/>
    <x v="0"/>
    <x v="1"/>
    <x v="0"/>
    <x v="4"/>
    <x v="14"/>
    <x v="4"/>
    <x v="0"/>
  </r>
  <r>
    <s v="AU0673"/>
    <s v="Shari  Silva"/>
    <x v="0"/>
    <n v="53"/>
    <x v="2"/>
    <x v="2"/>
    <x v="158"/>
    <n v="106683.04"/>
    <x v="0"/>
    <x v="3"/>
    <x v="1"/>
    <x v="0"/>
    <x v="0"/>
    <x v="1"/>
    <x v="0"/>
    <x v="2"/>
    <x v="14"/>
    <x v="4"/>
    <x v="0"/>
  </r>
  <r>
    <s v="AU0674"/>
    <s v="Tracy  Reed"/>
    <x v="0"/>
    <n v="55"/>
    <x v="2"/>
    <x v="1"/>
    <x v="158"/>
    <n v="48672.04"/>
    <x v="0"/>
    <x v="2"/>
    <x v="1"/>
    <x v="0"/>
    <x v="1"/>
    <x v="0"/>
    <x v="0"/>
    <x v="4"/>
    <x v="14"/>
    <x v="4"/>
    <x v="0"/>
  </r>
  <r>
    <s v="AU3785"/>
    <s v="Dan  Peterson"/>
    <x v="1"/>
    <n v="26"/>
    <x v="0"/>
    <x v="0"/>
    <x v="150"/>
    <n v="124434.88"/>
    <x v="1"/>
    <x v="1"/>
    <x v="1"/>
    <x v="0"/>
    <x v="1"/>
    <x v="0"/>
    <x v="0"/>
    <x v="1"/>
    <x v="24"/>
    <x v="11"/>
    <x v="0"/>
  </r>
  <r>
    <s v="AU0676"/>
    <s v="Bernadette  Page"/>
    <x v="1"/>
    <n v="22"/>
    <x v="1"/>
    <x v="2"/>
    <x v="158"/>
    <n v="44950.58"/>
    <x v="0"/>
    <x v="1"/>
    <x v="1"/>
    <x v="0"/>
    <x v="0"/>
    <x v="2"/>
    <x v="0"/>
    <x v="0"/>
    <x v="14"/>
    <x v="4"/>
    <x v="0"/>
  </r>
  <r>
    <s v="AU0677"/>
    <s v="Drew  Rogers"/>
    <x v="0"/>
    <n v="41"/>
    <x v="0"/>
    <x v="0"/>
    <x v="95"/>
    <n v="36653.72"/>
    <x v="1"/>
    <x v="2"/>
    <x v="1"/>
    <x v="0"/>
    <x v="2"/>
    <x v="0"/>
    <x v="0"/>
    <x v="3"/>
    <x v="29"/>
    <x v="4"/>
    <x v="0"/>
  </r>
  <r>
    <s v="AU3851"/>
    <s v="Fernando  Rowe"/>
    <x v="1"/>
    <n v="26"/>
    <x v="0"/>
    <x v="0"/>
    <x v="194"/>
    <n v="81977.84"/>
    <x v="0"/>
    <x v="0"/>
    <x v="1"/>
    <x v="0"/>
    <x v="2"/>
    <x v="1"/>
    <x v="0"/>
    <x v="1"/>
    <x v="12"/>
    <x v="11"/>
    <x v="0"/>
  </r>
  <r>
    <s v="AU3876"/>
    <s v="Jenny  Garcia"/>
    <x v="0"/>
    <n v="26"/>
    <x v="0"/>
    <x v="2"/>
    <x v="84"/>
    <n v="148718.12"/>
    <x v="0"/>
    <x v="1"/>
    <x v="1"/>
    <x v="1"/>
    <x v="2"/>
    <x v="0"/>
    <x v="0"/>
    <x v="1"/>
    <x v="13"/>
    <x v="11"/>
    <x v="0"/>
  </r>
  <r>
    <s v="AU0680"/>
    <s v="Austin  Reynolds"/>
    <x v="1"/>
    <n v="40"/>
    <x v="0"/>
    <x v="1"/>
    <x v="95"/>
    <n v="113570.34"/>
    <x v="0"/>
    <x v="0"/>
    <x v="0"/>
    <x v="0"/>
    <x v="1"/>
    <x v="0"/>
    <x v="0"/>
    <x v="3"/>
    <x v="29"/>
    <x v="4"/>
    <x v="0"/>
  </r>
  <r>
    <s v="AU0681"/>
    <s v="Billie  Chandler"/>
    <x v="1"/>
    <n v="52"/>
    <x v="2"/>
    <x v="2"/>
    <x v="95"/>
    <n v="26862.959999999999"/>
    <x v="1"/>
    <x v="3"/>
    <x v="0"/>
    <x v="0"/>
    <x v="0"/>
    <x v="0"/>
    <x v="0"/>
    <x v="2"/>
    <x v="29"/>
    <x v="4"/>
    <x v="0"/>
  </r>
  <r>
    <s v="AU0682"/>
    <s v="Shari  Silva"/>
    <x v="0"/>
    <n v="37"/>
    <x v="2"/>
    <x v="2"/>
    <x v="95"/>
    <n v="99286.15"/>
    <x v="0"/>
    <x v="1"/>
    <x v="0"/>
    <x v="1"/>
    <x v="0"/>
    <x v="0"/>
    <x v="0"/>
    <x v="3"/>
    <x v="29"/>
    <x v="4"/>
    <x v="0"/>
  </r>
  <r>
    <s v="AU0683"/>
    <s v="Ernest  Davis"/>
    <x v="0"/>
    <n v="60"/>
    <x v="2"/>
    <x v="1"/>
    <x v="95"/>
    <n v="20542.88"/>
    <x v="0"/>
    <x v="1"/>
    <x v="1"/>
    <x v="0"/>
    <x v="0"/>
    <x v="0"/>
    <x v="0"/>
    <x v="4"/>
    <x v="29"/>
    <x v="4"/>
    <x v="0"/>
  </r>
  <r>
    <s v="AU0684"/>
    <s v="Salvador  Bass"/>
    <x v="0"/>
    <n v="23"/>
    <x v="2"/>
    <x v="1"/>
    <x v="95"/>
    <n v="86443.43"/>
    <x v="1"/>
    <x v="2"/>
    <x v="1"/>
    <x v="0"/>
    <x v="0"/>
    <x v="0"/>
    <x v="0"/>
    <x v="0"/>
    <x v="29"/>
    <x v="4"/>
    <x v="0"/>
  </r>
  <r>
    <s v="AU0685"/>
    <s v="Della  Jensen"/>
    <x v="1"/>
    <n v="42"/>
    <x v="3"/>
    <x v="1"/>
    <x v="95"/>
    <n v="45715.3"/>
    <x v="1"/>
    <x v="1"/>
    <x v="0"/>
    <x v="0"/>
    <x v="0"/>
    <x v="3"/>
    <x v="1"/>
    <x v="3"/>
    <x v="29"/>
    <x v="4"/>
    <x v="0"/>
  </r>
  <r>
    <s v="AU0686"/>
    <s v="Mable  Lindsey"/>
    <x v="0"/>
    <n v="34"/>
    <x v="3"/>
    <x v="1"/>
    <x v="95"/>
    <n v="126712.52"/>
    <x v="0"/>
    <x v="1"/>
    <x v="1"/>
    <x v="0"/>
    <x v="0"/>
    <x v="1"/>
    <x v="0"/>
    <x v="1"/>
    <x v="29"/>
    <x v="4"/>
    <x v="0"/>
  </r>
  <r>
    <s v="AU0687"/>
    <s v="Mable  Lindsey"/>
    <x v="0"/>
    <n v="36"/>
    <x v="3"/>
    <x v="2"/>
    <x v="95"/>
    <n v="597.22"/>
    <x v="0"/>
    <x v="2"/>
    <x v="1"/>
    <x v="0"/>
    <x v="0"/>
    <x v="0"/>
    <x v="0"/>
    <x v="3"/>
    <x v="29"/>
    <x v="4"/>
    <x v="0"/>
  </r>
  <r>
    <s v="AU3989"/>
    <s v="Paulette  Spencer"/>
    <x v="0"/>
    <n v="26"/>
    <x v="0"/>
    <x v="0"/>
    <x v="152"/>
    <n v="55169.06"/>
    <x v="0"/>
    <x v="1"/>
    <x v="1"/>
    <x v="0"/>
    <x v="2"/>
    <x v="0"/>
    <x v="0"/>
    <x v="1"/>
    <x v="17"/>
    <x v="11"/>
    <x v="0"/>
  </r>
  <r>
    <s v="AU0041"/>
    <s v="Guillermo  Potter"/>
    <x v="0"/>
    <n v="27"/>
    <x v="0"/>
    <x v="1"/>
    <x v="27"/>
    <n v="76733.75"/>
    <x v="1"/>
    <x v="2"/>
    <x v="1"/>
    <x v="0"/>
    <x v="1"/>
    <x v="1"/>
    <x v="0"/>
    <x v="1"/>
    <x v="20"/>
    <x v="1"/>
    <x v="0"/>
  </r>
  <r>
    <s v="AU0690"/>
    <s v="Bobbie  Ryan"/>
    <x v="1"/>
    <n v="42"/>
    <x v="1"/>
    <x v="2"/>
    <x v="95"/>
    <n v="143325.24"/>
    <x v="1"/>
    <x v="2"/>
    <x v="1"/>
    <x v="1"/>
    <x v="1"/>
    <x v="0"/>
    <x v="0"/>
    <x v="3"/>
    <x v="29"/>
    <x v="4"/>
    <x v="0"/>
  </r>
  <r>
    <s v="AU0691"/>
    <s v="Cassandra  Franklin"/>
    <x v="0"/>
    <n v="18"/>
    <x v="1"/>
    <x v="0"/>
    <x v="95"/>
    <n v="58028.03"/>
    <x v="1"/>
    <x v="1"/>
    <x v="1"/>
    <x v="0"/>
    <x v="1"/>
    <x v="0"/>
    <x v="0"/>
    <x v="0"/>
    <x v="29"/>
    <x v="4"/>
    <x v="0"/>
  </r>
  <r>
    <s v="AU0692"/>
    <s v="Johanna  Boone"/>
    <x v="1"/>
    <n v="34"/>
    <x v="1"/>
    <x v="2"/>
    <x v="95"/>
    <n v="181799.7"/>
    <x v="1"/>
    <x v="2"/>
    <x v="0"/>
    <x v="1"/>
    <x v="0"/>
    <x v="0"/>
    <x v="0"/>
    <x v="1"/>
    <x v="29"/>
    <x v="4"/>
    <x v="0"/>
  </r>
  <r>
    <s v="AU0049"/>
    <s v="Trevor  Jones"/>
    <x v="0"/>
    <n v="27"/>
    <x v="0"/>
    <x v="0"/>
    <x v="5"/>
    <n v="35702.839999999997"/>
    <x v="1"/>
    <x v="0"/>
    <x v="1"/>
    <x v="1"/>
    <x v="0"/>
    <x v="0"/>
    <x v="0"/>
    <x v="1"/>
    <x v="3"/>
    <x v="1"/>
    <x v="0"/>
  </r>
  <r>
    <s v="AU0125"/>
    <s v="Fernando  Rowe"/>
    <x v="0"/>
    <n v="27"/>
    <x v="0"/>
    <x v="0"/>
    <x v="56"/>
    <n v="18375.37"/>
    <x v="1"/>
    <x v="2"/>
    <x v="1"/>
    <x v="0"/>
    <x v="0"/>
    <x v="1"/>
    <x v="0"/>
    <x v="1"/>
    <x v="20"/>
    <x v="3"/>
    <x v="0"/>
  </r>
  <r>
    <s v="AU0695"/>
    <s v="Drew  Rogers"/>
    <x v="1"/>
    <n v="45"/>
    <x v="0"/>
    <x v="0"/>
    <x v="195"/>
    <n v="117909.45"/>
    <x v="0"/>
    <x v="2"/>
    <x v="0"/>
    <x v="0"/>
    <x v="0"/>
    <x v="0"/>
    <x v="0"/>
    <x v="2"/>
    <x v="15"/>
    <x v="4"/>
    <x v="0"/>
  </r>
  <r>
    <s v="AU0696"/>
    <s v="Bethany  Pena"/>
    <x v="0"/>
    <n v="44"/>
    <x v="2"/>
    <x v="2"/>
    <x v="195"/>
    <n v="45882.6"/>
    <x v="0"/>
    <x v="1"/>
    <x v="0"/>
    <x v="1"/>
    <x v="0"/>
    <x v="0"/>
    <x v="0"/>
    <x v="3"/>
    <x v="15"/>
    <x v="4"/>
    <x v="0"/>
  </r>
  <r>
    <s v="AU0697"/>
    <s v="Brooke  Horton"/>
    <x v="0"/>
    <n v="45"/>
    <x v="2"/>
    <x v="2"/>
    <x v="195"/>
    <n v="110790.58"/>
    <x v="0"/>
    <x v="2"/>
    <x v="1"/>
    <x v="0"/>
    <x v="0"/>
    <x v="0"/>
    <x v="0"/>
    <x v="2"/>
    <x v="15"/>
    <x v="4"/>
    <x v="0"/>
  </r>
  <r>
    <s v="AU0698"/>
    <s v="Carla  Mccormick"/>
    <x v="0"/>
    <n v="45"/>
    <x v="2"/>
    <x v="1"/>
    <x v="195"/>
    <n v="79231.64"/>
    <x v="0"/>
    <x v="1"/>
    <x v="1"/>
    <x v="0"/>
    <x v="0"/>
    <x v="0"/>
    <x v="0"/>
    <x v="2"/>
    <x v="15"/>
    <x v="4"/>
    <x v="0"/>
  </r>
  <r>
    <s v="AU0699"/>
    <s v="Lee  Mack"/>
    <x v="0"/>
    <n v="60"/>
    <x v="2"/>
    <x v="2"/>
    <x v="195"/>
    <n v="73254.490000000005"/>
    <x v="1"/>
    <x v="1"/>
    <x v="0"/>
    <x v="1"/>
    <x v="1"/>
    <x v="0"/>
    <x v="0"/>
    <x v="4"/>
    <x v="15"/>
    <x v="4"/>
    <x v="0"/>
  </r>
  <r>
    <s v="AU0700"/>
    <s v="Trevor  Jones"/>
    <x v="0"/>
    <n v="58"/>
    <x v="2"/>
    <x v="1"/>
    <x v="195"/>
    <n v="91588.33"/>
    <x v="0"/>
    <x v="2"/>
    <x v="0"/>
    <x v="0"/>
    <x v="0"/>
    <x v="1"/>
    <x v="0"/>
    <x v="4"/>
    <x v="15"/>
    <x v="4"/>
    <x v="0"/>
  </r>
  <r>
    <s v="AU0701"/>
    <s v="Max  Rodgers"/>
    <x v="0"/>
    <n v="48"/>
    <x v="2"/>
    <x v="2"/>
    <x v="195"/>
    <n v="25761.96"/>
    <x v="0"/>
    <x v="1"/>
    <x v="1"/>
    <x v="0"/>
    <x v="0"/>
    <x v="0"/>
    <x v="0"/>
    <x v="2"/>
    <x v="15"/>
    <x v="4"/>
    <x v="0"/>
  </r>
  <r>
    <s v="AU0127"/>
    <s v="Max  Rodgers"/>
    <x v="1"/>
    <n v="27"/>
    <x v="0"/>
    <x v="0"/>
    <x v="56"/>
    <n v="15642.52"/>
    <x v="1"/>
    <x v="1"/>
    <x v="0"/>
    <x v="0"/>
    <x v="1"/>
    <x v="0"/>
    <x v="0"/>
    <x v="1"/>
    <x v="20"/>
    <x v="3"/>
    <x v="0"/>
  </r>
  <r>
    <s v="AU0703"/>
    <s v="Jenny  Garcia"/>
    <x v="1"/>
    <n v="34"/>
    <x v="3"/>
    <x v="0"/>
    <x v="195"/>
    <n v="37008.33"/>
    <x v="2"/>
    <x v="2"/>
    <x v="0"/>
    <x v="0"/>
    <x v="0"/>
    <x v="0"/>
    <x v="1"/>
    <x v="1"/>
    <x v="15"/>
    <x v="4"/>
    <x v="0"/>
  </r>
  <r>
    <s v="AU0704"/>
    <s v="Carla  Mccormick"/>
    <x v="1"/>
    <n v="40"/>
    <x v="3"/>
    <x v="0"/>
    <x v="195"/>
    <n v="33866.15"/>
    <x v="0"/>
    <x v="1"/>
    <x v="0"/>
    <x v="0"/>
    <x v="1"/>
    <x v="0"/>
    <x v="0"/>
    <x v="3"/>
    <x v="15"/>
    <x v="4"/>
    <x v="0"/>
  </r>
  <r>
    <s v="AU0705"/>
    <s v="Drew  Rogers"/>
    <x v="0"/>
    <n v="34"/>
    <x v="3"/>
    <x v="0"/>
    <x v="195"/>
    <n v="30424.7"/>
    <x v="0"/>
    <x v="3"/>
    <x v="0"/>
    <x v="0"/>
    <x v="1"/>
    <x v="0"/>
    <x v="1"/>
    <x v="1"/>
    <x v="15"/>
    <x v="4"/>
    <x v="0"/>
  </r>
  <r>
    <s v="AU0130"/>
    <s v="Robert  Munoz"/>
    <x v="1"/>
    <n v="27"/>
    <x v="0"/>
    <x v="0"/>
    <x v="56"/>
    <n v="41399.67"/>
    <x v="2"/>
    <x v="2"/>
    <x v="0"/>
    <x v="0"/>
    <x v="0"/>
    <x v="0"/>
    <x v="1"/>
    <x v="1"/>
    <x v="20"/>
    <x v="3"/>
    <x v="0"/>
  </r>
  <r>
    <s v="AU0238"/>
    <s v="Christina  Fuller"/>
    <x v="1"/>
    <n v="27"/>
    <x v="3"/>
    <x v="2"/>
    <x v="101"/>
    <n v="58601.55"/>
    <x v="0"/>
    <x v="3"/>
    <x v="1"/>
    <x v="0"/>
    <x v="1"/>
    <x v="0"/>
    <x v="0"/>
    <x v="1"/>
    <x v="6"/>
    <x v="3"/>
    <x v="0"/>
  </r>
  <r>
    <s v="AU0294"/>
    <s v="Donna  Reid"/>
    <x v="0"/>
    <n v="27"/>
    <x v="0"/>
    <x v="2"/>
    <x v="122"/>
    <n v="35324.519999999997"/>
    <x v="2"/>
    <x v="1"/>
    <x v="1"/>
    <x v="1"/>
    <x v="0"/>
    <x v="0"/>
    <x v="0"/>
    <x v="1"/>
    <x v="30"/>
    <x v="3"/>
    <x v="0"/>
  </r>
  <r>
    <s v="AU0709"/>
    <s v="Jaime  Pearson"/>
    <x v="1"/>
    <n v="38"/>
    <x v="0"/>
    <x v="0"/>
    <x v="159"/>
    <n v="27116.720000000001"/>
    <x v="0"/>
    <x v="1"/>
    <x v="1"/>
    <x v="0"/>
    <x v="1"/>
    <x v="0"/>
    <x v="0"/>
    <x v="3"/>
    <x v="22"/>
    <x v="4"/>
    <x v="0"/>
  </r>
  <r>
    <s v="AU0710"/>
    <s v="Eddie  Green"/>
    <x v="1"/>
    <n v="39"/>
    <x v="0"/>
    <x v="0"/>
    <x v="159"/>
    <n v="77763.12"/>
    <x v="0"/>
    <x v="0"/>
    <x v="0"/>
    <x v="0"/>
    <x v="1"/>
    <x v="0"/>
    <x v="0"/>
    <x v="3"/>
    <x v="22"/>
    <x v="4"/>
    <x v="0"/>
  </r>
  <r>
    <s v="AU0711"/>
    <s v="Bobbie  Ryan"/>
    <x v="1"/>
    <n v="53"/>
    <x v="2"/>
    <x v="2"/>
    <x v="159"/>
    <n v="122626.13"/>
    <x v="0"/>
    <x v="0"/>
    <x v="0"/>
    <x v="0"/>
    <x v="1"/>
    <x v="0"/>
    <x v="0"/>
    <x v="2"/>
    <x v="22"/>
    <x v="4"/>
    <x v="0"/>
  </r>
  <r>
    <s v="AU0712"/>
    <s v="Della  Jensen"/>
    <x v="0"/>
    <n v="54"/>
    <x v="2"/>
    <x v="1"/>
    <x v="159"/>
    <n v="129924.06"/>
    <x v="2"/>
    <x v="1"/>
    <x v="0"/>
    <x v="0"/>
    <x v="0"/>
    <x v="0"/>
    <x v="0"/>
    <x v="2"/>
    <x v="22"/>
    <x v="4"/>
    <x v="0"/>
  </r>
  <r>
    <s v="AU0713"/>
    <s v="Arturo  Francis"/>
    <x v="0"/>
    <n v="54"/>
    <x v="2"/>
    <x v="1"/>
    <x v="159"/>
    <n v="82331.87"/>
    <x v="1"/>
    <x v="2"/>
    <x v="0"/>
    <x v="0"/>
    <x v="0"/>
    <x v="0"/>
    <x v="0"/>
    <x v="2"/>
    <x v="22"/>
    <x v="4"/>
    <x v="0"/>
  </r>
  <r>
    <s v="AU0714"/>
    <s v="Isabel  Cross"/>
    <x v="0"/>
    <n v="45"/>
    <x v="2"/>
    <x v="2"/>
    <x v="159"/>
    <n v="23049.69"/>
    <x v="1"/>
    <x v="1"/>
    <x v="0"/>
    <x v="0"/>
    <x v="0"/>
    <x v="1"/>
    <x v="0"/>
    <x v="2"/>
    <x v="22"/>
    <x v="4"/>
    <x v="0"/>
  </r>
  <r>
    <s v="AU0715"/>
    <s v="Andrew  Meyer"/>
    <x v="0"/>
    <n v="56"/>
    <x v="2"/>
    <x v="1"/>
    <x v="159"/>
    <n v="30964.25"/>
    <x v="1"/>
    <x v="2"/>
    <x v="0"/>
    <x v="0"/>
    <x v="0"/>
    <x v="0"/>
    <x v="0"/>
    <x v="4"/>
    <x v="22"/>
    <x v="4"/>
    <x v="0"/>
  </r>
  <r>
    <s v="AU0716"/>
    <s v="Brooke  Horton"/>
    <x v="1"/>
    <n v="59"/>
    <x v="2"/>
    <x v="0"/>
    <x v="159"/>
    <n v="65863.81"/>
    <x v="1"/>
    <x v="1"/>
    <x v="0"/>
    <x v="0"/>
    <x v="0"/>
    <x v="0"/>
    <x v="0"/>
    <x v="4"/>
    <x v="22"/>
    <x v="4"/>
    <x v="0"/>
  </r>
  <r>
    <s v="AU0315"/>
    <s v="Robert  Munoz"/>
    <x v="0"/>
    <n v="27"/>
    <x v="0"/>
    <x v="2"/>
    <x v="133"/>
    <n v="10948.27"/>
    <x v="1"/>
    <x v="2"/>
    <x v="1"/>
    <x v="0"/>
    <x v="0"/>
    <x v="1"/>
    <x v="1"/>
    <x v="1"/>
    <x v="29"/>
    <x v="3"/>
    <x v="0"/>
  </r>
  <r>
    <s v="AU0357"/>
    <s v="Drew  Rogers"/>
    <x v="1"/>
    <n v="27"/>
    <x v="3"/>
    <x v="2"/>
    <x v="144"/>
    <n v="27022.73"/>
    <x v="0"/>
    <x v="1"/>
    <x v="1"/>
    <x v="0"/>
    <x v="1"/>
    <x v="0"/>
    <x v="0"/>
    <x v="1"/>
    <x v="21"/>
    <x v="4"/>
    <x v="0"/>
  </r>
  <r>
    <s v="AU0423"/>
    <s v="Beth  Tucker"/>
    <x v="1"/>
    <n v="27"/>
    <x v="0"/>
    <x v="0"/>
    <x v="22"/>
    <n v="90157.64"/>
    <x v="1"/>
    <x v="2"/>
    <x v="1"/>
    <x v="0"/>
    <x v="0"/>
    <x v="0"/>
    <x v="0"/>
    <x v="1"/>
    <x v="4"/>
    <x v="4"/>
    <x v="0"/>
  </r>
  <r>
    <s v="AU0433"/>
    <s v="Peter  Hodges"/>
    <x v="1"/>
    <n v="27"/>
    <x v="1"/>
    <x v="0"/>
    <x v="22"/>
    <n v="35628.06"/>
    <x v="1"/>
    <x v="2"/>
    <x v="1"/>
    <x v="0"/>
    <x v="0"/>
    <x v="0"/>
    <x v="0"/>
    <x v="1"/>
    <x v="4"/>
    <x v="4"/>
    <x v="0"/>
  </r>
  <r>
    <s v="AU0434"/>
    <s v="Drew  Rogers"/>
    <x v="1"/>
    <n v="27"/>
    <x v="1"/>
    <x v="2"/>
    <x v="22"/>
    <n v="3636.18"/>
    <x v="0"/>
    <x v="1"/>
    <x v="0"/>
    <x v="0"/>
    <x v="0"/>
    <x v="1"/>
    <x v="0"/>
    <x v="1"/>
    <x v="4"/>
    <x v="4"/>
    <x v="0"/>
  </r>
  <r>
    <s v="AU0722"/>
    <s v="Ben  Perez"/>
    <x v="1"/>
    <n v="36"/>
    <x v="0"/>
    <x v="0"/>
    <x v="196"/>
    <n v="76927.88"/>
    <x v="1"/>
    <x v="2"/>
    <x v="1"/>
    <x v="0"/>
    <x v="0"/>
    <x v="0"/>
    <x v="0"/>
    <x v="3"/>
    <x v="17"/>
    <x v="4"/>
    <x v="0"/>
  </r>
  <r>
    <s v="AU0723"/>
    <s v="Max  Rodgers"/>
    <x v="0"/>
    <n v="43"/>
    <x v="0"/>
    <x v="0"/>
    <x v="196"/>
    <n v="59585.69"/>
    <x v="0"/>
    <x v="2"/>
    <x v="0"/>
    <x v="0"/>
    <x v="0"/>
    <x v="0"/>
    <x v="0"/>
    <x v="3"/>
    <x v="17"/>
    <x v="4"/>
    <x v="0"/>
  </r>
  <r>
    <s v="AU0724"/>
    <s v="Paulette  Spencer"/>
    <x v="1"/>
    <n v="41"/>
    <x v="0"/>
    <x v="0"/>
    <x v="196"/>
    <n v="5649.69"/>
    <x v="0"/>
    <x v="1"/>
    <x v="1"/>
    <x v="1"/>
    <x v="1"/>
    <x v="0"/>
    <x v="0"/>
    <x v="3"/>
    <x v="17"/>
    <x v="4"/>
    <x v="0"/>
  </r>
  <r>
    <s v="AU0725"/>
    <s v="Cassandra  Franklin"/>
    <x v="0"/>
    <n v="59"/>
    <x v="2"/>
    <x v="1"/>
    <x v="196"/>
    <n v="38679.43"/>
    <x v="1"/>
    <x v="1"/>
    <x v="0"/>
    <x v="0"/>
    <x v="0"/>
    <x v="2"/>
    <x v="0"/>
    <x v="4"/>
    <x v="17"/>
    <x v="4"/>
    <x v="0"/>
  </r>
  <r>
    <s v="AU0726"/>
    <s v="Della  Jensen"/>
    <x v="0"/>
    <n v="43"/>
    <x v="2"/>
    <x v="2"/>
    <x v="196"/>
    <n v="3524.13"/>
    <x v="0"/>
    <x v="2"/>
    <x v="1"/>
    <x v="0"/>
    <x v="0"/>
    <x v="2"/>
    <x v="0"/>
    <x v="3"/>
    <x v="17"/>
    <x v="4"/>
    <x v="0"/>
  </r>
  <r>
    <s v="AU0727"/>
    <s v="Pauline  Beck"/>
    <x v="0"/>
    <n v="53"/>
    <x v="2"/>
    <x v="2"/>
    <x v="196"/>
    <n v="66775.61"/>
    <x v="1"/>
    <x v="2"/>
    <x v="1"/>
    <x v="0"/>
    <x v="0"/>
    <x v="0"/>
    <x v="0"/>
    <x v="2"/>
    <x v="17"/>
    <x v="4"/>
    <x v="0"/>
  </r>
  <r>
    <s v="AU0728"/>
    <s v="Patty  Thompson"/>
    <x v="0"/>
    <n v="63"/>
    <x v="2"/>
    <x v="2"/>
    <x v="196"/>
    <n v="34366.639999999999"/>
    <x v="1"/>
    <x v="3"/>
    <x v="0"/>
    <x v="0"/>
    <x v="0"/>
    <x v="0"/>
    <x v="0"/>
    <x v="4"/>
    <x v="17"/>
    <x v="4"/>
    <x v="0"/>
  </r>
  <r>
    <s v="AU0729"/>
    <s v="Blake  Bridges"/>
    <x v="0"/>
    <n v="34"/>
    <x v="3"/>
    <x v="1"/>
    <x v="196"/>
    <n v="91715.24"/>
    <x v="0"/>
    <x v="1"/>
    <x v="1"/>
    <x v="1"/>
    <x v="0"/>
    <x v="0"/>
    <x v="0"/>
    <x v="1"/>
    <x v="17"/>
    <x v="4"/>
    <x v="0"/>
  </r>
  <r>
    <s v="AU0443"/>
    <s v="Eddie  Green"/>
    <x v="0"/>
    <n v="27"/>
    <x v="0"/>
    <x v="0"/>
    <x v="157"/>
    <n v="160129.43"/>
    <x v="1"/>
    <x v="1"/>
    <x v="0"/>
    <x v="0"/>
    <x v="0"/>
    <x v="0"/>
    <x v="0"/>
    <x v="1"/>
    <x v="5"/>
    <x v="4"/>
    <x v="0"/>
  </r>
  <r>
    <s v="AU0470"/>
    <s v="Max  Rodgers"/>
    <x v="0"/>
    <n v="27"/>
    <x v="1"/>
    <x v="0"/>
    <x v="154"/>
    <n v="22222.79"/>
    <x v="1"/>
    <x v="0"/>
    <x v="1"/>
    <x v="0"/>
    <x v="1"/>
    <x v="0"/>
    <x v="0"/>
    <x v="1"/>
    <x v="3"/>
    <x v="4"/>
    <x v="0"/>
  </r>
  <r>
    <s v="AU0732"/>
    <s v="Eric  Rose"/>
    <x v="0"/>
    <n v="40"/>
    <x v="3"/>
    <x v="1"/>
    <x v="196"/>
    <n v="29011.94"/>
    <x v="0"/>
    <x v="0"/>
    <x v="0"/>
    <x v="1"/>
    <x v="0"/>
    <x v="1"/>
    <x v="0"/>
    <x v="3"/>
    <x v="17"/>
    <x v="4"/>
    <x v="0"/>
  </r>
  <r>
    <s v="AU0733"/>
    <s v="Max  Rodgers"/>
    <x v="0"/>
    <n v="47"/>
    <x v="3"/>
    <x v="1"/>
    <x v="196"/>
    <n v="12529.04"/>
    <x v="0"/>
    <x v="2"/>
    <x v="0"/>
    <x v="1"/>
    <x v="0"/>
    <x v="0"/>
    <x v="1"/>
    <x v="2"/>
    <x v="17"/>
    <x v="4"/>
    <x v="0"/>
  </r>
  <r>
    <s v="AU0734"/>
    <s v="Bernadette  Page"/>
    <x v="1"/>
    <n v="45"/>
    <x v="3"/>
    <x v="0"/>
    <x v="196"/>
    <n v="24689.13"/>
    <x v="0"/>
    <x v="1"/>
    <x v="1"/>
    <x v="0"/>
    <x v="0"/>
    <x v="0"/>
    <x v="0"/>
    <x v="2"/>
    <x v="17"/>
    <x v="4"/>
    <x v="0"/>
  </r>
  <r>
    <s v="AU0510"/>
    <s v="Bernadette  Page"/>
    <x v="0"/>
    <n v="27"/>
    <x v="3"/>
    <x v="0"/>
    <x v="156"/>
    <n v="54682.42"/>
    <x v="1"/>
    <x v="1"/>
    <x v="0"/>
    <x v="0"/>
    <x v="0"/>
    <x v="0"/>
    <x v="1"/>
    <x v="1"/>
    <x v="8"/>
    <x v="4"/>
    <x v="0"/>
  </r>
  <r>
    <s v="AU0562"/>
    <s v="Robert  Munoz"/>
    <x v="0"/>
    <n v="27"/>
    <x v="0"/>
    <x v="0"/>
    <x v="29"/>
    <n v="35076.43"/>
    <x v="1"/>
    <x v="1"/>
    <x v="0"/>
    <x v="0"/>
    <x v="0"/>
    <x v="0"/>
    <x v="0"/>
    <x v="1"/>
    <x v="10"/>
    <x v="4"/>
    <x v="0"/>
  </r>
  <r>
    <s v="AU0737"/>
    <s v="Della  Jensen"/>
    <x v="1"/>
    <n v="38"/>
    <x v="1"/>
    <x v="2"/>
    <x v="196"/>
    <n v="61590.87"/>
    <x v="2"/>
    <x v="1"/>
    <x v="0"/>
    <x v="0"/>
    <x v="0"/>
    <x v="0"/>
    <x v="0"/>
    <x v="3"/>
    <x v="17"/>
    <x v="4"/>
    <x v="0"/>
  </r>
  <r>
    <s v="AU0738"/>
    <s v="Herman  Williams"/>
    <x v="1"/>
    <n v="20"/>
    <x v="1"/>
    <x v="2"/>
    <x v="196"/>
    <n v="37906.03"/>
    <x v="0"/>
    <x v="1"/>
    <x v="0"/>
    <x v="0"/>
    <x v="0"/>
    <x v="0"/>
    <x v="1"/>
    <x v="0"/>
    <x v="17"/>
    <x v="4"/>
    <x v="0"/>
  </r>
  <r>
    <s v="AU0564"/>
    <s v="Lee  Mack"/>
    <x v="0"/>
    <n v="27"/>
    <x v="0"/>
    <x v="0"/>
    <x v="29"/>
    <n v="18537.12"/>
    <x v="0"/>
    <x v="1"/>
    <x v="1"/>
    <x v="0"/>
    <x v="0"/>
    <x v="1"/>
    <x v="0"/>
    <x v="1"/>
    <x v="10"/>
    <x v="4"/>
    <x v="0"/>
  </r>
  <r>
    <s v="AU0592"/>
    <s v="Edwin  Malone"/>
    <x v="1"/>
    <n v="27"/>
    <x v="3"/>
    <x v="0"/>
    <x v="29"/>
    <n v="147075.76"/>
    <x v="0"/>
    <x v="1"/>
    <x v="0"/>
    <x v="1"/>
    <x v="0"/>
    <x v="0"/>
    <x v="0"/>
    <x v="1"/>
    <x v="10"/>
    <x v="4"/>
    <x v="0"/>
  </r>
  <r>
    <s v="AU0741"/>
    <s v="Herman  Williams"/>
    <x v="1"/>
    <n v="38"/>
    <x v="1"/>
    <x v="2"/>
    <x v="196"/>
    <n v="11682.55"/>
    <x v="0"/>
    <x v="2"/>
    <x v="0"/>
    <x v="0"/>
    <x v="0"/>
    <x v="0"/>
    <x v="0"/>
    <x v="3"/>
    <x v="17"/>
    <x v="4"/>
    <x v="0"/>
  </r>
  <r>
    <s v="AU0742"/>
    <s v="Isabel  Cross"/>
    <x v="0"/>
    <n v="34"/>
    <x v="0"/>
    <x v="0"/>
    <x v="96"/>
    <n v="66495.03"/>
    <x v="1"/>
    <x v="1"/>
    <x v="0"/>
    <x v="0"/>
    <x v="0"/>
    <x v="0"/>
    <x v="1"/>
    <x v="1"/>
    <x v="28"/>
    <x v="4"/>
    <x v="0"/>
  </r>
  <r>
    <s v="AU0743"/>
    <s v="Della  Jensen"/>
    <x v="1"/>
    <n v="47"/>
    <x v="0"/>
    <x v="2"/>
    <x v="96"/>
    <n v="124011.46"/>
    <x v="0"/>
    <x v="1"/>
    <x v="1"/>
    <x v="0"/>
    <x v="0"/>
    <x v="2"/>
    <x v="0"/>
    <x v="2"/>
    <x v="28"/>
    <x v="4"/>
    <x v="0"/>
  </r>
  <r>
    <s v="AU0744"/>
    <s v="Jaime  Pearson"/>
    <x v="1"/>
    <n v="38"/>
    <x v="0"/>
    <x v="0"/>
    <x v="96"/>
    <n v="23864.03"/>
    <x v="0"/>
    <x v="0"/>
    <x v="0"/>
    <x v="0"/>
    <x v="0"/>
    <x v="0"/>
    <x v="1"/>
    <x v="3"/>
    <x v="28"/>
    <x v="4"/>
    <x v="0"/>
  </r>
  <r>
    <s v="AU0745"/>
    <s v="Sonya  Mullins"/>
    <x v="0"/>
    <n v="46"/>
    <x v="0"/>
    <x v="0"/>
    <x v="96"/>
    <n v="70259.63"/>
    <x v="0"/>
    <x v="2"/>
    <x v="1"/>
    <x v="1"/>
    <x v="0"/>
    <x v="0"/>
    <x v="0"/>
    <x v="2"/>
    <x v="28"/>
    <x v="4"/>
    <x v="0"/>
  </r>
  <r>
    <s v="AU0746"/>
    <s v="Isabel  Cross"/>
    <x v="1"/>
    <n v="34"/>
    <x v="0"/>
    <x v="2"/>
    <x v="96"/>
    <n v="68711.28"/>
    <x v="0"/>
    <x v="1"/>
    <x v="0"/>
    <x v="1"/>
    <x v="2"/>
    <x v="0"/>
    <x v="0"/>
    <x v="1"/>
    <x v="28"/>
    <x v="4"/>
    <x v="0"/>
  </r>
  <r>
    <s v="AU0747"/>
    <s v="Robert  Munoz"/>
    <x v="0"/>
    <n v="47"/>
    <x v="2"/>
    <x v="1"/>
    <x v="96"/>
    <n v="9233.67"/>
    <x v="1"/>
    <x v="1"/>
    <x v="1"/>
    <x v="1"/>
    <x v="0"/>
    <x v="0"/>
    <x v="0"/>
    <x v="2"/>
    <x v="28"/>
    <x v="4"/>
    <x v="0"/>
  </r>
  <r>
    <s v="AU0748"/>
    <s v="Ruben  Nunez"/>
    <x v="0"/>
    <n v="51"/>
    <x v="2"/>
    <x v="1"/>
    <x v="96"/>
    <n v="25653.3"/>
    <x v="0"/>
    <x v="1"/>
    <x v="1"/>
    <x v="0"/>
    <x v="0"/>
    <x v="0"/>
    <x v="0"/>
    <x v="2"/>
    <x v="28"/>
    <x v="4"/>
    <x v="0"/>
  </r>
  <r>
    <s v="AU0749"/>
    <s v="Della  Jensen"/>
    <x v="0"/>
    <n v="36"/>
    <x v="2"/>
    <x v="1"/>
    <x v="96"/>
    <n v="24915.27"/>
    <x v="0"/>
    <x v="0"/>
    <x v="0"/>
    <x v="1"/>
    <x v="0"/>
    <x v="0"/>
    <x v="0"/>
    <x v="3"/>
    <x v="28"/>
    <x v="4"/>
    <x v="0"/>
  </r>
  <r>
    <s v="AU0750"/>
    <s v="Della  Jensen"/>
    <x v="0"/>
    <n v="43"/>
    <x v="2"/>
    <x v="2"/>
    <x v="96"/>
    <n v="18190.689999999999"/>
    <x v="2"/>
    <x v="0"/>
    <x v="1"/>
    <x v="0"/>
    <x v="1"/>
    <x v="0"/>
    <x v="0"/>
    <x v="3"/>
    <x v="28"/>
    <x v="4"/>
    <x v="0"/>
  </r>
  <r>
    <s v="AU0751"/>
    <s v="Christina  Fuller"/>
    <x v="0"/>
    <n v="22"/>
    <x v="2"/>
    <x v="1"/>
    <x v="96"/>
    <n v="1248.27"/>
    <x v="2"/>
    <x v="0"/>
    <x v="0"/>
    <x v="0"/>
    <x v="1"/>
    <x v="0"/>
    <x v="0"/>
    <x v="0"/>
    <x v="28"/>
    <x v="4"/>
    <x v="0"/>
  </r>
  <r>
    <s v="AU0752"/>
    <s v="Pauline  Beck"/>
    <x v="1"/>
    <n v="35"/>
    <x v="3"/>
    <x v="0"/>
    <x v="96"/>
    <n v="68487.42"/>
    <x v="0"/>
    <x v="1"/>
    <x v="1"/>
    <x v="0"/>
    <x v="2"/>
    <x v="0"/>
    <x v="0"/>
    <x v="3"/>
    <x v="28"/>
    <x v="4"/>
    <x v="0"/>
  </r>
  <r>
    <s v="AU0753"/>
    <s v="Max  Rodgers"/>
    <x v="0"/>
    <n v="34"/>
    <x v="3"/>
    <x v="2"/>
    <x v="96"/>
    <n v="52908.7"/>
    <x v="0"/>
    <x v="0"/>
    <x v="1"/>
    <x v="0"/>
    <x v="1"/>
    <x v="0"/>
    <x v="0"/>
    <x v="1"/>
    <x v="28"/>
    <x v="4"/>
    <x v="0"/>
  </r>
  <r>
    <s v="AU0798"/>
    <s v="Bernadette  Page"/>
    <x v="1"/>
    <n v="27"/>
    <x v="0"/>
    <x v="2"/>
    <x v="197"/>
    <n v="12954.3"/>
    <x v="0"/>
    <x v="1"/>
    <x v="0"/>
    <x v="0"/>
    <x v="2"/>
    <x v="0"/>
    <x v="0"/>
    <x v="1"/>
    <x v="26"/>
    <x v="5"/>
    <x v="0"/>
  </r>
  <r>
    <s v="AU0755"/>
    <s v="Andrew  Meyer"/>
    <x v="1"/>
    <n v="19"/>
    <x v="1"/>
    <x v="2"/>
    <x v="96"/>
    <n v="7063.13"/>
    <x v="0"/>
    <x v="1"/>
    <x v="1"/>
    <x v="0"/>
    <x v="1"/>
    <x v="0"/>
    <x v="0"/>
    <x v="0"/>
    <x v="28"/>
    <x v="4"/>
    <x v="0"/>
  </r>
  <r>
    <s v="AU0756"/>
    <s v="Trevor  Jones"/>
    <x v="1"/>
    <n v="37"/>
    <x v="1"/>
    <x v="2"/>
    <x v="96"/>
    <n v="121646.46"/>
    <x v="1"/>
    <x v="1"/>
    <x v="1"/>
    <x v="0"/>
    <x v="0"/>
    <x v="0"/>
    <x v="0"/>
    <x v="3"/>
    <x v="28"/>
    <x v="4"/>
    <x v="0"/>
  </r>
  <r>
    <s v="AU0757"/>
    <s v="Joey  Wong"/>
    <x v="1"/>
    <n v="45"/>
    <x v="1"/>
    <x v="2"/>
    <x v="96"/>
    <n v="14162.73"/>
    <x v="0"/>
    <x v="2"/>
    <x v="1"/>
    <x v="1"/>
    <x v="0"/>
    <x v="0"/>
    <x v="1"/>
    <x v="2"/>
    <x v="28"/>
    <x v="4"/>
    <x v="0"/>
  </r>
  <r>
    <s v="AU0848"/>
    <s v="Fernando  Rowe"/>
    <x v="0"/>
    <n v="27"/>
    <x v="0"/>
    <x v="0"/>
    <x v="98"/>
    <n v="116432.21"/>
    <x v="0"/>
    <x v="0"/>
    <x v="1"/>
    <x v="0"/>
    <x v="0"/>
    <x v="0"/>
    <x v="0"/>
    <x v="1"/>
    <x v="5"/>
    <x v="5"/>
    <x v="0"/>
  </r>
  <r>
    <s v="AU0759"/>
    <s v="Cassandra  Franklin"/>
    <x v="0"/>
    <n v="37"/>
    <x v="1"/>
    <x v="0"/>
    <x v="96"/>
    <n v="70514.58"/>
    <x v="0"/>
    <x v="0"/>
    <x v="1"/>
    <x v="0"/>
    <x v="1"/>
    <x v="0"/>
    <x v="0"/>
    <x v="3"/>
    <x v="28"/>
    <x v="4"/>
    <x v="0"/>
  </r>
  <r>
    <s v="AU0760"/>
    <s v="Kyle  Carr"/>
    <x v="0"/>
    <n v="40"/>
    <x v="0"/>
    <x v="0"/>
    <x v="32"/>
    <n v="1370.75"/>
    <x v="0"/>
    <x v="2"/>
    <x v="0"/>
    <x v="0"/>
    <x v="0"/>
    <x v="0"/>
    <x v="0"/>
    <x v="3"/>
    <x v="18"/>
    <x v="4"/>
    <x v="0"/>
  </r>
  <r>
    <s v="AU0761"/>
    <s v="Bobbie  Ryan"/>
    <x v="1"/>
    <n v="38"/>
    <x v="0"/>
    <x v="0"/>
    <x v="32"/>
    <n v="35593.75"/>
    <x v="0"/>
    <x v="1"/>
    <x v="0"/>
    <x v="0"/>
    <x v="0"/>
    <x v="0"/>
    <x v="0"/>
    <x v="3"/>
    <x v="18"/>
    <x v="4"/>
    <x v="0"/>
  </r>
  <r>
    <s v="AU0762"/>
    <s v="Eddie  Green"/>
    <x v="1"/>
    <n v="52"/>
    <x v="2"/>
    <x v="2"/>
    <x v="32"/>
    <n v="66799.13"/>
    <x v="1"/>
    <x v="0"/>
    <x v="1"/>
    <x v="0"/>
    <x v="1"/>
    <x v="0"/>
    <x v="0"/>
    <x v="2"/>
    <x v="18"/>
    <x v="4"/>
    <x v="0"/>
  </r>
  <r>
    <s v="AU0763"/>
    <s v="Isabel  Cross"/>
    <x v="0"/>
    <n v="46"/>
    <x v="2"/>
    <x v="0"/>
    <x v="32"/>
    <n v="68781.37"/>
    <x v="1"/>
    <x v="2"/>
    <x v="1"/>
    <x v="0"/>
    <x v="0"/>
    <x v="0"/>
    <x v="0"/>
    <x v="2"/>
    <x v="18"/>
    <x v="4"/>
    <x v="0"/>
  </r>
  <r>
    <s v="AU0764"/>
    <s v="Colleen  Warren"/>
    <x v="0"/>
    <n v="48"/>
    <x v="2"/>
    <x v="2"/>
    <x v="32"/>
    <n v="204970.07"/>
    <x v="1"/>
    <x v="1"/>
    <x v="1"/>
    <x v="0"/>
    <x v="0"/>
    <x v="0"/>
    <x v="0"/>
    <x v="2"/>
    <x v="18"/>
    <x v="4"/>
    <x v="0"/>
  </r>
  <r>
    <s v="AU0765"/>
    <s v="Cindy  Becker"/>
    <x v="0"/>
    <n v="44"/>
    <x v="2"/>
    <x v="1"/>
    <x v="32"/>
    <n v="8631.7800000000007"/>
    <x v="0"/>
    <x v="1"/>
    <x v="1"/>
    <x v="0"/>
    <x v="0"/>
    <x v="1"/>
    <x v="0"/>
    <x v="3"/>
    <x v="18"/>
    <x v="4"/>
    <x v="0"/>
  </r>
  <r>
    <s v="AU0766"/>
    <s v="Iris  Underwood"/>
    <x v="0"/>
    <n v="45"/>
    <x v="2"/>
    <x v="1"/>
    <x v="32"/>
    <n v="127948.06"/>
    <x v="2"/>
    <x v="1"/>
    <x v="0"/>
    <x v="0"/>
    <x v="0"/>
    <x v="1"/>
    <x v="0"/>
    <x v="2"/>
    <x v="18"/>
    <x v="4"/>
    <x v="0"/>
  </r>
  <r>
    <s v="AU0767"/>
    <s v="Ellen  Weaver"/>
    <x v="1"/>
    <n v="34"/>
    <x v="3"/>
    <x v="0"/>
    <x v="32"/>
    <n v="159036.72"/>
    <x v="0"/>
    <x v="0"/>
    <x v="1"/>
    <x v="0"/>
    <x v="1"/>
    <x v="0"/>
    <x v="0"/>
    <x v="1"/>
    <x v="18"/>
    <x v="4"/>
    <x v="0"/>
  </r>
  <r>
    <s v="AU0768"/>
    <s v="Guillermo  Potter"/>
    <x v="1"/>
    <n v="39"/>
    <x v="3"/>
    <x v="2"/>
    <x v="32"/>
    <n v="1113.97"/>
    <x v="1"/>
    <x v="1"/>
    <x v="1"/>
    <x v="0"/>
    <x v="1"/>
    <x v="0"/>
    <x v="0"/>
    <x v="3"/>
    <x v="18"/>
    <x v="4"/>
    <x v="0"/>
  </r>
  <r>
    <s v="AU0892"/>
    <s v="Edwin  Malone"/>
    <x v="0"/>
    <n v="27"/>
    <x v="0"/>
    <x v="0"/>
    <x v="161"/>
    <n v="55508.88"/>
    <x v="1"/>
    <x v="2"/>
    <x v="0"/>
    <x v="1"/>
    <x v="0"/>
    <x v="1"/>
    <x v="0"/>
    <x v="1"/>
    <x v="6"/>
    <x v="5"/>
    <x v="0"/>
  </r>
  <r>
    <s v="AU0770"/>
    <s v="Robert  Munoz"/>
    <x v="1"/>
    <n v="22"/>
    <x v="1"/>
    <x v="0"/>
    <x v="32"/>
    <n v="87439.84"/>
    <x v="0"/>
    <x v="2"/>
    <x v="1"/>
    <x v="0"/>
    <x v="0"/>
    <x v="1"/>
    <x v="0"/>
    <x v="0"/>
    <x v="18"/>
    <x v="4"/>
    <x v="0"/>
  </r>
  <r>
    <s v="AU0771"/>
    <s v="Drew  Rogers"/>
    <x v="0"/>
    <n v="44"/>
    <x v="0"/>
    <x v="0"/>
    <x v="198"/>
    <n v="23671.66"/>
    <x v="1"/>
    <x v="1"/>
    <x v="1"/>
    <x v="1"/>
    <x v="0"/>
    <x v="0"/>
    <x v="0"/>
    <x v="3"/>
    <x v="20"/>
    <x v="5"/>
    <x v="0"/>
  </r>
  <r>
    <s v="AU1006"/>
    <s v="Christina  Fuller"/>
    <x v="1"/>
    <n v="27"/>
    <x v="0"/>
    <x v="1"/>
    <x v="199"/>
    <n v="76412.37"/>
    <x v="0"/>
    <x v="2"/>
    <x v="1"/>
    <x v="0"/>
    <x v="0"/>
    <x v="0"/>
    <x v="0"/>
    <x v="1"/>
    <x v="15"/>
    <x v="5"/>
    <x v="0"/>
  </r>
  <r>
    <s v="AU0773"/>
    <s v="Johanna  Boone"/>
    <x v="0"/>
    <n v="45"/>
    <x v="0"/>
    <x v="2"/>
    <x v="198"/>
    <n v="79930.61"/>
    <x v="1"/>
    <x v="2"/>
    <x v="0"/>
    <x v="0"/>
    <x v="0"/>
    <x v="0"/>
    <x v="0"/>
    <x v="2"/>
    <x v="20"/>
    <x v="5"/>
    <x v="0"/>
  </r>
  <r>
    <s v="AU0774"/>
    <s v="Ernest  Davis"/>
    <x v="0"/>
    <n v="34"/>
    <x v="2"/>
    <x v="1"/>
    <x v="198"/>
    <n v="13950.51"/>
    <x v="0"/>
    <x v="1"/>
    <x v="1"/>
    <x v="0"/>
    <x v="0"/>
    <x v="0"/>
    <x v="0"/>
    <x v="1"/>
    <x v="20"/>
    <x v="5"/>
    <x v="0"/>
  </r>
  <r>
    <s v="AU0775"/>
    <s v="Eric  Rose"/>
    <x v="0"/>
    <n v="37"/>
    <x v="2"/>
    <x v="1"/>
    <x v="198"/>
    <n v="101.52"/>
    <x v="1"/>
    <x v="0"/>
    <x v="1"/>
    <x v="1"/>
    <x v="1"/>
    <x v="0"/>
    <x v="0"/>
    <x v="3"/>
    <x v="20"/>
    <x v="5"/>
    <x v="0"/>
  </r>
  <r>
    <s v="AU1035"/>
    <s v="Christina  Fuller"/>
    <x v="1"/>
    <n v="27"/>
    <x v="1"/>
    <x v="1"/>
    <x v="104"/>
    <n v="72322.36"/>
    <x v="0"/>
    <x v="3"/>
    <x v="0"/>
    <x v="0"/>
    <x v="0"/>
    <x v="0"/>
    <x v="0"/>
    <x v="1"/>
    <x v="17"/>
    <x v="5"/>
    <x v="0"/>
  </r>
  <r>
    <s v="AU0777"/>
    <s v="Brooke  Horton"/>
    <x v="1"/>
    <n v="22"/>
    <x v="3"/>
    <x v="0"/>
    <x v="198"/>
    <n v="70766.460000000006"/>
    <x v="1"/>
    <x v="1"/>
    <x v="0"/>
    <x v="0"/>
    <x v="2"/>
    <x v="1"/>
    <x v="0"/>
    <x v="0"/>
    <x v="20"/>
    <x v="5"/>
    <x v="0"/>
  </r>
  <r>
    <s v="AU1075"/>
    <s v="Cindy  Becker"/>
    <x v="1"/>
    <n v="27"/>
    <x v="0"/>
    <x v="1"/>
    <x v="200"/>
    <n v="41141.120000000003"/>
    <x v="2"/>
    <x v="2"/>
    <x v="1"/>
    <x v="1"/>
    <x v="1"/>
    <x v="0"/>
    <x v="0"/>
    <x v="1"/>
    <x v="26"/>
    <x v="6"/>
    <x v="0"/>
  </r>
  <r>
    <s v="AU0779"/>
    <s v="Edwin  Malone"/>
    <x v="1"/>
    <n v="36"/>
    <x v="3"/>
    <x v="0"/>
    <x v="198"/>
    <n v="59398.39"/>
    <x v="0"/>
    <x v="0"/>
    <x v="1"/>
    <x v="0"/>
    <x v="1"/>
    <x v="0"/>
    <x v="0"/>
    <x v="3"/>
    <x v="20"/>
    <x v="5"/>
    <x v="0"/>
  </r>
  <r>
    <s v="AU1108"/>
    <s v="Allan  Ramos"/>
    <x v="0"/>
    <n v="27"/>
    <x v="0"/>
    <x v="0"/>
    <x v="164"/>
    <n v="67722.240000000005"/>
    <x v="1"/>
    <x v="1"/>
    <x v="1"/>
    <x v="0"/>
    <x v="0"/>
    <x v="0"/>
    <x v="0"/>
    <x v="1"/>
    <x v="2"/>
    <x v="6"/>
    <x v="0"/>
  </r>
  <r>
    <s v="AU1141"/>
    <s v="Jaime  Pearson"/>
    <x v="0"/>
    <n v="27"/>
    <x v="0"/>
    <x v="2"/>
    <x v="201"/>
    <n v="24794.66"/>
    <x v="1"/>
    <x v="2"/>
    <x v="1"/>
    <x v="0"/>
    <x v="1"/>
    <x v="0"/>
    <x v="0"/>
    <x v="1"/>
    <x v="19"/>
    <x v="6"/>
    <x v="0"/>
  </r>
  <r>
    <s v="AU1291"/>
    <s v="Lance  Yates"/>
    <x v="0"/>
    <n v="27"/>
    <x v="0"/>
    <x v="0"/>
    <x v="202"/>
    <n v="10186.27"/>
    <x v="0"/>
    <x v="0"/>
    <x v="1"/>
    <x v="0"/>
    <x v="0"/>
    <x v="0"/>
    <x v="0"/>
    <x v="1"/>
    <x v="12"/>
    <x v="6"/>
    <x v="0"/>
  </r>
  <r>
    <s v="AU0783"/>
    <s v="Trevor  Jones"/>
    <x v="0"/>
    <n v="48"/>
    <x v="0"/>
    <x v="0"/>
    <x v="203"/>
    <n v="13945.51"/>
    <x v="0"/>
    <x v="2"/>
    <x v="1"/>
    <x v="0"/>
    <x v="0"/>
    <x v="0"/>
    <x v="0"/>
    <x v="2"/>
    <x v="25"/>
    <x v="5"/>
    <x v="0"/>
  </r>
  <r>
    <s v="AU0784"/>
    <s v="Max  Rodgers"/>
    <x v="0"/>
    <n v="47"/>
    <x v="2"/>
    <x v="1"/>
    <x v="203"/>
    <n v="37207.660000000003"/>
    <x v="0"/>
    <x v="0"/>
    <x v="1"/>
    <x v="0"/>
    <x v="1"/>
    <x v="0"/>
    <x v="0"/>
    <x v="2"/>
    <x v="25"/>
    <x v="5"/>
    <x v="0"/>
  </r>
  <r>
    <s v="AU0785"/>
    <s v="Edwin  Malone"/>
    <x v="0"/>
    <n v="53"/>
    <x v="2"/>
    <x v="0"/>
    <x v="203"/>
    <n v="38139.599999999999"/>
    <x v="1"/>
    <x v="1"/>
    <x v="1"/>
    <x v="0"/>
    <x v="1"/>
    <x v="0"/>
    <x v="0"/>
    <x v="2"/>
    <x v="25"/>
    <x v="5"/>
    <x v="0"/>
  </r>
  <r>
    <s v="AU0786"/>
    <s v="Trevor  Jones"/>
    <x v="1"/>
    <n v="36"/>
    <x v="3"/>
    <x v="1"/>
    <x v="203"/>
    <n v="97557.69"/>
    <x v="0"/>
    <x v="2"/>
    <x v="1"/>
    <x v="0"/>
    <x v="0"/>
    <x v="0"/>
    <x v="0"/>
    <x v="3"/>
    <x v="25"/>
    <x v="5"/>
    <x v="0"/>
  </r>
  <r>
    <s v="AU0787"/>
    <s v="Shari  Silva"/>
    <x v="0"/>
    <n v="38"/>
    <x v="3"/>
    <x v="1"/>
    <x v="203"/>
    <n v="103686.67"/>
    <x v="2"/>
    <x v="2"/>
    <x v="0"/>
    <x v="0"/>
    <x v="0"/>
    <x v="0"/>
    <x v="0"/>
    <x v="3"/>
    <x v="25"/>
    <x v="5"/>
    <x v="0"/>
  </r>
  <r>
    <s v="AU0788"/>
    <s v="Robert  Munoz"/>
    <x v="1"/>
    <n v="47"/>
    <x v="0"/>
    <x v="0"/>
    <x v="204"/>
    <n v="58469.81"/>
    <x v="0"/>
    <x v="0"/>
    <x v="1"/>
    <x v="0"/>
    <x v="0"/>
    <x v="0"/>
    <x v="0"/>
    <x v="2"/>
    <x v="21"/>
    <x v="5"/>
    <x v="0"/>
  </r>
  <r>
    <s v="AU0789"/>
    <s v="Iris  Underwood"/>
    <x v="0"/>
    <n v="22"/>
    <x v="0"/>
    <x v="0"/>
    <x v="204"/>
    <n v="5868"/>
    <x v="0"/>
    <x v="1"/>
    <x v="1"/>
    <x v="0"/>
    <x v="0"/>
    <x v="0"/>
    <x v="0"/>
    <x v="0"/>
    <x v="21"/>
    <x v="5"/>
    <x v="0"/>
  </r>
  <r>
    <s v="AU0790"/>
    <s v="Trevor  Jones"/>
    <x v="1"/>
    <n v="51"/>
    <x v="0"/>
    <x v="0"/>
    <x v="204"/>
    <n v="16225.42"/>
    <x v="2"/>
    <x v="0"/>
    <x v="1"/>
    <x v="0"/>
    <x v="2"/>
    <x v="0"/>
    <x v="0"/>
    <x v="2"/>
    <x v="21"/>
    <x v="5"/>
    <x v="0"/>
  </r>
  <r>
    <s v="AU0791"/>
    <s v="Jenny  Garcia"/>
    <x v="1"/>
    <n v="45"/>
    <x v="2"/>
    <x v="0"/>
    <x v="204"/>
    <n v="83903.37"/>
    <x v="1"/>
    <x v="2"/>
    <x v="1"/>
    <x v="0"/>
    <x v="0"/>
    <x v="0"/>
    <x v="0"/>
    <x v="2"/>
    <x v="21"/>
    <x v="5"/>
    <x v="0"/>
  </r>
  <r>
    <s v="AU0792"/>
    <s v="Blake  Bridges"/>
    <x v="0"/>
    <n v="55"/>
    <x v="2"/>
    <x v="1"/>
    <x v="204"/>
    <n v="12598.36"/>
    <x v="0"/>
    <x v="2"/>
    <x v="1"/>
    <x v="0"/>
    <x v="0"/>
    <x v="0"/>
    <x v="0"/>
    <x v="4"/>
    <x v="21"/>
    <x v="5"/>
    <x v="0"/>
  </r>
  <r>
    <s v="AU0793"/>
    <s v="Salvador  Bass"/>
    <x v="0"/>
    <n v="47"/>
    <x v="2"/>
    <x v="2"/>
    <x v="204"/>
    <n v="26175.15"/>
    <x v="1"/>
    <x v="1"/>
    <x v="0"/>
    <x v="0"/>
    <x v="0"/>
    <x v="0"/>
    <x v="0"/>
    <x v="2"/>
    <x v="21"/>
    <x v="5"/>
    <x v="0"/>
  </r>
  <r>
    <s v="AU0794"/>
    <s v="Max  Rodgers"/>
    <x v="0"/>
    <n v="41"/>
    <x v="3"/>
    <x v="0"/>
    <x v="204"/>
    <n v="198021.7"/>
    <x v="2"/>
    <x v="2"/>
    <x v="0"/>
    <x v="0"/>
    <x v="1"/>
    <x v="0"/>
    <x v="0"/>
    <x v="3"/>
    <x v="21"/>
    <x v="5"/>
    <x v="0"/>
  </r>
  <r>
    <s v="AU1313"/>
    <s v="Paulette  Spencer"/>
    <x v="0"/>
    <n v="27"/>
    <x v="0"/>
    <x v="1"/>
    <x v="105"/>
    <n v="38095.120000000003"/>
    <x v="0"/>
    <x v="1"/>
    <x v="0"/>
    <x v="0"/>
    <x v="2"/>
    <x v="1"/>
    <x v="1"/>
    <x v="1"/>
    <x v="30"/>
    <x v="6"/>
    <x v="0"/>
  </r>
  <r>
    <s v="AU1378"/>
    <s v="Eddie  Green"/>
    <x v="0"/>
    <n v="27"/>
    <x v="2"/>
    <x v="1"/>
    <x v="43"/>
    <n v="31287.54"/>
    <x v="0"/>
    <x v="0"/>
    <x v="1"/>
    <x v="0"/>
    <x v="0"/>
    <x v="0"/>
    <x v="0"/>
    <x v="1"/>
    <x v="14"/>
    <x v="6"/>
    <x v="0"/>
  </r>
  <r>
    <s v="AU1380"/>
    <s v="Elaine  Ellis"/>
    <x v="0"/>
    <n v="27"/>
    <x v="1"/>
    <x v="0"/>
    <x v="43"/>
    <n v="33840.36"/>
    <x v="0"/>
    <x v="1"/>
    <x v="0"/>
    <x v="0"/>
    <x v="0"/>
    <x v="2"/>
    <x v="1"/>
    <x v="1"/>
    <x v="14"/>
    <x v="6"/>
    <x v="0"/>
  </r>
  <r>
    <s v="AU1432"/>
    <s v="Sonya  Mullins"/>
    <x v="1"/>
    <n v="27"/>
    <x v="0"/>
    <x v="0"/>
    <x v="205"/>
    <n v="85495.75"/>
    <x v="1"/>
    <x v="1"/>
    <x v="1"/>
    <x v="0"/>
    <x v="1"/>
    <x v="0"/>
    <x v="1"/>
    <x v="1"/>
    <x v="17"/>
    <x v="6"/>
    <x v="0"/>
  </r>
  <r>
    <s v="AU0799"/>
    <s v="Sylvester  Morales"/>
    <x v="0"/>
    <n v="45"/>
    <x v="2"/>
    <x v="1"/>
    <x v="197"/>
    <n v="92642.15"/>
    <x v="1"/>
    <x v="3"/>
    <x v="0"/>
    <x v="0"/>
    <x v="0"/>
    <x v="1"/>
    <x v="0"/>
    <x v="2"/>
    <x v="26"/>
    <x v="5"/>
    <x v="0"/>
  </r>
  <r>
    <s v="AU0800"/>
    <s v="Trevor  Jones"/>
    <x v="0"/>
    <n v="39"/>
    <x v="2"/>
    <x v="1"/>
    <x v="197"/>
    <n v="41165.870000000003"/>
    <x v="2"/>
    <x v="3"/>
    <x v="1"/>
    <x v="0"/>
    <x v="0"/>
    <x v="0"/>
    <x v="0"/>
    <x v="3"/>
    <x v="26"/>
    <x v="5"/>
    <x v="0"/>
  </r>
  <r>
    <s v="AU0801"/>
    <s v="Pauline  Beck"/>
    <x v="1"/>
    <n v="53"/>
    <x v="2"/>
    <x v="0"/>
    <x v="197"/>
    <n v="53529.18"/>
    <x v="0"/>
    <x v="2"/>
    <x v="0"/>
    <x v="0"/>
    <x v="0"/>
    <x v="2"/>
    <x v="0"/>
    <x v="2"/>
    <x v="26"/>
    <x v="5"/>
    <x v="0"/>
  </r>
  <r>
    <s v="AU0802"/>
    <s v="Sylvester  Morales"/>
    <x v="0"/>
    <n v="54"/>
    <x v="2"/>
    <x v="2"/>
    <x v="197"/>
    <n v="13199.82"/>
    <x v="1"/>
    <x v="1"/>
    <x v="1"/>
    <x v="0"/>
    <x v="0"/>
    <x v="1"/>
    <x v="0"/>
    <x v="2"/>
    <x v="26"/>
    <x v="5"/>
    <x v="0"/>
  </r>
  <r>
    <s v="AU0803"/>
    <s v="Cecilia  Manning"/>
    <x v="0"/>
    <n v="49"/>
    <x v="2"/>
    <x v="1"/>
    <x v="197"/>
    <n v="84812.75"/>
    <x v="0"/>
    <x v="1"/>
    <x v="1"/>
    <x v="0"/>
    <x v="0"/>
    <x v="1"/>
    <x v="0"/>
    <x v="2"/>
    <x v="26"/>
    <x v="5"/>
    <x v="0"/>
  </r>
  <r>
    <s v="AU0804"/>
    <s v="Arturo  Francis"/>
    <x v="1"/>
    <n v="46"/>
    <x v="2"/>
    <x v="0"/>
    <x v="197"/>
    <n v="51807.45"/>
    <x v="1"/>
    <x v="1"/>
    <x v="0"/>
    <x v="0"/>
    <x v="0"/>
    <x v="0"/>
    <x v="0"/>
    <x v="2"/>
    <x v="26"/>
    <x v="5"/>
    <x v="0"/>
  </r>
  <r>
    <s v="AU0805"/>
    <s v="Ruben  Nunez"/>
    <x v="0"/>
    <n v="52"/>
    <x v="2"/>
    <x v="2"/>
    <x v="197"/>
    <n v="26794.12"/>
    <x v="0"/>
    <x v="2"/>
    <x v="1"/>
    <x v="0"/>
    <x v="0"/>
    <x v="1"/>
    <x v="0"/>
    <x v="2"/>
    <x v="26"/>
    <x v="5"/>
    <x v="0"/>
  </r>
  <r>
    <s v="AU0806"/>
    <s v="Arturo  Francis"/>
    <x v="1"/>
    <n v="39"/>
    <x v="0"/>
    <x v="0"/>
    <x v="206"/>
    <n v="39562.6"/>
    <x v="0"/>
    <x v="1"/>
    <x v="1"/>
    <x v="1"/>
    <x v="0"/>
    <x v="1"/>
    <x v="0"/>
    <x v="3"/>
    <x v="0"/>
    <x v="5"/>
    <x v="0"/>
  </r>
  <r>
    <s v="AU0807"/>
    <s v="Austin  Reynolds"/>
    <x v="0"/>
    <n v="39"/>
    <x v="0"/>
    <x v="0"/>
    <x v="206"/>
    <n v="102769.3"/>
    <x v="2"/>
    <x v="3"/>
    <x v="1"/>
    <x v="0"/>
    <x v="0"/>
    <x v="0"/>
    <x v="0"/>
    <x v="3"/>
    <x v="0"/>
    <x v="5"/>
    <x v="0"/>
  </r>
  <r>
    <s v="AU0808"/>
    <s v="Tiffany  May"/>
    <x v="0"/>
    <n v="41"/>
    <x v="0"/>
    <x v="0"/>
    <x v="206"/>
    <n v="56369.97"/>
    <x v="0"/>
    <x v="1"/>
    <x v="1"/>
    <x v="1"/>
    <x v="0"/>
    <x v="0"/>
    <x v="0"/>
    <x v="3"/>
    <x v="0"/>
    <x v="5"/>
    <x v="0"/>
  </r>
  <r>
    <s v="AU1448"/>
    <s v="Fernando  Rowe"/>
    <x v="1"/>
    <n v="27"/>
    <x v="0"/>
    <x v="1"/>
    <x v="207"/>
    <n v="88495.24"/>
    <x v="0"/>
    <x v="1"/>
    <x v="1"/>
    <x v="0"/>
    <x v="0"/>
    <x v="0"/>
    <x v="0"/>
    <x v="1"/>
    <x v="28"/>
    <x v="6"/>
    <x v="0"/>
  </r>
  <r>
    <s v="AU0810"/>
    <s v="Trevor  Jones"/>
    <x v="1"/>
    <n v="48"/>
    <x v="2"/>
    <x v="2"/>
    <x v="206"/>
    <n v="86907.63"/>
    <x v="0"/>
    <x v="2"/>
    <x v="1"/>
    <x v="0"/>
    <x v="0"/>
    <x v="0"/>
    <x v="1"/>
    <x v="2"/>
    <x v="0"/>
    <x v="5"/>
    <x v="0"/>
  </r>
  <r>
    <s v="AU0811"/>
    <s v="Shari  Silva"/>
    <x v="1"/>
    <n v="52"/>
    <x v="2"/>
    <x v="2"/>
    <x v="206"/>
    <n v="68197.45"/>
    <x v="0"/>
    <x v="1"/>
    <x v="1"/>
    <x v="0"/>
    <x v="0"/>
    <x v="0"/>
    <x v="0"/>
    <x v="2"/>
    <x v="0"/>
    <x v="5"/>
    <x v="0"/>
  </r>
  <r>
    <s v="AU0812"/>
    <s v="Arturo  Francis"/>
    <x v="1"/>
    <n v="23"/>
    <x v="3"/>
    <x v="0"/>
    <x v="206"/>
    <n v="68881.67"/>
    <x v="2"/>
    <x v="1"/>
    <x v="0"/>
    <x v="1"/>
    <x v="0"/>
    <x v="0"/>
    <x v="0"/>
    <x v="0"/>
    <x v="0"/>
    <x v="5"/>
    <x v="0"/>
  </r>
  <r>
    <s v="AU1449"/>
    <s v="Salvador  Bass"/>
    <x v="1"/>
    <n v="27"/>
    <x v="0"/>
    <x v="2"/>
    <x v="207"/>
    <n v="46255.79"/>
    <x v="0"/>
    <x v="1"/>
    <x v="1"/>
    <x v="0"/>
    <x v="1"/>
    <x v="0"/>
    <x v="0"/>
    <x v="1"/>
    <x v="28"/>
    <x v="6"/>
    <x v="0"/>
  </r>
  <r>
    <s v="AU1492"/>
    <s v="Andrew  Meyer"/>
    <x v="0"/>
    <n v="27"/>
    <x v="0"/>
    <x v="0"/>
    <x v="208"/>
    <n v="60633.73"/>
    <x v="0"/>
    <x v="1"/>
    <x v="1"/>
    <x v="0"/>
    <x v="0"/>
    <x v="0"/>
    <x v="0"/>
    <x v="1"/>
    <x v="21"/>
    <x v="7"/>
    <x v="0"/>
  </r>
  <r>
    <s v="AU1493"/>
    <s v="Willie  Vega"/>
    <x v="0"/>
    <n v="27"/>
    <x v="0"/>
    <x v="1"/>
    <x v="208"/>
    <n v="59523.51"/>
    <x v="0"/>
    <x v="2"/>
    <x v="1"/>
    <x v="0"/>
    <x v="0"/>
    <x v="0"/>
    <x v="0"/>
    <x v="1"/>
    <x v="21"/>
    <x v="7"/>
    <x v="0"/>
  </r>
  <r>
    <s v="AU0816"/>
    <s v="Isabel  Cross"/>
    <x v="0"/>
    <n v="45"/>
    <x v="0"/>
    <x v="0"/>
    <x v="209"/>
    <n v="21310.82"/>
    <x v="0"/>
    <x v="1"/>
    <x v="0"/>
    <x v="0"/>
    <x v="0"/>
    <x v="0"/>
    <x v="0"/>
    <x v="2"/>
    <x v="1"/>
    <x v="5"/>
    <x v="0"/>
  </r>
  <r>
    <s v="AU0817"/>
    <s v="Nellie  Joseph"/>
    <x v="1"/>
    <n v="34"/>
    <x v="0"/>
    <x v="0"/>
    <x v="209"/>
    <n v="126600.09"/>
    <x v="0"/>
    <x v="1"/>
    <x v="1"/>
    <x v="0"/>
    <x v="0"/>
    <x v="0"/>
    <x v="0"/>
    <x v="1"/>
    <x v="1"/>
    <x v="5"/>
    <x v="0"/>
  </r>
  <r>
    <s v="AU0818"/>
    <s v="Isabel  Cross"/>
    <x v="1"/>
    <n v="47"/>
    <x v="0"/>
    <x v="0"/>
    <x v="209"/>
    <n v="23698.61"/>
    <x v="1"/>
    <x v="1"/>
    <x v="0"/>
    <x v="0"/>
    <x v="1"/>
    <x v="0"/>
    <x v="0"/>
    <x v="2"/>
    <x v="1"/>
    <x v="5"/>
    <x v="0"/>
  </r>
  <r>
    <s v="AU0819"/>
    <s v="Lynette  Brewer"/>
    <x v="1"/>
    <n v="55"/>
    <x v="2"/>
    <x v="2"/>
    <x v="209"/>
    <n v="14753.28"/>
    <x v="1"/>
    <x v="0"/>
    <x v="0"/>
    <x v="0"/>
    <x v="0"/>
    <x v="0"/>
    <x v="0"/>
    <x v="4"/>
    <x v="1"/>
    <x v="5"/>
    <x v="0"/>
  </r>
  <r>
    <s v="AU0820"/>
    <s v="Robert  Munoz"/>
    <x v="0"/>
    <n v="52"/>
    <x v="2"/>
    <x v="1"/>
    <x v="209"/>
    <n v="28636.1"/>
    <x v="0"/>
    <x v="1"/>
    <x v="1"/>
    <x v="0"/>
    <x v="0"/>
    <x v="2"/>
    <x v="0"/>
    <x v="2"/>
    <x v="1"/>
    <x v="5"/>
    <x v="0"/>
  </r>
  <r>
    <s v="AU0821"/>
    <s v="Isabel  Cross"/>
    <x v="0"/>
    <n v="53"/>
    <x v="2"/>
    <x v="1"/>
    <x v="209"/>
    <n v="63022.87"/>
    <x v="0"/>
    <x v="1"/>
    <x v="0"/>
    <x v="0"/>
    <x v="0"/>
    <x v="0"/>
    <x v="0"/>
    <x v="2"/>
    <x v="1"/>
    <x v="5"/>
    <x v="0"/>
  </r>
  <r>
    <s v="AU0822"/>
    <s v="Woodrow  Colon"/>
    <x v="0"/>
    <n v="34"/>
    <x v="3"/>
    <x v="1"/>
    <x v="209"/>
    <n v="44069.279999999999"/>
    <x v="1"/>
    <x v="2"/>
    <x v="1"/>
    <x v="0"/>
    <x v="0"/>
    <x v="1"/>
    <x v="0"/>
    <x v="1"/>
    <x v="1"/>
    <x v="5"/>
    <x v="0"/>
  </r>
  <r>
    <s v="AU0823"/>
    <s v="Jenny  Garcia"/>
    <x v="0"/>
    <n v="36"/>
    <x v="0"/>
    <x v="1"/>
    <x v="210"/>
    <n v="91222.85"/>
    <x v="0"/>
    <x v="2"/>
    <x v="0"/>
    <x v="0"/>
    <x v="0"/>
    <x v="2"/>
    <x v="0"/>
    <x v="3"/>
    <x v="2"/>
    <x v="5"/>
    <x v="0"/>
  </r>
  <r>
    <s v="AU0824"/>
    <s v="Salvador  Bass"/>
    <x v="1"/>
    <n v="34"/>
    <x v="0"/>
    <x v="0"/>
    <x v="210"/>
    <n v="34041.4"/>
    <x v="0"/>
    <x v="2"/>
    <x v="1"/>
    <x v="0"/>
    <x v="0"/>
    <x v="2"/>
    <x v="1"/>
    <x v="1"/>
    <x v="2"/>
    <x v="5"/>
    <x v="0"/>
  </r>
  <r>
    <s v="AU1508"/>
    <s v="Della  Jensen"/>
    <x v="0"/>
    <n v="27"/>
    <x v="0"/>
    <x v="0"/>
    <x v="168"/>
    <n v="3736.94"/>
    <x v="0"/>
    <x v="2"/>
    <x v="0"/>
    <x v="1"/>
    <x v="2"/>
    <x v="0"/>
    <x v="0"/>
    <x v="1"/>
    <x v="26"/>
    <x v="7"/>
    <x v="0"/>
  </r>
  <r>
    <s v="AU0826"/>
    <s v="Lorraine  Gibson"/>
    <x v="0"/>
    <n v="35"/>
    <x v="0"/>
    <x v="0"/>
    <x v="210"/>
    <n v="54390.01"/>
    <x v="1"/>
    <x v="2"/>
    <x v="0"/>
    <x v="0"/>
    <x v="0"/>
    <x v="0"/>
    <x v="0"/>
    <x v="3"/>
    <x v="2"/>
    <x v="5"/>
    <x v="0"/>
  </r>
  <r>
    <s v="AU1528"/>
    <s v="Sonya  Mullins"/>
    <x v="0"/>
    <n v="27"/>
    <x v="3"/>
    <x v="0"/>
    <x v="211"/>
    <n v="26179.21"/>
    <x v="2"/>
    <x v="1"/>
    <x v="1"/>
    <x v="0"/>
    <x v="1"/>
    <x v="0"/>
    <x v="0"/>
    <x v="1"/>
    <x v="1"/>
    <x v="7"/>
    <x v="0"/>
  </r>
  <r>
    <s v="AU0828"/>
    <s v="Rachel  Gomez"/>
    <x v="0"/>
    <n v="45"/>
    <x v="2"/>
    <x v="2"/>
    <x v="210"/>
    <n v="20421.3"/>
    <x v="1"/>
    <x v="0"/>
    <x v="0"/>
    <x v="1"/>
    <x v="0"/>
    <x v="0"/>
    <x v="0"/>
    <x v="2"/>
    <x v="2"/>
    <x v="5"/>
    <x v="0"/>
  </r>
  <r>
    <s v="AU1605"/>
    <s v="Johanna  Boone"/>
    <x v="1"/>
    <n v="27"/>
    <x v="0"/>
    <x v="2"/>
    <x v="171"/>
    <n v="51011.48"/>
    <x v="1"/>
    <x v="2"/>
    <x v="1"/>
    <x v="0"/>
    <x v="0"/>
    <x v="0"/>
    <x v="1"/>
    <x v="1"/>
    <x v="27"/>
    <x v="7"/>
    <x v="0"/>
  </r>
  <r>
    <s v="AU0830"/>
    <s v="Cassandra  Franklin"/>
    <x v="0"/>
    <n v="21"/>
    <x v="1"/>
    <x v="0"/>
    <x v="210"/>
    <n v="40331.269999999997"/>
    <x v="1"/>
    <x v="2"/>
    <x v="1"/>
    <x v="0"/>
    <x v="0"/>
    <x v="0"/>
    <x v="0"/>
    <x v="0"/>
    <x v="2"/>
    <x v="5"/>
    <x v="0"/>
  </r>
  <r>
    <s v="AU0831"/>
    <s v="Billie  Chandler"/>
    <x v="0"/>
    <n v="37"/>
    <x v="0"/>
    <x v="0"/>
    <x v="212"/>
    <n v="26201.54"/>
    <x v="1"/>
    <x v="2"/>
    <x v="0"/>
    <x v="0"/>
    <x v="0"/>
    <x v="0"/>
    <x v="0"/>
    <x v="3"/>
    <x v="16"/>
    <x v="5"/>
    <x v="0"/>
  </r>
  <r>
    <s v="AU0832"/>
    <s v="Elvira  Bowman"/>
    <x v="0"/>
    <n v="36"/>
    <x v="0"/>
    <x v="0"/>
    <x v="212"/>
    <n v="97352.33"/>
    <x v="0"/>
    <x v="1"/>
    <x v="0"/>
    <x v="0"/>
    <x v="1"/>
    <x v="0"/>
    <x v="1"/>
    <x v="3"/>
    <x v="16"/>
    <x v="5"/>
    <x v="0"/>
  </r>
  <r>
    <s v="AU0833"/>
    <s v="Lorraine  Gibson"/>
    <x v="0"/>
    <n v="54"/>
    <x v="2"/>
    <x v="1"/>
    <x v="212"/>
    <n v="45800.52"/>
    <x v="0"/>
    <x v="1"/>
    <x v="0"/>
    <x v="0"/>
    <x v="0"/>
    <x v="0"/>
    <x v="0"/>
    <x v="2"/>
    <x v="16"/>
    <x v="5"/>
    <x v="0"/>
  </r>
  <r>
    <s v="AU0834"/>
    <s v="Arturo  Francis"/>
    <x v="0"/>
    <n v="42"/>
    <x v="2"/>
    <x v="2"/>
    <x v="212"/>
    <n v="93241.279999999999"/>
    <x v="0"/>
    <x v="1"/>
    <x v="1"/>
    <x v="0"/>
    <x v="1"/>
    <x v="0"/>
    <x v="0"/>
    <x v="3"/>
    <x v="16"/>
    <x v="5"/>
    <x v="0"/>
  </r>
  <r>
    <s v="AU0835"/>
    <s v="Lula  Daniels"/>
    <x v="0"/>
    <n v="40"/>
    <x v="0"/>
    <x v="0"/>
    <x v="213"/>
    <n v="56845.73"/>
    <x v="0"/>
    <x v="1"/>
    <x v="0"/>
    <x v="0"/>
    <x v="0"/>
    <x v="0"/>
    <x v="0"/>
    <x v="3"/>
    <x v="4"/>
    <x v="5"/>
    <x v="0"/>
  </r>
  <r>
    <s v="AU0836"/>
    <s v="Tracy  Reed"/>
    <x v="1"/>
    <n v="35"/>
    <x v="0"/>
    <x v="0"/>
    <x v="213"/>
    <n v="72784.42"/>
    <x v="1"/>
    <x v="1"/>
    <x v="0"/>
    <x v="0"/>
    <x v="0"/>
    <x v="0"/>
    <x v="0"/>
    <x v="3"/>
    <x v="4"/>
    <x v="5"/>
    <x v="0"/>
  </r>
  <r>
    <s v="AU1676"/>
    <s v="Ellen  Weaver"/>
    <x v="1"/>
    <n v="27"/>
    <x v="0"/>
    <x v="1"/>
    <x v="46"/>
    <n v="48227.22"/>
    <x v="0"/>
    <x v="0"/>
    <x v="1"/>
    <x v="0"/>
    <x v="1"/>
    <x v="0"/>
    <x v="0"/>
    <x v="1"/>
    <x v="11"/>
    <x v="7"/>
    <x v="0"/>
  </r>
  <r>
    <s v="AU1771"/>
    <s v="Robert  Munoz"/>
    <x v="0"/>
    <n v="27"/>
    <x v="0"/>
    <x v="0"/>
    <x v="174"/>
    <n v="2068.88"/>
    <x v="1"/>
    <x v="1"/>
    <x v="1"/>
    <x v="0"/>
    <x v="1"/>
    <x v="0"/>
    <x v="0"/>
    <x v="1"/>
    <x v="14"/>
    <x v="7"/>
    <x v="0"/>
  </r>
  <r>
    <s v="AU0839"/>
    <s v="Willie  Vega"/>
    <x v="0"/>
    <n v="44"/>
    <x v="0"/>
    <x v="0"/>
    <x v="97"/>
    <n v="82811.61"/>
    <x v="1"/>
    <x v="2"/>
    <x v="0"/>
    <x v="0"/>
    <x v="0"/>
    <x v="0"/>
    <x v="0"/>
    <x v="3"/>
    <x v="19"/>
    <x v="5"/>
    <x v="0"/>
  </r>
  <r>
    <s v="AU1794"/>
    <s v="Sandra  Floyd"/>
    <x v="0"/>
    <n v="27"/>
    <x v="1"/>
    <x v="1"/>
    <x v="214"/>
    <n v="9589.76"/>
    <x v="2"/>
    <x v="1"/>
    <x v="1"/>
    <x v="1"/>
    <x v="0"/>
    <x v="0"/>
    <x v="0"/>
    <x v="1"/>
    <x v="29"/>
    <x v="7"/>
    <x v="0"/>
  </r>
  <r>
    <s v="AU0841"/>
    <s v="Drew  Rogers"/>
    <x v="1"/>
    <n v="42"/>
    <x v="0"/>
    <x v="2"/>
    <x v="97"/>
    <n v="1612.52"/>
    <x v="1"/>
    <x v="1"/>
    <x v="1"/>
    <x v="0"/>
    <x v="1"/>
    <x v="0"/>
    <x v="0"/>
    <x v="3"/>
    <x v="19"/>
    <x v="5"/>
    <x v="0"/>
  </r>
  <r>
    <s v="AU0842"/>
    <s v="Max  Rodgers"/>
    <x v="0"/>
    <n v="64"/>
    <x v="2"/>
    <x v="1"/>
    <x v="97"/>
    <n v="5633.51"/>
    <x v="0"/>
    <x v="1"/>
    <x v="0"/>
    <x v="0"/>
    <x v="0"/>
    <x v="0"/>
    <x v="0"/>
    <x v="4"/>
    <x v="19"/>
    <x v="5"/>
    <x v="0"/>
  </r>
  <r>
    <s v="AU0843"/>
    <s v="Fernando  Rowe"/>
    <x v="0"/>
    <n v="49"/>
    <x v="2"/>
    <x v="1"/>
    <x v="97"/>
    <n v="84618.45"/>
    <x v="2"/>
    <x v="1"/>
    <x v="1"/>
    <x v="0"/>
    <x v="1"/>
    <x v="0"/>
    <x v="0"/>
    <x v="2"/>
    <x v="19"/>
    <x v="5"/>
    <x v="0"/>
  </r>
  <r>
    <s v="AU0844"/>
    <s v="Sandra  Floyd"/>
    <x v="1"/>
    <n v="35"/>
    <x v="2"/>
    <x v="2"/>
    <x v="97"/>
    <n v="33035.75"/>
    <x v="1"/>
    <x v="1"/>
    <x v="1"/>
    <x v="1"/>
    <x v="0"/>
    <x v="1"/>
    <x v="0"/>
    <x v="3"/>
    <x v="19"/>
    <x v="5"/>
    <x v="0"/>
  </r>
  <r>
    <s v="AU0845"/>
    <s v="Jaime  Pearson"/>
    <x v="0"/>
    <n v="45"/>
    <x v="3"/>
    <x v="1"/>
    <x v="97"/>
    <n v="104647.13"/>
    <x v="1"/>
    <x v="1"/>
    <x v="1"/>
    <x v="0"/>
    <x v="0"/>
    <x v="0"/>
    <x v="0"/>
    <x v="2"/>
    <x v="19"/>
    <x v="5"/>
    <x v="0"/>
  </r>
  <r>
    <s v="AU0846"/>
    <s v="Jenny  Garcia"/>
    <x v="1"/>
    <n v="46"/>
    <x v="0"/>
    <x v="1"/>
    <x v="98"/>
    <n v="30618.3"/>
    <x v="0"/>
    <x v="1"/>
    <x v="1"/>
    <x v="0"/>
    <x v="0"/>
    <x v="0"/>
    <x v="0"/>
    <x v="2"/>
    <x v="5"/>
    <x v="5"/>
    <x v="0"/>
  </r>
  <r>
    <s v="AU1800"/>
    <s v="Drew  Rogers"/>
    <x v="0"/>
    <n v="27"/>
    <x v="0"/>
    <x v="1"/>
    <x v="112"/>
    <n v="7490.54"/>
    <x v="0"/>
    <x v="2"/>
    <x v="0"/>
    <x v="0"/>
    <x v="1"/>
    <x v="0"/>
    <x v="0"/>
    <x v="1"/>
    <x v="15"/>
    <x v="7"/>
    <x v="0"/>
  </r>
  <r>
    <s v="AU1820"/>
    <s v="Robert  Munoz"/>
    <x v="0"/>
    <n v="27"/>
    <x v="0"/>
    <x v="0"/>
    <x v="215"/>
    <n v="58947.76"/>
    <x v="2"/>
    <x v="1"/>
    <x v="1"/>
    <x v="1"/>
    <x v="0"/>
    <x v="0"/>
    <x v="0"/>
    <x v="1"/>
    <x v="22"/>
    <x v="7"/>
    <x v="0"/>
  </r>
  <r>
    <s v="AU1833"/>
    <s v="Nellie  Joseph"/>
    <x v="0"/>
    <n v="27"/>
    <x v="0"/>
    <x v="0"/>
    <x v="47"/>
    <n v="47218.43"/>
    <x v="2"/>
    <x v="1"/>
    <x v="0"/>
    <x v="1"/>
    <x v="0"/>
    <x v="0"/>
    <x v="0"/>
    <x v="1"/>
    <x v="17"/>
    <x v="7"/>
    <x v="0"/>
  </r>
  <r>
    <s v="AU0850"/>
    <s v="Woodrow  Colon"/>
    <x v="0"/>
    <n v="36"/>
    <x v="0"/>
    <x v="1"/>
    <x v="98"/>
    <n v="66266.78"/>
    <x v="2"/>
    <x v="0"/>
    <x v="0"/>
    <x v="0"/>
    <x v="0"/>
    <x v="2"/>
    <x v="1"/>
    <x v="3"/>
    <x v="5"/>
    <x v="5"/>
    <x v="0"/>
  </r>
  <r>
    <s v="AU1855"/>
    <s v="Edwin  Malone"/>
    <x v="1"/>
    <n v="27"/>
    <x v="3"/>
    <x v="2"/>
    <x v="216"/>
    <n v="60980.28"/>
    <x v="1"/>
    <x v="2"/>
    <x v="0"/>
    <x v="0"/>
    <x v="0"/>
    <x v="0"/>
    <x v="1"/>
    <x v="1"/>
    <x v="28"/>
    <x v="7"/>
    <x v="0"/>
  </r>
  <r>
    <s v="AU0852"/>
    <s v="Mable  Lindsey"/>
    <x v="0"/>
    <n v="53"/>
    <x v="3"/>
    <x v="0"/>
    <x v="98"/>
    <n v="33546.36"/>
    <x v="0"/>
    <x v="1"/>
    <x v="0"/>
    <x v="0"/>
    <x v="0"/>
    <x v="0"/>
    <x v="0"/>
    <x v="2"/>
    <x v="5"/>
    <x v="5"/>
    <x v="0"/>
  </r>
  <r>
    <s v="AU0853"/>
    <s v="Brooke  Horton"/>
    <x v="1"/>
    <n v="36"/>
    <x v="0"/>
    <x v="0"/>
    <x v="99"/>
    <n v="23075.7"/>
    <x v="0"/>
    <x v="1"/>
    <x v="0"/>
    <x v="0"/>
    <x v="0"/>
    <x v="0"/>
    <x v="0"/>
    <x v="3"/>
    <x v="3"/>
    <x v="5"/>
    <x v="0"/>
  </r>
  <r>
    <s v="AU0854"/>
    <s v="Patty  Thompson"/>
    <x v="0"/>
    <n v="42"/>
    <x v="0"/>
    <x v="0"/>
    <x v="99"/>
    <n v="60153.31"/>
    <x v="2"/>
    <x v="2"/>
    <x v="0"/>
    <x v="1"/>
    <x v="0"/>
    <x v="0"/>
    <x v="0"/>
    <x v="3"/>
    <x v="3"/>
    <x v="5"/>
    <x v="0"/>
  </r>
  <r>
    <s v="AU0855"/>
    <s v="Guillermo  Potter"/>
    <x v="0"/>
    <n v="40"/>
    <x v="2"/>
    <x v="1"/>
    <x v="99"/>
    <n v="15996.73"/>
    <x v="0"/>
    <x v="1"/>
    <x v="1"/>
    <x v="0"/>
    <x v="0"/>
    <x v="0"/>
    <x v="0"/>
    <x v="3"/>
    <x v="3"/>
    <x v="5"/>
    <x v="0"/>
  </r>
  <r>
    <s v="AU0856"/>
    <s v="Shari  Silva"/>
    <x v="0"/>
    <n v="41"/>
    <x v="2"/>
    <x v="1"/>
    <x v="99"/>
    <n v="100147.91"/>
    <x v="2"/>
    <x v="2"/>
    <x v="0"/>
    <x v="0"/>
    <x v="0"/>
    <x v="3"/>
    <x v="1"/>
    <x v="3"/>
    <x v="3"/>
    <x v="5"/>
    <x v="0"/>
  </r>
  <r>
    <s v="AU1987"/>
    <s v="Cassandra  Franklin"/>
    <x v="0"/>
    <n v="27"/>
    <x v="0"/>
    <x v="2"/>
    <x v="176"/>
    <n v="15257.61"/>
    <x v="1"/>
    <x v="2"/>
    <x v="1"/>
    <x v="0"/>
    <x v="1"/>
    <x v="0"/>
    <x v="0"/>
    <x v="1"/>
    <x v="19"/>
    <x v="8"/>
    <x v="0"/>
  </r>
  <r>
    <s v="AU0858"/>
    <s v="Brooke  Horton"/>
    <x v="0"/>
    <n v="45"/>
    <x v="0"/>
    <x v="1"/>
    <x v="217"/>
    <n v="18395.82"/>
    <x v="0"/>
    <x v="1"/>
    <x v="0"/>
    <x v="0"/>
    <x v="0"/>
    <x v="1"/>
    <x v="0"/>
    <x v="2"/>
    <x v="27"/>
    <x v="5"/>
    <x v="0"/>
  </r>
  <r>
    <s v="AU2006"/>
    <s v="Della  Jensen"/>
    <x v="0"/>
    <n v="27"/>
    <x v="0"/>
    <x v="2"/>
    <x v="177"/>
    <n v="54182.55"/>
    <x v="0"/>
    <x v="1"/>
    <x v="1"/>
    <x v="0"/>
    <x v="0"/>
    <x v="1"/>
    <x v="0"/>
    <x v="1"/>
    <x v="5"/>
    <x v="8"/>
    <x v="0"/>
  </r>
  <r>
    <s v="AU0860"/>
    <s v="Andrew  Meyer"/>
    <x v="1"/>
    <n v="38"/>
    <x v="0"/>
    <x v="0"/>
    <x v="217"/>
    <n v="13581.09"/>
    <x v="2"/>
    <x v="2"/>
    <x v="1"/>
    <x v="1"/>
    <x v="0"/>
    <x v="0"/>
    <x v="0"/>
    <x v="3"/>
    <x v="27"/>
    <x v="5"/>
    <x v="0"/>
  </r>
  <r>
    <s v="AU0861"/>
    <s v="Christina  Fuller"/>
    <x v="1"/>
    <n v="47"/>
    <x v="0"/>
    <x v="1"/>
    <x v="217"/>
    <n v="13578.1"/>
    <x v="0"/>
    <x v="0"/>
    <x v="0"/>
    <x v="0"/>
    <x v="0"/>
    <x v="0"/>
    <x v="0"/>
    <x v="2"/>
    <x v="27"/>
    <x v="5"/>
    <x v="0"/>
  </r>
  <r>
    <s v="AU2075"/>
    <s v="Della  Jensen"/>
    <x v="0"/>
    <n v="27"/>
    <x v="1"/>
    <x v="0"/>
    <x v="117"/>
    <n v="4971.3599999999997"/>
    <x v="0"/>
    <x v="1"/>
    <x v="0"/>
    <x v="1"/>
    <x v="0"/>
    <x v="0"/>
    <x v="0"/>
    <x v="1"/>
    <x v="8"/>
    <x v="8"/>
    <x v="0"/>
  </r>
  <r>
    <s v="AU0863"/>
    <s v="Salvador  Bass"/>
    <x v="1"/>
    <n v="42"/>
    <x v="2"/>
    <x v="2"/>
    <x v="217"/>
    <n v="123469.24"/>
    <x v="1"/>
    <x v="1"/>
    <x v="1"/>
    <x v="0"/>
    <x v="1"/>
    <x v="0"/>
    <x v="1"/>
    <x v="3"/>
    <x v="27"/>
    <x v="5"/>
    <x v="0"/>
  </r>
  <r>
    <s v="AU0864"/>
    <s v="Austin  Reynolds"/>
    <x v="0"/>
    <n v="58"/>
    <x v="2"/>
    <x v="1"/>
    <x v="217"/>
    <n v="54838.82"/>
    <x v="0"/>
    <x v="0"/>
    <x v="1"/>
    <x v="0"/>
    <x v="1"/>
    <x v="0"/>
    <x v="0"/>
    <x v="4"/>
    <x v="27"/>
    <x v="5"/>
    <x v="0"/>
  </r>
  <r>
    <s v="AU0865"/>
    <s v="Kyle  Carr"/>
    <x v="1"/>
    <n v="43"/>
    <x v="2"/>
    <x v="2"/>
    <x v="217"/>
    <n v="85701.24"/>
    <x v="0"/>
    <x v="0"/>
    <x v="1"/>
    <x v="0"/>
    <x v="1"/>
    <x v="0"/>
    <x v="0"/>
    <x v="3"/>
    <x v="27"/>
    <x v="5"/>
    <x v="0"/>
  </r>
  <r>
    <s v="AU0866"/>
    <s v="Peter  Hodges"/>
    <x v="0"/>
    <n v="56"/>
    <x v="2"/>
    <x v="1"/>
    <x v="217"/>
    <n v="47660.55"/>
    <x v="1"/>
    <x v="1"/>
    <x v="0"/>
    <x v="1"/>
    <x v="1"/>
    <x v="0"/>
    <x v="0"/>
    <x v="4"/>
    <x v="27"/>
    <x v="5"/>
    <x v="0"/>
  </r>
  <r>
    <s v="AU0867"/>
    <s v="Cassandra  Franklin"/>
    <x v="0"/>
    <n v="38"/>
    <x v="0"/>
    <x v="0"/>
    <x v="218"/>
    <n v="6808.63"/>
    <x v="0"/>
    <x v="1"/>
    <x v="0"/>
    <x v="0"/>
    <x v="1"/>
    <x v="0"/>
    <x v="0"/>
    <x v="3"/>
    <x v="7"/>
    <x v="5"/>
    <x v="0"/>
  </r>
  <r>
    <s v="AU0868"/>
    <s v="Bethany  Pena"/>
    <x v="1"/>
    <n v="44"/>
    <x v="0"/>
    <x v="0"/>
    <x v="218"/>
    <n v="29319.67"/>
    <x v="2"/>
    <x v="0"/>
    <x v="1"/>
    <x v="0"/>
    <x v="0"/>
    <x v="0"/>
    <x v="0"/>
    <x v="3"/>
    <x v="7"/>
    <x v="5"/>
    <x v="0"/>
  </r>
  <r>
    <s v="AU0869"/>
    <s v="Johanna  Boone"/>
    <x v="0"/>
    <n v="34"/>
    <x v="0"/>
    <x v="0"/>
    <x v="218"/>
    <n v="33686.81"/>
    <x v="0"/>
    <x v="1"/>
    <x v="1"/>
    <x v="0"/>
    <x v="0"/>
    <x v="0"/>
    <x v="0"/>
    <x v="1"/>
    <x v="7"/>
    <x v="5"/>
    <x v="0"/>
  </r>
  <r>
    <s v="AU0870"/>
    <s v="Robert  Munoz"/>
    <x v="0"/>
    <n v="38"/>
    <x v="0"/>
    <x v="0"/>
    <x v="218"/>
    <n v="29406.54"/>
    <x v="0"/>
    <x v="1"/>
    <x v="1"/>
    <x v="1"/>
    <x v="0"/>
    <x v="1"/>
    <x v="0"/>
    <x v="3"/>
    <x v="7"/>
    <x v="5"/>
    <x v="0"/>
  </r>
  <r>
    <s v="AU0871"/>
    <s v="Peter  Hodges"/>
    <x v="0"/>
    <n v="40"/>
    <x v="0"/>
    <x v="0"/>
    <x v="218"/>
    <n v="118558.19"/>
    <x v="0"/>
    <x v="1"/>
    <x v="0"/>
    <x v="1"/>
    <x v="1"/>
    <x v="0"/>
    <x v="0"/>
    <x v="3"/>
    <x v="7"/>
    <x v="5"/>
    <x v="0"/>
  </r>
  <r>
    <s v="AU0872"/>
    <s v="Della  Jensen"/>
    <x v="1"/>
    <n v="46"/>
    <x v="0"/>
    <x v="0"/>
    <x v="218"/>
    <n v="30421.87"/>
    <x v="1"/>
    <x v="0"/>
    <x v="0"/>
    <x v="0"/>
    <x v="0"/>
    <x v="0"/>
    <x v="1"/>
    <x v="2"/>
    <x v="7"/>
    <x v="5"/>
    <x v="0"/>
  </r>
  <r>
    <s v="AU2107"/>
    <s v="Eddie  Green"/>
    <x v="0"/>
    <n v="27"/>
    <x v="3"/>
    <x v="1"/>
    <x v="120"/>
    <n v="71427.09"/>
    <x v="0"/>
    <x v="0"/>
    <x v="0"/>
    <x v="0"/>
    <x v="0"/>
    <x v="0"/>
    <x v="0"/>
    <x v="1"/>
    <x v="24"/>
    <x v="8"/>
    <x v="0"/>
  </r>
  <r>
    <s v="AU0874"/>
    <s v="Trevor  Jones"/>
    <x v="1"/>
    <n v="34"/>
    <x v="0"/>
    <x v="0"/>
    <x v="218"/>
    <n v="15250.31"/>
    <x v="1"/>
    <x v="2"/>
    <x v="0"/>
    <x v="0"/>
    <x v="2"/>
    <x v="0"/>
    <x v="0"/>
    <x v="1"/>
    <x v="7"/>
    <x v="5"/>
    <x v="0"/>
  </r>
  <r>
    <s v="AU0875"/>
    <s v="Max  Rodgers"/>
    <x v="0"/>
    <n v="47"/>
    <x v="0"/>
    <x v="0"/>
    <x v="218"/>
    <n v="104445.79"/>
    <x v="1"/>
    <x v="2"/>
    <x v="1"/>
    <x v="0"/>
    <x v="0"/>
    <x v="2"/>
    <x v="0"/>
    <x v="2"/>
    <x v="7"/>
    <x v="5"/>
    <x v="0"/>
  </r>
  <r>
    <s v="AU0876"/>
    <s v="Max  Rodgers"/>
    <x v="1"/>
    <n v="35"/>
    <x v="0"/>
    <x v="0"/>
    <x v="218"/>
    <n v="39895.72"/>
    <x v="0"/>
    <x v="1"/>
    <x v="0"/>
    <x v="0"/>
    <x v="0"/>
    <x v="0"/>
    <x v="0"/>
    <x v="3"/>
    <x v="7"/>
    <x v="5"/>
    <x v="0"/>
  </r>
  <r>
    <s v="AU0877"/>
    <s v="Jenny  Garcia"/>
    <x v="1"/>
    <n v="34"/>
    <x v="0"/>
    <x v="0"/>
    <x v="218"/>
    <n v="113702"/>
    <x v="0"/>
    <x v="2"/>
    <x v="0"/>
    <x v="0"/>
    <x v="0"/>
    <x v="0"/>
    <x v="0"/>
    <x v="1"/>
    <x v="7"/>
    <x v="5"/>
    <x v="0"/>
  </r>
  <r>
    <s v="AU0878"/>
    <s v="Lynette  Brewer"/>
    <x v="1"/>
    <n v="22"/>
    <x v="0"/>
    <x v="0"/>
    <x v="33"/>
    <n v="47011.9"/>
    <x v="1"/>
    <x v="2"/>
    <x v="0"/>
    <x v="0"/>
    <x v="0"/>
    <x v="0"/>
    <x v="0"/>
    <x v="0"/>
    <x v="8"/>
    <x v="5"/>
    <x v="0"/>
  </r>
  <r>
    <s v="AU2109"/>
    <s v="Bobbie  Ryan"/>
    <x v="1"/>
    <n v="27"/>
    <x v="1"/>
    <x v="0"/>
    <x v="120"/>
    <n v="96587.24"/>
    <x v="2"/>
    <x v="0"/>
    <x v="1"/>
    <x v="0"/>
    <x v="1"/>
    <x v="0"/>
    <x v="0"/>
    <x v="1"/>
    <x v="24"/>
    <x v="8"/>
    <x v="0"/>
  </r>
  <r>
    <s v="AU2135"/>
    <s v="Bethany  Pena"/>
    <x v="0"/>
    <n v="27"/>
    <x v="0"/>
    <x v="1"/>
    <x v="219"/>
    <n v="64352.75"/>
    <x v="0"/>
    <x v="1"/>
    <x v="1"/>
    <x v="1"/>
    <x v="0"/>
    <x v="0"/>
    <x v="0"/>
    <x v="1"/>
    <x v="10"/>
    <x v="8"/>
    <x v="0"/>
  </r>
  <r>
    <s v="AU0881"/>
    <s v="Ellen  Weaver"/>
    <x v="1"/>
    <n v="38"/>
    <x v="0"/>
    <x v="1"/>
    <x v="33"/>
    <n v="60469.57"/>
    <x v="1"/>
    <x v="1"/>
    <x v="0"/>
    <x v="0"/>
    <x v="0"/>
    <x v="3"/>
    <x v="1"/>
    <x v="3"/>
    <x v="8"/>
    <x v="5"/>
    <x v="0"/>
  </r>
  <r>
    <s v="AU0882"/>
    <s v="Lorraine  Gibson"/>
    <x v="0"/>
    <n v="23"/>
    <x v="0"/>
    <x v="0"/>
    <x v="33"/>
    <n v="19475.21"/>
    <x v="1"/>
    <x v="1"/>
    <x v="1"/>
    <x v="0"/>
    <x v="2"/>
    <x v="1"/>
    <x v="0"/>
    <x v="0"/>
    <x v="8"/>
    <x v="5"/>
    <x v="0"/>
  </r>
  <r>
    <s v="AU0883"/>
    <s v="Brooke  Horton"/>
    <x v="1"/>
    <n v="42"/>
    <x v="0"/>
    <x v="0"/>
    <x v="33"/>
    <n v="57667.6"/>
    <x v="2"/>
    <x v="0"/>
    <x v="1"/>
    <x v="0"/>
    <x v="0"/>
    <x v="0"/>
    <x v="0"/>
    <x v="3"/>
    <x v="8"/>
    <x v="5"/>
    <x v="0"/>
  </r>
  <r>
    <s v="AU2152"/>
    <s v="Salvador  Bass"/>
    <x v="1"/>
    <n v="27"/>
    <x v="1"/>
    <x v="2"/>
    <x v="219"/>
    <n v="27761.3"/>
    <x v="2"/>
    <x v="0"/>
    <x v="1"/>
    <x v="0"/>
    <x v="0"/>
    <x v="1"/>
    <x v="0"/>
    <x v="1"/>
    <x v="10"/>
    <x v="8"/>
    <x v="0"/>
  </r>
  <r>
    <s v="AU0885"/>
    <s v="Shari  Silva"/>
    <x v="1"/>
    <n v="45"/>
    <x v="0"/>
    <x v="0"/>
    <x v="33"/>
    <n v="43466.61"/>
    <x v="0"/>
    <x v="0"/>
    <x v="0"/>
    <x v="0"/>
    <x v="0"/>
    <x v="0"/>
    <x v="0"/>
    <x v="2"/>
    <x v="8"/>
    <x v="5"/>
    <x v="0"/>
  </r>
  <r>
    <s v="AU0886"/>
    <s v="Mable  Lindsey"/>
    <x v="0"/>
    <n v="54"/>
    <x v="2"/>
    <x v="1"/>
    <x v="33"/>
    <n v="83091.39"/>
    <x v="0"/>
    <x v="1"/>
    <x v="0"/>
    <x v="1"/>
    <x v="0"/>
    <x v="0"/>
    <x v="0"/>
    <x v="2"/>
    <x v="8"/>
    <x v="5"/>
    <x v="0"/>
  </r>
  <r>
    <s v="AU0887"/>
    <s v="Max  Rodgers"/>
    <x v="1"/>
    <n v="38"/>
    <x v="2"/>
    <x v="2"/>
    <x v="33"/>
    <n v="27225.360000000001"/>
    <x v="0"/>
    <x v="0"/>
    <x v="1"/>
    <x v="0"/>
    <x v="1"/>
    <x v="0"/>
    <x v="1"/>
    <x v="3"/>
    <x v="8"/>
    <x v="5"/>
    <x v="0"/>
  </r>
  <r>
    <s v="AU2166"/>
    <s v="Tracy  Reed"/>
    <x v="1"/>
    <n v="27"/>
    <x v="1"/>
    <x v="1"/>
    <x v="179"/>
    <n v="2831.18"/>
    <x v="0"/>
    <x v="1"/>
    <x v="1"/>
    <x v="0"/>
    <x v="1"/>
    <x v="0"/>
    <x v="0"/>
    <x v="1"/>
    <x v="11"/>
    <x v="8"/>
    <x v="0"/>
  </r>
  <r>
    <s v="AU0889"/>
    <s v="Cassandra  Franklin"/>
    <x v="0"/>
    <n v="37"/>
    <x v="0"/>
    <x v="0"/>
    <x v="161"/>
    <n v="65814.210000000006"/>
    <x v="0"/>
    <x v="0"/>
    <x v="1"/>
    <x v="0"/>
    <x v="1"/>
    <x v="0"/>
    <x v="0"/>
    <x v="3"/>
    <x v="6"/>
    <x v="5"/>
    <x v="0"/>
  </r>
  <r>
    <s v="AU2169"/>
    <s v="Arturo  Francis"/>
    <x v="1"/>
    <n v="27"/>
    <x v="0"/>
    <x v="0"/>
    <x v="220"/>
    <n v="538.28"/>
    <x v="0"/>
    <x v="1"/>
    <x v="1"/>
    <x v="0"/>
    <x v="0"/>
    <x v="0"/>
    <x v="1"/>
    <x v="1"/>
    <x v="12"/>
    <x v="8"/>
    <x v="0"/>
  </r>
  <r>
    <s v="AU2200"/>
    <s v="Carla  Mccormick"/>
    <x v="0"/>
    <n v="27"/>
    <x v="0"/>
    <x v="0"/>
    <x v="55"/>
    <n v="49782.48"/>
    <x v="2"/>
    <x v="1"/>
    <x v="0"/>
    <x v="1"/>
    <x v="0"/>
    <x v="0"/>
    <x v="0"/>
    <x v="1"/>
    <x v="13"/>
    <x v="8"/>
    <x v="0"/>
  </r>
  <r>
    <s v="AU2211"/>
    <s v="Salvador  Bass"/>
    <x v="1"/>
    <n v="27"/>
    <x v="1"/>
    <x v="2"/>
    <x v="55"/>
    <n v="56693.85"/>
    <x v="0"/>
    <x v="2"/>
    <x v="0"/>
    <x v="0"/>
    <x v="1"/>
    <x v="0"/>
    <x v="0"/>
    <x v="1"/>
    <x v="13"/>
    <x v="8"/>
    <x v="0"/>
  </r>
  <r>
    <s v="AU0893"/>
    <s v="Shari  Silva"/>
    <x v="1"/>
    <n v="41"/>
    <x v="0"/>
    <x v="0"/>
    <x v="161"/>
    <n v="18226.66"/>
    <x v="1"/>
    <x v="2"/>
    <x v="0"/>
    <x v="0"/>
    <x v="0"/>
    <x v="1"/>
    <x v="1"/>
    <x v="3"/>
    <x v="6"/>
    <x v="5"/>
    <x v="0"/>
  </r>
  <r>
    <s v="AU0894"/>
    <s v="Peter  Hodges"/>
    <x v="1"/>
    <n v="39"/>
    <x v="0"/>
    <x v="2"/>
    <x v="161"/>
    <n v="70084.52"/>
    <x v="1"/>
    <x v="1"/>
    <x v="1"/>
    <x v="0"/>
    <x v="0"/>
    <x v="1"/>
    <x v="0"/>
    <x v="3"/>
    <x v="6"/>
    <x v="5"/>
    <x v="0"/>
  </r>
  <r>
    <s v="AU2213"/>
    <s v="Billie  Chandler"/>
    <x v="1"/>
    <n v="27"/>
    <x v="1"/>
    <x v="2"/>
    <x v="55"/>
    <n v="97156.69"/>
    <x v="0"/>
    <x v="2"/>
    <x v="1"/>
    <x v="0"/>
    <x v="0"/>
    <x v="1"/>
    <x v="1"/>
    <x v="1"/>
    <x v="13"/>
    <x v="8"/>
    <x v="0"/>
  </r>
  <r>
    <s v="AU0896"/>
    <s v="Kyle  Carr"/>
    <x v="0"/>
    <n v="59"/>
    <x v="2"/>
    <x v="1"/>
    <x v="161"/>
    <n v="32512.09"/>
    <x v="0"/>
    <x v="1"/>
    <x v="1"/>
    <x v="0"/>
    <x v="0"/>
    <x v="0"/>
    <x v="0"/>
    <x v="4"/>
    <x v="6"/>
    <x v="5"/>
    <x v="0"/>
  </r>
  <r>
    <s v="AU0897"/>
    <s v="Max  Rodgers"/>
    <x v="0"/>
    <n v="49"/>
    <x v="2"/>
    <x v="1"/>
    <x v="161"/>
    <n v="99067.04"/>
    <x v="1"/>
    <x v="1"/>
    <x v="0"/>
    <x v="0"/>
    <x v="0"/>
    <x v="0"/>
    <x v="0"/>
    <x v="2"/>
    <x v="6"/>
    <x v="5"/>
    <x v="0"/>
  </r>
  <r>
    <s v="AU0898"/>
    <s v="Peter  Hodges"/>
    <x v="1"/>
    <n v="47"/>
    <x v="0"/>
    <x v="0"/>
    <x v="221"/>
    <n v="37009.129999999997"/>
    <x v="0"/>
    <x v="1"/>
    <x v="1"/>
    <x v="1"/>
    <x v="0"/>
    <x v="0"/>
    <x v="0"/>
    <x v="2"/>
    <x v="24"/>
    <x v="5"/>
    <x v="0"/>
  </r>
  <r>
    <s v="AU0899"/>
    <s v="Ivan  Adkins"/>
    <x v="1"/>
    <n v="40"/>
    <x v="0"/>
    <x v="1"/>
    <x v="221"/>
    <n v="41245.21"/>
    <x v="0"/>
    <x v="0"/>
    <x v="1"/>
    <x v="0"/>
    <x v="0"/>
    <x v="0"/>
    <x v="0"/>
    <x v="3"/>
    <x v="24"/>
    <x v="5"/>
    <x v="0"/>
  </r>
  <r>
    <s v="AU0900"/>
    <s v="Sylvester  Morales"/>
    <x v="1"/>
    <n v="34"/>
    <x v="0"/>
    <x v="0"/>
    <x v="221"/>
    <n v="25832.48"/>
    <x v="2"/>
    <x v="3"/>
    <x v="1"/>
    <x v="0"/>
    <x v="1"/>
    <x v="0"/>
    <x v="0"/>
    <x v="1"/>
    <x v="24"/>
    <x v="5"/>
    <x v="0"/>
  </r>
  <r>
    <s v="AU0901"/>
    <s v="Isabel  Cross"/>
    <x v="1"/>
    <n v="38"/>
    <x v="0"/>
    <x v="0"/>
    <x v="221"/>
    <n v="142501.88"/>
    <x v="1"/>
    <x v="1"/>
    <x v="0"/>
    <x v="0"/>
    <x v="0"/>
    <x v="0"/>
    <x v="0"/>
    <x v="3"/>
    <x v="24"/>
    <x v="5"/>
    <x v="0"/>
  </r>
  <r>
    <s v="AU0902"/>
    <s v="Ruben  Nunez"/>
    <x v="0"/>
    <n v="37"/>
    <x v="0"/>
    <x v="0"/>
    <x v="221"/>
    <n v="69674.03"/>
    <x v="1"/>
    <x v="2"/>
    <x v="1"/>
    <x v="0"/>
    <x v="0"/>
    <x v="1"/>
    <x v="0"/>
    <x v="3"/>
    <x v="24"/>
    <x v="5"/>
    <x v="0"/>
  </r>
  <r>
    <s v="AU0903"/>
    <s v="Mable  Lindsey"/>
    <x v="0"/>
    <n v="43"/>
    <x v="2"/>
    <x v="2"/>
    <x v="221"/>
    <n v="31546.1"/>
    <x v="1"/>
    <x v="1"/>
    <x v="0"/>
    <x v="1"/>
    <x v="0"/>
    <x v="0"/>
    <x v="0"/>
    <x v="3"/>
    <x v="24"/>
    <x v="5"/>
    <x v="0"/>
  </r>
  <r>
    <s v="AU0904"/>
    <s v="Ellen  Weaver"/>
    <x v="0"/>
    <n v="52"/>
    <x v="2"/>
    <x v="1"/>
    <x v="221"/>
    <n v="77147.39"/>
    <x v="0"/>
    <x v="2"/>
    <x v="1"/>
    <x v="0"/>
    <x v="0"/>
    <x v="1"/>
    <x v="0"/>
    <x v="2"/>
    <x v="24"/>
    <x v="5"/>
    <x v="0"/>
  </r>
  <r>
    <s v="AU2276"/>
    <s v="Trevor  Jones"/>
    <x v="1"/>
    <n v="27"/>
    <x v="1"/>
    <x v="0"/>
    <x v="57"/>
    <n v="75817.600000000006"/>
    <x v="0"/>
    <x v="2"/>
    <x v="1"/>
    <x v="0"/>
    <x v="0"/>
    <x v="0"/>
    <x v="0"/>
    <x v="1"/>
    <x v="23"/>
    <x v="8"/>
    <x v="0"/>
  </r>
  <r>
    <s v="AU2320"/>
    <s v="Ernest  Davis"/>
    <x v="0"/>
    <n v="27"/>
    <x v="0"/>
    <x v="0"/>
    <x v="222"/>
    <n v="81557.210000000006"/>
    <x v="0"/>
    <x v="1"/>
    <x v="0"/>
    <x v="0"/>
    <x v="0"/>
    <x v="0"/>
    <x v="0"/>
    <x v="1"/>
    <x v="15"/>
    <x v="8"/>
    <x v="0"/>
  </r>
  <r>
    <s v="AU0907"/>
    <s v="Pauline  Beck"/>
    <x v="0"/>
    <n v="47"/>
    <x v="0"/>
    <x v="0"/>
    <x v="102"/>
    <n v="106635.15"/>
    <x v="0"/>
    <x v="0"/>
    <x v="1"/>
    <x v="0"/>
    <x v="0"/>
    <x v="2"/>
    <x v="0"/>
    <x v="2"/>
    <x v="9"/>
    <x v="5"/>
    <x v="0"/>
  </r>
  <r>
    <s v="AU2336"/>
    <s v="Elbert  Klein"/>
    <x v="1"/>
    <n v="27"/>
    <x v="3"/>
    <x v="0"/>
    <x v="222"/>
    <n v="49434.57"/>
    <x v="1"/>
    <x v="2"/>
    <x v="1"/>
    <x v="0"/>
    <x v="0"/>
    <x v="1"/>
    <x v="0"/>
    <x v="1"/>
    <x v="15"/>
    <x v="8"/>
    <x v="0"/>
  </r>
  <r>
    <s v="AU0909"/>
    <s v="Jenny  Garcia"/>
    <x v="1"/>
    <n v="44"/>
    <x v="2"/>
    <x v="2"/>
    <x v="102"/>
    <n v="144567.07"/>
    <x v="1"/>
    <x v="1"/>
    <x v="0"/>
    <x v="0"/>
    <x v="0"/>
    <x v="0"/>
    <x v="0"/>
    <x v="3"/>
    <x v="9"/>
    <x v="5"/>
    <x v="0"/>
  </r>
  <r>
    <s v="AU0910"/>
    <s v="Allan  Ramos"/>
    <x v="0"/>
    <n v="43"/>
    <x v="2"/>
    <x v="1"/>
    <x v="102"/>
    <n v="45258.18"/>
    <x v="0"/>
    <x v="1"/>
    <x v="1"/>
    <x v="1"/>
    <x v="1"/>
    <x v="0"/>
    <x v="0"/>
    <x v="3"/>
    <x v="9"/>
    <x v="5"/>
    <x v="0"/>
  </r>
  <r>
    <s v="AU0911"/>
    <s v="Christina  Fuller"/>
    <x v="0"/>
    <n v="48"/>
    <x v="2"/>
    <x v="2"/>
    <x v="102"/>
    <n v="2000.48"/>
    <x v="0"/>
    <x v="1"/>
    <x v="0"/>
    <x v="1"/>
    <x v="1"/>
    <x v="0"/>
    <x v="0"/>
    <x v="2"/>
    <x v="9"/>
    <x v="5"/>
    <x v="0"/>
  </r>
  <r>
    <s v="AU0912"/>
    <s v="Ben  Perez"/>
    <x v="0"/>
    <n v="56"/>
    <x v="2"/>
    <x v="2"/>
    <x v="102"/>
    <n v="61076.55"/>
    <x v="0"/>
    <x v="0"/>
    <x v="0"/>
    <x v="0"/>
    <x v="1"/>
    <x v="0"/>
    <x v="0"/>
    <x v="4"/>
    <x v="9"/>
    <x v="5"/>
    <x v="0"/>
  </r>
  <r>
    <s v="AU0913"/>
    <s v="Bobbie  Ryan"/>
    <x v="0"/>
    <n v="39"/>
    <x v="3"/>
    <x v="1"/>
    <x v="102"/>
    <n v="80843.179999999993"/>
    <x v="1"/>
    <x v="2"/>
    <x v="1"/>
    <x v="0"/>
    <x v="1"/>
    <x v="0"/>
    <x v="0"/>
    <x v="3"/>
    <x v="9"/>
    <x v="5"/>
    <x v="0"/>
  </r>
  <r>
    <s v="AU2449"/>
    <s v="Edwin  Malone"/>
    <x v="0"/>
    <n v="27"/>
    <x v="0"/>
    <x v="1"/>
    <x v="123"/>
    <n v="11021.48"/>
    <x v="1"/>
    <x v="2"/>
    <x v="0"/>
    <x v="0"/>
    <x v="0"/>
    <x v="0"/>
    <x v="0"/>
    <x v="1"/>
    <x v="26"/>
    <x v="9"/>
    <x v="0"/>
  </r>
  <r>
    <s v="AU2466"/>
    <s v="Brooke  Horton"/>
    <x v="1"/>
    <n v="27"/>
    <x v="0"/>
    <x v="1"/>
    <x v="223"/>
    <n v="5179.45"/>
    <x v="1"/>
    <x v="0"/>
    <x v="0"/>
    <x v="0"/>
    <x v="1"/>
    <x v="0"/>
    <x v="0"/>
    <x v="1"/>
    <x v="0"/>
    <x v="9"/>
    <x v="0"/>
  </r>
  <r>
    <s v="AU0916"/>
    <s v="Della  Jensen"/>
    <x v="0"/>
    <n v="35"/>
    <x v="1"/>
    <x v="0"/>
    <x v="102"/>
    <n v="139979.13"/>
    <x v="0"/>
    <x v="1"/>
    <x v="1"/>
    <x v="0"/>
    <x v="0"/>
    <x v="0"/>
    <x v="0"/>
    <x v="3"/>
    <x v="9"/>
    <x v="5"/>
    <x v="0"/>
  </r>
  <r>
    <s v="AU0917"/>
    <s v="Shari  Silva"/>
    <x v="1"/>
    <n v="34"/>
    <x v="0"/>
    <x v="2"/>
    <x v="34"/>
    <n v="85650.85"/>
    <x v="0"/>
    <x v="1"/>
    <x v="0"/>
    <x v="0"/>
    <x v="1"/>
    <x v="0"/>
    <x v="0"/>
    <x v="1"/>
    <x v="10"/>
    <x v="5"/>
    <x v="0"/>
  </r>
  <r>
    <s v="AU2480"/>
    <s v="Brooke  Horton"/>
    <x v="1"/>
    <n v="27"/>
    <x v="0"/>
    <x v="1"/>
    <x v="60"/>
    <n v="171968.72"/>
    <x v="0"/>
    <x v="1"/>
    <x v="1"/>
    <x v="1"/>
    <x v="0"/>
    <x v="0"/>
    <x v="0"/>
    <x v="1"/>
    <x v="1"/>
    <x v="9"/>
    <x v="0"/>
  </r>
  <r>
    <s v="AU2527"/>
    <s v="Brooke  Horton"/>
    <x v="0"/>
    <n v="27"/>
    <x v="0"/>
    <x v="0"/>
    <x v="224"/>
    <n v="12119.63"/>
    <x v="1"/>
    <x v="2"/>
    <x v="1"/>
    <x v="0"/>
    <x v="0"/>
    <x v="0"/>
    <x v="0"/>
    <x v="1"/>
    <x v="4"/>
    <x v="9"/>
    <x v="0"/>
  </r>
  <r>
    <s v="AU0920"/>
    <s v="Willie  Vega"/>
    <x v="0"/>
    <n v="23"/>
    <x v="0"/>
    <x v="2"/>
    <x v="34"/>
    <n v="74780.67"/>
    <x v="0"/>
    <x v="1"/>
    <x v="1"/>
    <x v="0"/>
    <x v="1"/>
    <x v="0"/>
    <x v="0"/>
    <x v="0"/>
    <x v="10"/>
    <x v="5"/>
    <x v="0"/>
  </r>
  <r>
    <s v="AU0921"/>
    <s v="Christy  Olson"/>
    <x v="0"/>
    <n v="43"/>
    <x v="0"/>
    <x v="0"/>
    <x v="34"/>
    <n v="43563.3"/>
    <x v="1"/>
    <x v="2"/>
    <x v="0"/>
    <x v="0"/>
    <x v="0"/>
    <x v="0"/>
    <x v="0"/>
    <x v="3"/>
    <x v="10"/>
    <x v="5"/>
    <x v="0"/>
  </r>
  <r>
    <s v="AU2568"/>
    <s v="Brooke  Horton"/>
    <x v="0"/>
    <n v="27"/>
    <x v="3"/>
    <x v="0"/>
    <x v="62"/>
    <n v="148509.81"/>
    <x v="0"/>
    <x v="1"/>
    <x v="1"/>
    <x v="1"/>
    <x v="1"/>
    <x v="0"/>
    <x v="0"/>
    <x v="1"/>
    <x v="5"/>
    <x v="9"/>
    <x v="0"/>
  </r>
  <r>
    <s v="AU0923"/>
    <s v="Cassandra  Franklin"/>
    <x v="1"/>
    <n v="40"/>
    <x v="0"/>
    <x v="0"/>
    <x v="34"/>
    <n v="93858.66"/>
    <x v="0"/>
    <x v="1"/>
    <x v="0"/>
    <x v="0"/>
    <x v="0"/>
    <x v="0"/>
    <x v="0"/>
    <x v="3"/>
    <x v="10"/>
    <x v="5"/>
    <x v="0"/>
  </r>
  <r>
    <s v="AU0924"/>
    <s v="Cassandra  Franklin"/>
    <x v="1"/>
    <n v="60"/>
    <x v="2"/>
    <x v="2"/>
    <x v="34"/>
    <n v="99570.16"/>
    <x v="0"/>
    <x v="1"/>
    <x v="1"/>
    <x v="0"/>
    <x v="1"/>
    <x v="0"/>
    <x v="0"/>
    <x v="4"/>
    <x v="10"/>
    <x v="5"/>
    <x v="0"/>
  </r>
  <r>
    <s v="AU0925"/>
    <s v="Christina  Fuller"/>
    <x v="0"/>
    <n v="34"/>
    <x v="0"/>
    <x v="0"/>
    <x v="225"/>
    <n v="11535.66"/>
    <x v="0"/>
    <x v="0"/>
    <x v="0"/>
    <x v="0"/>
    <x v="0"/>
    <x v="0"/>
    <x v="0"/>
    <x v="1"/>
    <x v="11"/>
    <x v="5"/>
    <x v="0"/>
  </r>
  <r>
    <s v="AU0926"/>
    <s v="Beth  Tucker"/>
    <x v="0"/>
    <n v="49"/>
    <x v="0"/>
    <x v="0"/>
    <x v="225"/>
    <n v="89820.55"/>
    <x v="0"/>
    <x v="0"/>
    <x v="1"/>
    <x v="0"/>
    <x v="1"/>
    <x v="0"/>
    <x v="0"/>
    <x v="2"/>
    <x v="11"/>
    <x v="5"/>
    <x v="0"/>
  </r>
  <r>
    <s v="AU0927"/>
    <s v="Austin  Reynolds"/>
    <x v="1"/>
    <n v="37"/>
    <x v="0"/>
    <x v="0"/>
    <x v="225"/>
    <n v="131211.81"/>
    <x v="0"/>
    <x v="0"/>
    <x v="1"/>
    <x v="0"/>
    <x v="0"/>
    <x v="1"/>
    <x v="0"/>
    <x v="3"/>
    <x v="11"/>
    <x v="5"/>
    <x v="0"/>
  </r>
  <r>
    <s v="AU2680"/>
    <s v="Max  Rodgers"/>
    <x v="1"/>
    <n v="27"/>
    <x v="0"/>
    <x v="0"/>
    <x v="129"/>
    <n v="34600.629999999997"/>
    <x v="0"/>
    <x v="1"/>
    <x v="1"/>
    <x v="0"/>
    <x v="1"/>
    <x v="0"/>
    <x v="0"/>
    <x v="1"/>
    <x v="9"/>
    <x v="9"/>
    <x v="0"/>
  </r>
  <r>
    <s v="AU0929"/>
    <s v="Isabel  Cross"/>
    <x v="1"/>
    <n v="35"/>
    <x v="0"/>
    <x v="0"/>
    <x v="225"/>
    <n v="34226.79"/>
    <x v="2"/>
    <x v="2"/>
    <x v="1"/>
    <x v="1"/>
    <x v="1"/>
    <x v="0"/>
    <x v="0"/>
    <x v="3"/>
    <x v="11"/>
    <x v="5"/>
    <x v="0"/>
  </r>
  <r>
    <s v="AU0930"/>
    <s v="Felicia  Jennings"/>
    <x v="1"/>
    <n v="35"/>
    <x v="0"/>
    <x v="0"/>
    <x v="225"/>
    <n v="31811.48"/>
    <x v="2"/>
    <x v="1"/>
    <x v="1"/>
    <x v="0"/>
    <x v="1"/>
    <x v="0"/>
    <x v="0"/>
    <x v="3"/>
    <x v="11"/>
    <x v="5"/>
    <x v="0"/>
  </r>
  <r>
    <s v="AU0931"/>
    <s v="Christy  Olson"/>
    <x v="1"/>
    <n v="42"/>
    <x v="0"/>
    <x v="0"/>
    <x v="225"/>
    <n v="33280.51"/>
    <x v="0"/>
    <x v="0"/>
    <x v="1"/>
    <x v="0"/>
    <x v="0"/>
    <x v="0"/>
    <x v="0"/>
    <x v="3"/>
    <x v="11"/>
    <x v="5"/>
    <x v="0"/>
  </r>
  <r>
    <s v="AU2735"/>
    <s v="Robert  Munoz"/>
    <x v="1"/>
    <n v="27"/>
    <x v="0"/>
    <x v="1"/>
    <x v="226"/>
    <n v="199.93"/>
    <x v="0"/>
    <x v="1"/>
    <x v="0"/>
    <x v="0"/>
    <x v="0"/>
    <x v="0"/>
    <x v="0"/>
    <x v="1"/>
    <x v="30"/>
    <x v="9"/>
    <x v="0"/>
  </r>
  <r>
    <s v="AU2771"/>
    <s v="Guillermo  Potter"/>
    <x v="0"/>
    <n v="27"/>
    <x v="0"/>
    <x v="0"/>
    <x v="227"/>
    <n v="51667.33"/>
    <x v="1"/>
    <x v="2"/>
    <x v="1"/>
    <x v="0"/>
    <x v="2"/>
    <x v="0"/>
    <x v="0"/>
    <x v="1"/>
    <x v="23"/>
    <x v="9"/>
    <x v="0"/>
  </r>
  <r>
    <s v="AU0934"/>
    <s v="Ernest  Davis"/>
    <x v="1"/>
    <n v="35"/>
    <x v="0"/>
    <x v="0"/>
    <x v="225"/>
    <n v="21432"/>
    <x v="0"/>
    <x v="1"/>
    <x v="1"/>
    <x v="0"/>
    <x v="1"/>
    <x v="0"/>
    <x v="0"/>
    <x v="3"/>
    <x v="11"/>
    <x v="5"/>
    <x v="0"/>
  </r>
  <r>
    <s v="AU2796"/>
    <s v="Salvador  Bass"/>
    <x v="0"/>
    <n v="27"/>
    <x v="0"/>
    <x v="1"/>
    <x v="183"/>
    <n v="54758.66"/>
    <x v="2"/>
    <x v="2"/>
    <x v="1"/>
    <x v="0"/>
    <x v="0"/>
    <x v="0"/>
    <x v="0"/>
    <x v="1"/>
    <x v="29"/>
    <x v="9"/>
    <x v="0"/>
  </r>
  <r>
    <s v="AU0936"/>
    <s v="Cassandra  Franklin"/>
    <x v="1"/>
    <n v="36"/>
    <x v="0"/>
    <x v="0"/>
    <x v="225"/>
    <n v="14037.43"/>
    <x v="0"/>
    <x v="0"/>
    <x v="0"/>
    <x v="0"/>
    <x v="0"/>
    <x v="0"/>
    <x v="0"/>
    <x v="3"/>
    <x v="11"/>
    <x v="5"/>
    <x v="0"/>
  </r>
  <r>
    <s v="AU2828"/>
    <s v="Carla  Mccormick"/>
    <x v="0"/>
    <n v="27"/>
    <x v="0"/>
    <x v="1"/>
    <x v="183"/>
    <n v="49957.46"/>
    <x v="0"/>
    <x v="1"/>
    <x v="0"/>
    <x v="0"/>
    <x v="2"/>
    <x v="0"/>
    <x v="1"/>
    <x v="1"/>
    <x v="29"/>
    <x v="9"/>
    <x v="0"/>
  </r>
  <r>
    <s v="AU0938"/>
    <s v="Bobbie  Ryan"/>
    <x v="0"/>
    <n v="52"/>
    <x v="2"/>
    <x v="1"/>
    <x v="225"/>
    <n v="44349.27"/>
    <x v="0"/>
    <x v="1"/>
    <x v="1"/>
    <x v="0"/>
    <x v="1"/>
    <x v="0"/>
    <x v="0"/>
    <x v="2"/>
    <x v="11"/>
    <x v="5"/>
    <x v="0"/>
  </r>
  <r>
    <s v="AU0939"/>
    <s v="Felicia  Jennings"/>
    <x v="0"/>
    <n v="42"/>
    <x v="2"/>
    <x v="2"/>
    <x v="225"/>
    <n v="97804.97"/>
    <x v="0"/>
    <x v="1"/>
    <x v="1"/>
    <x v="0"/>
    <x v="1"/>
    <x v="0"/>
    <x v="0"/>
    <x v="3"/>
    <x v="11"/>
    <x v="5"/>
    <x v="0"/>
  </r>
  <r>
    <s v="AU0940"/>
    <s v="Arturo  Francis"/>
    <x v="0"/>
    <n v="58"/>
    <x v="2"/>
    <x v="1"/>
    <x v="225"/>
    <n v="41608.300000000003"/>
    <x v="0"/>
    <x v="2"/>
    <x v="0"/>
    <x v="0"/>
    <x v="0"/>
    <x v="0"/>
    <x v="0"/>
    <x v="4"/>
    <x v="11"/>
    <x v="5"/>
    <x v="0"/>
  </r>
  <r>
    <s v="AU0941"/>
    <s v="Ruben  Nunez"/>
    <x v="0"/>
    <n v="48"/>
    <x v="2"/>
    <x v="1"/>
    <x v="225"/>
    <n v="7374.12"/>
    <x v="2"/>
    <x v="3"/>
    <x v="0"/>
    <x v="0"/>
    <x v="0"/>
    <x v="0"/>
    <x v="1"/>
    <x v="2"/>
    <x v="11"/>
    <x v="5"/>
    <x v="0"/>
  </r>
  <r>
    <s v="AU0942"/>
    <s v="Lynette  Brewer"/>
    <x v="0"/>
    <n v="40"/>
    <x v="2"/>
    <x v="0"/>
    <x v="225"/>
    <n v="48939.3"/>
    <x v="0"/>
    <x v="2"/>
    <x v="1"/>
    <x v="0"/>
    <x v="0"/>
    <x v="3"/>
    <x v="1"/>
    <x v="3"/>
    <x v="11"/>
    <x v="5"/>
    <x v="0"/>
  </r>
  <r>
    <s v="AU0943"/>
    <s v="Bobbie  Ryan"/>
    <x v="1"/>
    <n v="47"/>
    <x v="2"/>
    <x v="2"/>
    <x v="225"/>
    <n v="44001.15"/>
    <x v="0"/>
    <x v="2"/>
    <x v="1"/>
    <x v="0"/>
    <x v="0"/>
    <x v="1"/>
    <x v="0"/>
    <x v="2"/>
    <x v="11"/>
    <x v="5"/>
    <x v="0"/>
  </r>
  <r>
    <s v="AU0944"/>
    <s v="Billie  Chandler"/>
    <x v="0"/>
    <n v="47"/>
    <x v="2"/>
    <x v="2"/>
    <x v="225"/>
    <n v="22522.37"/>
    <x v="0"/>
    <x v="1"/>
    <x v="0"/>
    <x v="0"/>
    <x v="1"/>
    <x v="0"/>
    <x v="0"/>
    <x v="2"/>
    <x v="11"/>
    <x v="5"/>
    <x v="0"/>
  </r>
  <r>
    <s v="AU0945"/>
    <s v="Johanna  Boone"/>
    <x v="0"/>
    <n v="62"/>
    <x v="2"/>
    <x v="1"/>
    <x v="225"/>
    <n v="44355.94"/>
    <x v="0"/>
    <x v="1"/>
    <x v="0"/>
    <x v="0"/>
    <x v="0"/>
    <x v="0"/>
    <x v="1"/>
    <x v="4"/>
    <x v="11"/>
    <x v="5"/>
    <x v="0"/>
  </r>
  <r>
    <s v="AU0946"/>
    <s v="Arturo  Francis"/>
    <x v="0"/>
    <n v="53"/>
    <x v="2"/>
    <x v="1"/>
    <x v="225"/>
    <n v="23383.63"/>
    <x v="0"/>
    <x v="1"/>
    <x v="0"/>
    <x v="0"/>
    <x v="0"/>
    <x v="0"/>
    <x v="1"/>
    <x v="2"/>
    <x v="11"/>
    <x v="5"/>
    <x v="0"/>
  </r>
  <r>
    <s v="AU0947"/>
    <s v="Shari  Silva"/>
    <x v="1"/>
    <n v="56"/>
    <x v="2"/>
    <x v="2"/>
    <x v="225"/>
    <n v="156921.88"/>
    <x v="0"/>
    <x v="2"/>
    <x v="0"/>
    <x v="0"/>
    <x v="0"/>
    <x v="0"/>
    <x v="0"/>
    <x v="4"/>
    <x v="11"/>
    <x v="5"/>
    <x v="0"/>
  </r>
  <r>
    <s v="AU0948"/>
    <s v="Guillermo  Potter"/>
    <x v="1"/>
    <n v="53"/>
    <x v="2"/>
    <x v="0"/>
    <x v="225"/>
    <n v="68153.67"/>
    <x v="1"/>
    <x v="1"/>
    <x v="1"/>
    <x v="0"/>
    <x v="1"/>
    <x v="0"/>
    <x v="0"/>
    <x v="2"/>
    <x v="11"/>
    <x v="5"/>
    <x v="0"/>
  </r>
  <r>
    <s v="AU0949"/>
    <s v="Cassandra  Franklin"/>
    <x v="0"/>
    <n v="50"/>
    <x v="2"/>
    <x v="2"/>
    <x v="225"/>
    <n v="3502.01"/>
    <x v="1"/>
    <x v="3"/>
    <x v="1"/>
    <x v="0"/>
    <x v="0"/>
    <x v="0"/>
    <x v="0"/>
    <x v="2"/>
    <x v="11"/>
    <x v="5"/>
    <x v="0"/>
  </r>
  <r>
    <s v="AU0950"/>
    <s v="Ellen  Weaver"/>
    <x v="0"/>
    <n v="55"/>
    <x v="2"/>
    <x v="1"/>
    <x v="225"/>
    <n v="18253.87"/>
    <x v="2"/>
    <x v="1"/>
    <x v="0"/>
    <x v="0"/>
    <x v="0"/>
    <x v="0"/>
    <x v="0"/>
    <x v="4"/>
    <x v="11"/>
    <x v="5"/>
    <x v="0"/>
  </r>
  <r>
    <s v="AU0951"/>
    <s v="Billie  Chandler"/>
    <x v="0"/>
    <n v="36"/>
    <x v="3"/>
    <x v="1"/>
    <x v="225"/>
    <n v="84555.34"/>
    <x v="2"/>
    <x v="1"/>
    <x v="0"/>
    <x v="0"/>
    <x v="0"/>
    <x v="0"/>
    <x v="0"/>
    <x v="3"/>
    <x v="11"/>
    <x v="5"/>
    <x v="0"/>
  </r>
  <r>
    <s v="AU0952"/>
    <s v="Brooke  Horton"/>
    <x v="1"/>
    <n v="40"/>
    <x v="3"/>
    <x v="0"/>
    <x v="225"/>
    <n v="36469.75"/>
    <x v="0"/>
    <x v="2"/>
    <x v="0"/>
    <x v="1"/>
    <x v="0"/>
    <x v="0"/>
    <x v="0"/>
    <x v="3"/>
    <x v="11"/>
    <x v="5"/>
    <x v="0"/>
  </r>
  <r>
    <s v="AU0953"/>
    <s v="Mable  Lindsey"/>
    <x v="0"/>
    <n v="41"/>
    <x v="3"/>
    <x v="1"/>
    <x v="225"/>
    <n v="116409.9"/>
    <x v="0"/>
    <x v="1"/>
    <x v="0"/>
    <x v="0"/>
    <x v="2"/>
    <x v="0"/>
    <x v="0"/>
    <x v="3"/>
    <x v="11"/>
    <x v="5"/>
    <x v="0"/>
  </r>
  <r>
    <s v="AU2843"/>
    <s v="Peter  Hodges"/>
    <x v="0"/>
    <n v="27"/>
    <x v="3"/>
    <x v="1"/>
    <x v="183"/>
    <n v="38096.85"/>
    <x v="0"/>
    <x v="0"/>
    <x v="1"/>
    <x v="0"/>
    <x v="2"/>
    <x v="0"/>
    <x v="0"/>
    <x v="1"/>
    <x v="29"/>
    <x v="9"/>
    <x v="0"/>
  </r>
  <r>
    <s v="AU0955"/>
    <s v="Cassandra  Franklin"/>
    <x v="0"/>
    <n v="41"/>
    <x v="1"/>
    <x v="0"/>
    <x v="225"/>
    <n v="80125.48"/>
    <x v="2"/>
    <x v="3"/>
    <x v="1"/>
    <x v="0"/>
    <x v="0"/>
    <x v="0"/>
    <x v="0"/>
    <x v="3"/>
    <x v="11"/>
    <x v="5"/>
    <x v="0"/>
  </r>
  <r>
    <s v="AU0956"/>
    <s v="Colleen  Warren"/>
    <x v="1"/>
    <n v="22"/>
    <x v="1"/>
    <x v="0"/>
    <x v="225"/>
    <n v="33603.279999999999"/>
    <x v="1"/>
    <x v="2"/>
    <x v="1"/>
    <x v="0"/>
    <x v="0"/>
    <x v="0"/>
    <x v="0"/>
    <x v="0"/>
    <x v="11"/>
    <x v="5"/>
    <x v="0"/>
  </r>
  <r>
    <s v="AU0957"/>
    <s v="Della  Jensen"/>
    <x v="0"/>
    <n v="38"/>
    <x v="0"/>
    <x v="2"/>
    <x v="162"/>
    <n v="120459.94"/>
    <x v="1"/>
    <x v="1"/>
    <x v="0"/>
    <x v="0"/>
    <x v="0"/>
    <x v="2"/>
    <x v="0"/>
    <x v="3"/>
    <x v="12"/>
    <x v="5"/>
    <x v="0"/>
  </r>
  <r>
    <s v="AU2904"/>
    <s v="Tracy  Reed"/>
    <x v="1"/>
    <n v="27"/>
    <x v="3"/>
    <x v="0"/>
    <x v="228"/>
    <n v="28692.19"/>
    <x v="0"/>
    <x v="2"/>
    <x v="1"/>
    <x v="0"/>
    <x v="1"/>
    <x v="0"/>
    <x v="0"/>
    <x v="1"/>
    <x v="17"/>
    <x v="9"/>
    <x v="0"/>
  </r>
  <r>
    <s v="AU3022"/>
    <s v="Charlie  Wood"/>
    <x v="1"/>
    <n v="27"/>
    <x v="0"/>
    <x v="0"/>
    <x v="136"/>
    <n v="94412.87"/>
    <x v="0"/>
    <x v="0"/>
    <x v="0"/>
    <x v="0"/>
    <x v="0"/>
    <x v="2"/>
    <x v="0"/>
    <x v="1"/>
    <x v="0"/>
    <x v="10"/>
    <x v="0"/>
  </r>
  <r>
    <s v="AU0960"/>
    <s v="Brooke  Horton"/>
    <x v="1"/>
    <n v="36"/>
    <x v="0"/>
    <x v="0"/>
    <x v="162"/>
    <n v="47228.93"/>
    <x v="1"/>
    <x v="2"/>
    <x v="1"/>
    <x v="0"/>
    <x v="0"/>
    <x v="0"/>
    <x v="0"/>
    <x v="3"/>
    <x v="12"/>
    <x v="5"/>
    <x v="0"/>
  </r>
  <r>
    <s v="AU0961"/>
    <s v="Drew  Rogers"/>
    <x v="1"/>
    <n v="49"/>
    <x v="2"/>
    <x v="2"/>
    <x v="162"/>
    <n v="39832.629999999997"/>
    <x v="0"/>
    <x v="1"/>
    <x v="1"/>
    <x v="1"/>
    <x v="0"/>
    <x v="1"/>
    <x v="0"/>
    <x v="2"/>
    <x v="12"/>
    <x v="5"/>
    <x v="0"/>
  </r>
  <r>
    <s v="AU0962"/>
    <s v="Patty  Thompson"/>
    <x v="0"/>
    <n v="50"/>
    <x v="2"/>
    <x v="1"/>
    <x v="162"/>
    <n v="57577.120000000003"/>
    <x v="0"/>
    <x v="1"/>
    <x v="1"/>
    <x v="0"/>
    <x v="0"/>
    <x v="0"/>
    <x v="0"/>
    <x v="2"/>
    <x v="12"/>
    <x v="5"/>
    <x v="0"/>
  </r>
  <r>
    <s v="AU0963"/>
    <s v="Dan  Peterson"/>
    <x v="0"/>
    <n v="56"/>
    <x v="2"/>
    <x v="2"/>
    <x v="162"/>
    <n v="81803.97"/>
    <x v="0"/>
    <x v="1"/>
    <x v="0"/>
    <x v="1"/>
    <x v="0"/>
    <x v="0"/>
    <x v="0"/>
    <x v="4"/>
    <x v="12"/>
    <x v="5"/>
    <x v="0"/>
  </r>
  <r>
    <s v="AU0964"/>
    <s v="Andrew  Meyer"/>
    <x v="1"/>
    <n v="59"/>
    <x v="2"/>
    <x v="1"/>
    <x v="162"/>
    <n v="43905.27"/>
    <x v="1"/>
    <x v="1"/>
    <x v="1"/>
    <x v="0"/>
    <x v="1"/>
    <x v="0"/>
    <x v="0"/>
    <x v="4"/>
    <x v="12"/>
    <x v="5"/>
    <x v="0"/>
  </r>
  <r>
    <s v="AU0965"/>
    <s v="Brooke  Horton"/>
    <x v="0"/>
    <n v="52"/>
    <x v="2"/>
    <x v="1"/>
    <x v="162"/>
    <n v="46239.39"/>
    <x v="2"/>
    <x v="0"/>
    <x v="0"/>
    <x v="0"/>
    <x v="0"/>
    <x v="0"/>
    <x v="0"/>
    <x v="2"/>
    <x v="12"/>
    <x v="5"/>
    <x v="0"/>
  </r>
  <r>
    <s v="AU0966"/>
    <s v="Joey  Wong"/>
    <x v="1"/>
    <n v="38"/>
    <x v="3"/>
    <x v="1"/>
    <x v="162"/>
    <n v="35326.25"/>
    <x v="1"/>
    <x v="2"/>
    <x v="0"/>
    <x v="0"/>
    <x v="0"/>
    <x v="0"/>
    <x v="1"/>
    <x v="3"/>
    <x v="12"/>
    <x v="5"/>
    <x v="0"/>
  </r>
  <r>
    <s v="AU0967"/>
    <s v="Lynette  Brewer"/>
    <x v="1"/>
    <n v="42"/>
    <x v="3"/>
    <x v="0"/>
    <x v="162"/>
    <n v="91244.78"/>
    <x v="0"/>
    <x v="1"/>
    <x v="0"/>
    <x v="0"/>
    <x v="1"/>
    <x v="0"/>
    <x v="0"/>
    <x v="3"/>
    <x v="12"/>
    <x v="5"/>
    <x v="0"/>
  </r>
  <r>
    <s v="AU0968"/>
    <s v="Max  Rodgers"/>
    <x v="0"/>
    <n v="38"/>
    <x v="0"/>
    <x v="0"/>
    <x v="229"/>
    <n v="31548.46"/>
    <x v="0"/>
    <x v="1"/>
    <x v="1"/>
    <x v="1"/>
    <x v="0"/>
    <x v="1"/>
    <x v="0"/>
    <x v="3"/>
    <x v="30"/>
    <x v="5"/>
    <x v="0"/>
  </r>
  <r>
    <s v="AU0969"/>
    <s v="Allan  Ramos"/>
    <x v="1"/>
    <n v="21"/>
    <x v="0"/>
    <x v="0"/>
    <x v="229"/>
    <n v="132935.64000000001"/>
    <x v="1"/>
    <x v="2"/>
    <x v="0"/>
    <x v="0"/>
    <x v="0"/>
    <x v="0"/>
    <x v="0"/>
    <x v="0"/>
    <x v="30"/>
    <x v="5"/>
    <x v="0"/>
  </r>
  <r>
    <s v="AU3066"/>
    <s v="Isabel  Cross"/>
    <x v="1"/>
    <n v="27"/>
    <x v="0"/>
    <x v="0"/>
    <x v="69"/>
    <n v="4655.54"/>
    <x v="0"/>
    <x v="1"/>
    <x v="0"/>
    <x v="1"/>
    <x v="0"/>
    <x v="0"/>
    <x v="0"/>
    <x v="1"/>
    <x v="16"/>
    <x v="10"/>
    <x v="0"/>
  </r>
  <r>
    <s v="AU0971"/>
    <s v="Marion  Glover"/>
    <x v="0"/>
    <n v="23"/>
    <x v="0"/>
    <x v="0"/>
    <x v="229"/>
    <n v="43222.1"/>
    <x v="0"/>
    <x v="0"/>
    <x v="1"/>
    <x v="0"/>
    <x v="0"/>
    <x v="1"/>
    <x v="1"/>
    <x v="0"/>
    <x v="30"/>
    <x v="5"/>
    <x v="0"/>
  </r>
  <r>
    <s v="AU3075"/>
    <s v="Max  Rodgers"/>
    <x v="0"/>
    <n v="27"/>
    <x v="3"/>
    <x v="0"/>
    <x v="69"/>
    <n v="133112.85"/>
    <x v="0"/>
    <x v="2"/>
    <x v="1"/>
    <x v="1"/>
    <x v="0"/>
    <x v="0"/>
    <x v="0"/>
    <x v="1"/>
    <x v="16"/>
    <x v="10"/>
    <x v="0"/>
  </r>
  <r>
    <s v="AU3108"/>
    <s v="Rachel  Gomez"/>
    <x v="0"/>
    <n v="27"/>
    <x v="0"/>
    <x v="0"/>
    <x v="138"/>
    <n v="219240.87"/>
    <x v="0"/>
    <x v="1"/>
    <x v="1"/>
    <x v="0"/>
    <x v="2"/>
    <x v="0"/>
    <x v="0"/>
    <x v="1"/>
    <x v="5"/>
    <x v="10"/>
    <x v="0"/>
  </r>
  <r>
    <s v="AU0974"/>
    <s v="Shari  Silva"/>
    <x v="0"/>
    <n v="58"/>
    <x v="2"/>
    <x v="2"/>
    <x v="103"/>
    <n v="17306.490000000002"/>
    <x v="1"/>
    <x v="1"/>
    <x v="1"/>
    <x v="0"/>
    <x v="0"/>
    <x v="1"/>
    <x v="0"/>
    <x v="4"/>
    <x v="13"/>
    <x v="5"/>
    <x v="0"/>
  </r>
  <r>
    <s v="AU0975"/>
    <s v="Edwin  Malone"/>
    <x v="0"/>
    <n v="43"/>
    <x v="2"/>
    <x v="1"/>
    <x v="103"/>
    <n v="110677.7"/>
    <x v="0"/>
    <x v="0"/>
    <x v="1"/>
    <x v="0"/>
    <x v="0"/>
    <x v="0"/>
    <x v="0"/>
    <x v="3"/>
    <x v="13"/>
    <x v="5"/>
    <x v="0"/>
  </r>
  <r>
    <s v="AU0976"/>
    <s v="Christina  Fuller"/>
    <x v="1"/>
    <n v="61"/>
    <x v="2"/>
    <x v="2"/>
    <x v="103"/>
    <n v="112238.34"/>
    <x v="1"/>
    <x v="1"/>
    <x v="0"/>
    <x v="0"/>
    <x v="0"/>
    <x v="0"/>
    <x v="1"/>
    <x v="4"/>
    <x v="13"/>
    <x v="5"/>
    <x v="0"/>
  </r>
  <r>
    <s v="AU0977"/>
    <s v="Bobbie  Ryan"/>
    <x v="1"/>
    <n v="43"/>
    <x v="2"/>
    <x v="2"/>
    <x v="103"/>
    <n v="41162.93"/>
    <x v="2"/>
    <x v="1"/>
    <x v="0"/>
    <x v="0"/>
    <x v="1"/>
    <x v="0"/>
    <x v="0"/>
    <x v="3"/>
    <x v="13"/>
    <x v="5"/>
    <x v="0"/>
  </r>
  <r>
    <s v="AU0978"/>
    <s v="Salvador  Bass"/>
    <x v="1"/>
    <n v="45"/>
    <x v="3"/>
    <x v="0"/>
    <x v="103"/>
    <n v="26495.55"/>
    <x v="0"/>
    <x v="2"/>
    <x v="0"/>
    <x v="0"/>
    <x v="0"/>
    <x v="0"/>
    <x v="0"/>
    <x v="2"/>
    <x v="13"/>
    <x v="5"/>
    <x v="0"/>
  </r>
  <r>
    <s v="AU3121"/>
    <s v="Cindy  Becker"/>
    <x v="1"/>
    <n v="27"/>
    <x v="2"/>
    <x v="2"/>
    <x v="138"/>
    <n v="11692.9"/>
    <x v="0"/>
    <x v="0"/>
    <x v="1"/>
    <x v="0"/>
    <x v="1"/>
    <x v="0"/>
    <x v="0"/>
    <x v="1"/>
    <x v="5"/>
    <x v="10"/>
    <x v="0"/>
  </r>
  <r>
    <s v="AU0980"/>
    <s v="Max  Rodgers"/>
    <x v="0"/>
    <n v="19"/>
    <x v="0"/>
    <x v="0"/>
    <x v="230"/>
    <n v="97750.6"/>
    <x v="2"/>
    <x v="0"/>
    <x v="0"/>
    <x v="0"/>
    <x v="1"/>
    <x v="0"/>
    <x v="0"/>
    <x v="0"/>
    <x v="23"/>
    <x v="5"/>
    <x v="0"/>
  </r>
  <r>
    <s v="AU3159"/>
    <s v="Herman  Williams"/>
    <x v="1"/>
    <n v="27"/>
    <x v="0"/>
    <x v="0"/>
    <x v="140"/>
    <n v="110032.67"/>
    <x v="0"/>
    <x v="1"/>
    <x v="0"/>
    <x v="0"/>
    <x v="2"/>
    <x v="0"/>
    <x v="0"/>
    <x v="1"/>
    <x v="7"/>
    <x v="10"/>
    <x v="0"/>
  </r>
  <r>
    <s v="AU0982"/>
    <s v="Elvira  Bowman"/>
    <x v="1"/>
    <n v="34"/>
    <x v="0"/>
    <x v="0"/>
    <x v="230"/>
    <n v="160657.31"/>
    <x v="1"/>
    <x v="1"/>
    <x v="1"/>
    <x v="0"/>
    <x v="0"/>
    <x v="0"/>
    <x v="0"/>
    <x v="1"/>
    <x v="23"/>
    <x v="5"/>
    <x v="0"/>
  </r>
  <r>
    <s v="AU0983"/>
    <s v="Marian  Hill"/>
    <x v="1"/>
    <n v="37"/>
    <x v="2"/>
    <x v="2"/>
    <x v="230"/>
    <n v="63166.55"/>
    <x v="0"/>
    <x v="1"/>
    <x v="1"/>
    <x v="0"/>
    <x v="1"/>
    <x v="0"/>
    <x v="0"/>
    <x v="3"/>
    <x v="23"/>
    <x v="5"/>
    <x v="0"/>
  </r>
  <r>
    <s v="AU0984"/>
    <s v="Shari  Silva"/>
    <x v="1"/>
    <n v="57"/>
    <x v="2"/>
    <x v="2"/>
    <x v="230"/>
    <n v="96446.51"/>
    <x v="2"/>
    <x v="1"/>
    <x v="0"/>
    <x v="0"/>
    <x v="0"/>
    <x v="0"/>
    <x v="0"/>
    <x v="4"/>
    <x v="23"/>
    <x v="5"/>
    <x v="0"/>
  </r>
  <r>
    <s v="AU0985"/>
    <s v="Felicia  Jennings"/>
    <x v="0"/>
    <n v="56"/>
    <x v="2"/>
    <x v="1"/>
    <x v="230"/>
    <n v="72695.75"/>
    <x v="0"/>
    <x v="2"/>
    <x v="0"/>
    <x v="0"/>
    <x v="0"/>
    <x v="3"/>
    <x v="1"/>
    <x v="4"/>
    <x v="23"/>
    <x v="5"/>
    <x v="0"/>
  </r>
  <r>
    <s v="AU0986"/>
    <s v="Pauline  Beck"/>
    <x v="0"/>
    <n v="56"/>
    <x v="2"/>
    <x v="1"/>
    <x v="230"/>
    <n v="40981.4"/>
    <x v="2"/>
    <x v="1"/>
    <x v="0"/>
    <x v="1"/>
    <x v="2"/>
    <x v="0"/>
    <x v="0"/>
    <x v="4"/>
    <x v="23"/>
    <x v="5"/>
    <x v="0"/>
  </r>
  <r>
    <s v="AU0987"/>
    <s v="Colleen  Warren"/>
    <x v="0"/>
    <n v="42"/>
    <x v="2"/>
    <x v="1"/>
    <x v="230"/>
    <n v="11286.33"/>
    <x v="2"/>
    <x v="2"/>
    <x v="1"/>
    <x v="0"/>
    <x v="1"/>
    <x v="0"/>
    <x v="0"/>
    <x v="3"/>
    <x v="23"/>
    <x v="5"/>
    <x v="0"/>
  </r>
  <r>
    <s v="AU0988"/>
    <s v="Shari  Silva"/>
    <x v="1"/>
    <n v="39"/>
    <x v="1"/>
    <x v="0"/>
    <x v="230"/>
    <n v="160715.09"/>
    <x v="1"/>
    <x v="1"/>
    <x v="0"/>
    <x v="1"/>
    <x v="0"/>
    <x v="0"/>
    <x v="0"/>
    <x v="3"/>
    <x v="23"/>
    <x v="5"/>
    <x v="0"/>
  </r>
  <r>
    <s v="AU0989"/>
    <s v="Sylvester  Morales"/>
    <x v="1"/>
    <n v="34"/>
    <x v="0"/>
    <x v="2"/>
    <x v="231"/>
    <n v="60510.21"/>
    <x v="1"/>
    <x v="2"/>
    <x v="0"/>
    <x v="0"/>
    <x v="0"/>
    <x v="0"/>
    <x v="0"/>
    <x v="1"/>
    <x v="14"/>
    <x v="5"/>
    <x v="0"/>
  </r>
  <r>
    <s v="AU0990"/>
    <s v="Ben  Perez"/>
    <x v="0"/>
    <n v="43"/>
    <x v="0"/>
    <x v="1"/>
    <x v="231"/>
    <n v="120716.18"/>
    <x v="2"/>
    <x v="0"/>
    <x v="0"/>
    <x v="0"/>
    <x v="0"/>
    <x v="0"/>
    <x v="0"/>
    <x v="3"/>
    <x v="14"/>
    <x v="5"/>
    <x v="0"/>
  </r>
  <r>
    <s v="AU3186"/>
    <s v="Robert  Munoz"/>
    <x v="0"/>
    <n v="27"/>
    <x v="3"/>
    <x v="0"/>
    <x v="140"/>
    <n v="22575.87"/>
    <x v="0"/>
    <x v="1"/>
    <x v="1"/>
    <x v="1"/>
    <x v="0"/>
    <x v="0"/>
    <x v="0"/>
    <x v="1"/>
    <x v="7"/>
    <x v="10"/>
    <x v="0"/>
  </r>
  <r>
    <s v="AU0992"/>
    <s v="Lula  Daniels"/>
    <x v="0"/>
    <n v="43"/>
    <x v="2"/>
    <x v="1"/>
    <x v="231"/>
    <n v="102313.67"/>
    <x v="0"/>
    <x v="2"/>
    <x v="1"/>
    <x v="0"/>
    <x v="0"/>
    <x v="0"/>
    <x v="1"/>
    <x v="3"/>
    <x v="14"/>
    <x v="5"/>
    <x v="0"/>
  </r>
  <r>
    <s v="AU3192"/>
    <s v="Marion  Glover"/>
    <x v="0"/>
    <n v="27"/>
    <x v="0"/>
    <x v="0"/>
    <x v="187"/>
    <n v="15197.37"/>
    <x v="0"/>
    <x v="1"/>
    <x v="0"/>
    <x v="0"/>
    <x v="1"/>
    <x v="0"/>
    <x v="0"/>
    <x v="1"/>
    <x v="8"/>
    <x v="10"/>
    <x v="0"/>
  </r>
  <r>
    <s v="AU0994"/>
    <s v="Robert  Munoz"/>
    <x v="0"/>
    <n v="35"/>
    <x v="3"/>
    <x v="1"/>
    <x v="231"/>
    <n v="84493.67"/>
    <x v="0"/>
    <x v="1"/>
    <x v="1"/>
    <x v="0"/>
    <x v="0"/>
    <x v="0"/>
    <x v="0"/>
    <x v="3"/>
    <x v="14"/>
    <x v="5"/>
    <x v="0"/>
  </r>
  <r>
    <s v="AU3228"/>
    <s v="Sylvester  Morales"/>
    <x v="0"/>
    <n v="27"/>
    <x v="0"/>
    <x v="0"/>
    <x v="72"/>
    <n v="62349.57"/>
    <x v="0"/>
    <x v="2"/>
    <x v="0"/>
    <x v="0"/>
    <x v="0"/>
    <x v="0"/>
    <x v="0"/>
    <x v="1"/>
    <x v="24"/>
    <x v="10"/>
    <x v="0"/>
  </r>
  <r>
    <s v="AU0996"/>
    <s v="Christy  Olson"/>
    <x v="0"/>
    <n v="34"/>
    <x v="0"/>
    <x v="0"/>
    <x v="232"/>
    <n v="59864.18"/>
    <x v="0"/>
    <x v="1"/>
    <x v="1"/>
    <x v="0"/>
    <x v="0"/>
    <x v="0"/>
    <x v="0"/>
    <x v="1"/>
    <x v="29"/>
    <x v="5"/>
    <x v="0"/>
  </r>
  <r>
    <s v="AU0997"/>
    <s v="Sonya  Mullins"/>
    <x v="1"/>
    <n v="44"/>
    <x v="0"/>
    <x v="0"/>
    <x v="232"/>
    <n v="111861.57"/>
    <x v="0"/>
    <x v="1"/>
    <x v="0"/>
    <x v="0"/>
    <x v="0"/>
    <x v="0"/>
    <x v="0"/>
    <x v="3"/>
    <x v="29"/>
    <x v="5"/>
    <x v="0"/>
  </r>
  <r>
    <s v="AU0998"/>
    <s v="Arturo  Francis"/>
    <x v="0"/>
    <n v="36"/>
    <x v="0"/>
    <x v="2"/>
    <x v="232"/>
    <n v="123546.12"/>
    <x v="1"/>
    <x v="2"/>
    <x v="1"/>
    <x v="1"/>
    <x v="0"/>
    <x v="1"/>
    <x v="0"/>
    <x v="3"/>
    <x v="29"/>
    <x v="5"/>
    <x v="0"/>
  </r>
  <r>
    <s v="AU0999"/>
    <s v="Elaine  Ellis"/>
    <x v="0"/>
    <n v="60"/>
    <x v="2"/>
    <x v="2"/>
    <x v="232"/>
    <n v="51636.67"/>
    <x v="0"/>
    <x v="1"/>
    <x v="1"/>
    <x v="0"/>
    <x v="1"/>
    <x v="0"/>
    <x v="0"/>
    <x v="4"/>
    <x v="29"/>
    <x v="5"/>
    <x v="0"/>
  </r>
  <r>
    <s v="AU3257"/>
    <s v="Eric  Rose"/>
    <x v="0"/>
    <n v="27"/>
    <x v="0"/>
    <x v="1"/>
    <x v="233"/>
    <n v="14723.96"/>
    <x v="0"/>
    <x v="2"/>
    <x v="0"/>
    <x v="0"/>
    <x v="0"/>
    <x v="3"/>
    <x v="1"/>
    <x v="1"/>
    <x v="10"/>
    <x v="10"/>
    <x v="0"/>
  </r>
  <r>
    <s v="AU3274"/>
    <s v="Marian  Hill"/>
    <x v="0"/>
    <n v="27"/>
    <x v="0"/>
    <x v="0"/>
    <x v="234"/>
    <n v="45175.13"/>
    <x v="1"/>
    <x v="2"/>
    <x v="1"/>
    <x v="0"/>
    <x v="0"/>
    <x v="0"/>
    <x v="0"/>
    <x v="1"/>
    <x v="11"/>
    <x v="10"/>
    <x v="0"/>
  </r>
  <r>
    <s v="AU3281"/>
    <s v="Nellie  Joseph"/>
    <x v="0"/>
    <n v="27"/>
    <x v="0"/>
    <x v="0"/>
    <x v="188"/>
    <n v="79841.06"/>
    <x v="0"/>
    <x v="3"/>
    <x v="1"/>
    <x v="0"/>
    <x v="1"/>
    <x v="0"/>
    <x v="0"/>
    <x v="1"/>
    <x v="12"/>
    <x v="10"/>
    <x v="0"/>
  </r>
  <r>
    <s v="AU3320"/>
    <s v="Lance  Yates"/>
    <x v="0"/>
    <n v="27"/>
    <x v="3"/>
    <x v="0"/>
    <x v="235"/>
    <n v="11785.43"/>
    <x v="0"/>
    <x v="1"/>
    <x v="0"/>
    <x v="0"/>
    <x v="1"/>
    <x v="0"/>
    <x v="0"/>
    <x v="1"/>
    <x v="13"/>
    <x v="10"/>
    <x v="0"/>
  </r>
  <r>
    <s v="AU1004"/>
    <s v="Edwin  Malone"/>
    <x v="0"/>
    <n v="21"/>
    <x v="0"/>
    <x v="0"/>
    <x v="199"/>
    <n v="61022.720000000001"/>
    <x v="0"/>
    <x v="2"/>
    <x v="1"/>
    <x v="0"/>
    <x v="1"/>
    <x v="0"/>
    <x v="0"/>
    <x v="0"/>
    <x v="15"/>
    <x v="5"/>
    <x v="0"/>
  </r>
  <r>
    <s v="AU1005"/>
    <s v="Johanna  Boone"/>
    <x v="1"/>
    <n v="38"/>
    <x v="0"/>
    <x v="0"/>
    <x v="199"/>
    <n v="73864.820000000007"/>
    <x v="0"/>
    <x v="1"/>
    <x v="1"/>
    <x v="1"/>
    <x v="0"/>
    <x v="0"/>
    <x v="0"/>
    <x v="3"/>
    <x v="15"/>
    <x v="5"/>
    <x v="0"/>
  </r>
  <r>
    <s v="AU3321"/>
    <s v="Andrew  Meyer"/>
    <x v="1"/>
    <n v="27"/>
    <x v="1"/>
    <x v="0"/>
    <x v="235"/>
    <n v="47190.400000000001"/>
    <x v="1"/>
    <x v="1"/>
    <x v="1"/>
    <x v="0"/>
    <x v="0"/>
    <x v="0"/>
    <x v="0"/>
    <x v="1"/>
    <x v="13"/>
    <x v="10"/>
    <x v="0"/>
  </r>
  <r>
    <s v="AU1007"/>
    <s v="Robert  Munoz"/>
    <x v="0"/>
    <n v="47"/>
    <x v="0"/>
    <x v="1"/>
    <x v="199"/>
    <n v="12850.55"/>
    <x v="0"/>
    <x v="2"/>
    <x v="1"/>
    <x v="0"/>
    <x v="0"/>
    <x v="0"/>
    <x v="0"/>
    <x v="2"/>
    <x v="15"/>
    <x v="5"/>
    <x v="0"/>
  </r>
  <r>
    <s v="AU3530"/>
    <s v="Charlie  Wood"/>
    <x v="0"/>
    <n v="27"/>
    <x v="2"/>
    <x v="1"/>
    <x v="146"/>
    <n v="109489.72"/>
    <x v="1"/>
    <x v="2"/>
    <x v="0"/>
    <x v="0"/>
    <x v="0"/>
    <x v="0"/>
    <x v="0"/>
    <x v="1"/>
    <x v="21"/>
    <x v="11"/>
    <x v="0"/>
  </r>
  <r>
    <s v="AU3576"/>
    <s v="Shari  Silva"/>
    <x v="1"/>
    <n v="27"/>
    <x v="0"/>
    <x v="0"/>
    <x v="189"/>
    <n v="20676.84"/>
    <x v="0"/>
    <x v="0"/>
    <x v="1"/>
    <x v="1"/>
    <x v="1"/>
    <x v="0"/>
    <x v="0"/>
    <x v="1"/>
    <x v="1"/>
    <x v="11"/>
    <x v="0"/>
  </r>
  <r>
    <s v="AU1010"/>
    <s v="Herman  Williams"/>
    <x v="1"/>
    <n v="36"/>
    <x v="3"/>
    <x v="2"/>
    <x v="199"/>
    <n v="66439.42"/>
    <x v="0"/>
    <x v="2"/>
    <x v="0"/>
    <x v="0"/>
    <x v="1"/>
    <x v="0"/>
    <x v="0"/>
    <x v="3"/>
    <x v="15"/>
    <x v="5"/>
    <x v="0"/>
  </r>
  <r>
    <s v="AU1011"/>
    <s v="Sandra  Floyd"/>
    <x v="0"/>
    <n v="39"/>
    <x v="0"/>
    <x v="0"/>
    <x v="35"/>
    <n v="30537.52"/>
    <x v="1"/>
    <x v="1"/>
    <x v="0"/>
    <x v="0"/>
    <x v="0"/>
    <x v="0"/>
    <x v="0"/>
    <x v="3"/>
    <x v="22"/>
    <x v="5"/>
    <x v="0"/>
  </r>
  <r>
    <s v="AU1012"/>
    <s v="Drew  Rogers"/>
    <x v="0"/>
    <n v="37"/>
    <x v="0"/>
    <x v="1"/>
    <x v="35"/>
    <n v="33517.78"/>
    <x v="0"/>
    <x v="0"/>
    <x v="1"/>
    <x v="0"/>
    <x v="1"/>
    <x v="0"/>
    <x v="0"/>
    <x v="3"/>
    <x v="22"/>
    <x v="5"/>
    <x v="0"/>
  </r>
  <r>
    <s v="AU1013"/>
    <s v="Shari  Silva"/>
    <x v="0"/>
    <n v="38"/>
    <x v="0"/>
    <x v="0"/>
    <x v="35"/>
    <n v="38516.79"/>
    <x v="0"/>
    <x v="1"/>
    <x v="1"/>
    <x v="0"/>
    <x v="1"/>
    <x v="0"/>
    <x v="0"/>
    <x v="3"/>
    <x v="22"/>
    <x v="5"/>
    <x v="0"/>
  </r>
  <r>
    <s v="AU1014"/>
    <s v="Lorraine  Gibson"/>
    <x v="0"/>
    <n v="41"/>
    <x v="0"/>
    <x v="0"/>
    <x v="35"/>
    <n v="113250.03"/>
    <x v="0"/>
    <x v="2"/>
    <x v="0"/>
    <x v="0"/>
    <x v="0"/>
    <x v="0"/>
    <x v="0"/>
    <x v="3"/>
    <x v="22"/>
    <x v="5"/>
    <x v="0"/>
  </r>
  <r>
    <s v="AU3602"/>
    <s v="Rachel  Gomez"/>
    <x v="0"/>
    <n v="27"/>
    <x v="0"/>
    <x v="1"/>
    <x v="190"/>
    <n v="21792.54"/>
    <x v="0"/>
    <x v="1"/>
    <x v="1"/>
    <x v="0"/>
    <x v="1"/>
    <x v="0"/>
    <x v="0"/>
    <x v="1"/>
    <x v="2"/>
    <x v="11"/>
    <x v="0"/>
  </r>
  <r>
    <s v="AU1016"/>
    <s v="Lula  Daniels"/>
    <x v="1"/>
    <n v="37"/>
    <x v="0"/>
    <x v="0"/>
    <x v="35"/>
    <n v="46109.1"/>
    <x v="0"/>
    <x v="1"/>
    <x v="1"/>
    <x v="0"/>
    <x v="1"/>
    <x v="0"/>
    <x v="0"/>
    <x v="3"/>
    <x v="22"/>
    <x v="5"/>
    <x v="0"/>
  </r>
  <r>
    <s v="AU3643"/>
    <s v="Blake  Bridges"/>
    <x v="0"/>
    <n v="27"/>
    <x v="0"/>
    <x v="0"/>
    <x v="192"/>
    <n v="138222.73000000001"/>
    <x v="1"/>
    <x v="2"/>
    <x v="0"/>
    <x v="0"/>
    <x v="0"/>
    <x v="0"/>
    <x v="1"/>
    <x v="1"/>
    <x v="19"/>
    <x v="11"/>
    <x v="0"/>
  </r>
  <r>
    <s v="AU3685"/>
    <s v="Austin  Reynolds"/>
    <x v="0"/>
    <n v="27"/>
    <x v="0"/>
    <x v="0"/>
    <x v="236"/>
    <n v="116264.33"/>
    <x v="1"/>
    <x v="2"/>
    <x v="0"/>
    <x v="0"/>
    <x v="0"/>
    <x v="3"/>
    <x v="1"/>
    <x v="1"/>
    <x v="27"/>
    <x v="11"/>
    <x v="0"/>
  </r>
  <r>
    <s v="AU1019"/>
    <s v="Trevor  Jones"/>
    <x v="0"/>
    <n v="60"/>
    <x v="2"/>
    <x v="1"/>
    <x v="35"/>
    <n v="100760"/>
    <x v="0"/>
    <x v="1"/>
    <x v="0"/>
    <x v="0"/>
    <x v="1"/>
    <x v="0"/>
    <x v="0"/>
    <x v="4"/>
    <x v="22"/>
    <x v="5"/>
    <x v="0"/>
  </r>
  <r>
    <s v="AU1020"/>
    <s v="Ruben  Nunez"/>
    <x v="1"/>
    <n v="55"/>
    <x v="2"/>
    <x v="2"/>
    <x v="35"/>
    <n v="44407.34"/>
    <x v="0"/>
    <x v="1"/>
    <x v="1"/>
    <x v="0"/>
    <x v="0"/>
    <x v="0"/>
    <x v="1"/>
    <x v="4"/>
    <x v="22"/>
    <x v="5"/>
    <x v="0"/>
  </r>
  <r>
    <s v="AU1021"/>
    <s v="Robert  Munoz"/>
    <x v="1"/>
    <n v="57"/>
    <x v="2"/>
    <x v="1"/>
    <x v="35"/>
    <n v="83411.570000000007"/>
    <x v="0"/>
    <x v="1"/>
    <x v="1"/>
    <x v="0"/>
    <x v="0"/>
    <x v="1"/>
    <x v="1"/>
    <x v="4"/>
    <x v="22"/>
    <x v="5"/>
    <x v="0"/>
  </r>
  <r>
    <s v="AU1022"/>
    <s v="Johanna  Boone"/>
    <x v="0"/>
    <n v="38"/>
    <x v="1"/>
    <x v="0"/>
    <x v="35"/>
    <n v="114922.87"/>
    <x v="0"/>
    <x v="1"/>
    <x v="1"/>
    <x v="1"/>
    <x v="1"/>
    <x v="0"/>
    <x v="1"/>
    <x v="3"/>
    <x v="22"/>
    <x v="5"/>
    <x v="0"/>
  </r>
  <r>
    <s v="AU1023"/>
    <s v="Lynette  Brewer"/>
    <x v="0"/>
    <n v="42"/>
    <x v="0"/>
    <x v="0"/>
    <x v="104"/>
    <n v="91572.82"/>
    <x v="0"/>
    <x v="1"/>
    <x v="1"/>
    <x v="0"/>
    <x v="1"/>
    <x v="0"/>
    <x v="0"/>
    <x v="3"/>
    <x v="17"/>
    <x v="5"/>
    <x v="0"/>
  </r>
  <r>
    <s v="AU1024"/>
    <s v="Max  Rodgers"/>
    <x v="0"/>
    <n v="36"/>
    <x v="0"/>
    <x v="1"/>
    <x v="104"/>
    <n v="13956.91"/>
    <x v="0"/>
    <x v="2"/>
    <x v="1"/>
    <x v="0"/>
    <x v="1"/>
    <x v="0"/>
    <x v="0"/>
    <x v="3"/>
    <x v="17"/>
    <x v="5"/>
    <x v="0"/>
  </r>
  <r>
    <s v="AU1025"/>
    <s v="Cecilia  Manning"/>
    <x v="1"/>
    <n v="40"/>
    <x v="0"/>
    <x v="0"/>
    <x v="104"/>
    <n v="82699.360000000001"/>
    <x v="0"/>
    <x v="1"/>
    <x v="1"/>
    <x v="0"/>
    <x v="1"/>
    <x v="0"/>
    <x v="0"/>
    <x v="3"/>
    <x v="17"/>
    <x v="5"/>
    <x v="0"/>
  </r>
  <r>
    <s v="AU3760"/>
    <s v="Edwin  Malone"/>
    <x v="1"/>
    <n v="27"/>
    <x v="0"/>
    <x v="0"/>
    <x v="149"/>
    <n v="64031.01"/>
    <x v="0"/>
    <x v="0"/>
    <x v="0"/>
    <x v="0"/>
    <x v="1"/>
    <x v="0"/>
    <x v="0"/>
    <x v="1"/>
    <x v="6"/>
    <x v="11"/>
    <x v="0"/>
  </r>
  <r>
    <s v="AU3835"/>
    <s v="Ben  Perez"/>
    <x v="1"/>
    <n v="27"/>
    <x v="0"/>
    <x v="0"/>
    <x v="82"/>
    <n v="83031.03"/>
    <x v="0"/>
    <x v="1"/>
    <x v="1"/>
    <x v="0"/>
    <x v="0"/>
    <x v="1"/>
    <x v="0"/>
    <x v="1"/>
    <x v="11"/>
    <x v="11"/>
    <x v="0"/>
  </r>
  <r>
    <s v="AU1028"/>
    <s v="Trevor  Jones"/>
    <x v="0"/>
    <n v="46"/>
    <x v="0"/>
    <x v="0"/>
    <x v="104"/>
    <n v="118504.36"/>
    <x v="1"/>
    <x v="1"/>
    <x v="0"/>
    <x v="0"/>
    <x v="0"/>
    <x v="0"/>
    <x v="0"/>
    <x v="2"/>
    <x v="17"/>
    <x v="5"/>
    <x v="0"/>
  </r>
  <r>
    <s v="AU1029"/>
    <s v="Lula  Daniels"/>
    <x v="1"/>
    <n v="38"/>
    <x v="0"/>
    <x v="0"/>
    <x v="104"/>
    <n v="37065.1"/>
    <x v="0"/>
    <x v="1"/>
    <x v="1"/>
    <x v="1"/>
    <x v="1"/>
    <x v="0"/>
    <x v="0"/>
    <x v="3"/>
    <x v="17"/>
    <x v="5"/>
    <x v="0"/>
  </r>
  <r>
    <s v="AU1030"/>
    <s v="Kyle  Carr"/>
    <x v="0"/>
    <n v="58"/>
    <x v="2"/>
    <x v="2"/>
    <x v="104"/>
    <n v="61619.12"/>
    <x v="0"/>
    <x v="1"/>
    <x v="1"/>
    <x v="0"/>
    <x v="0"/>
    <x v="0"/>
    <x v="0"/>
    <x v="4"/>
    <x v="17"/>
    <x v="5"/>
    <x v="0"/>
  </r>
  <r>
    <s v="AU1031"/>
    <s v="Max  Rodgers"/>
    <x v="1"/>
    <n v="48"/>
    <x v="2"/>
    <x v="2"/>
    <x v="104"/>
    <n v="9109.85"/>
    <x v="0"/>
    <x v="2"/>
    <x v="1"/>
    <x v="0"/>
    <x v="0"/>
    <x v="2"/>
    <x v="0"/>
    <x v="2"/>
    <x v="17"/>
    <x v="5"/>
    <x v="0"/>
  </r>
  <r>
    <s v="AU1032"/>
    <s v="Lynette  Brewer"/>
    <x v="0"/>
    <n v="41"/>
    <x v="2"/>
    <x v="1"/>
    <x v="104"/>
    <n v="96664.33"/>
    <x v="1"/>
    <x v="0"/>
    <x v="0"/>
    <x v="0"/>
    <x v="1"/>
    <x v="0"/>
    <x v="0"/>
    <x v="3"/>
    <x v="17"/>
    <x v="5"/>
    <x v="0"/>
  </r>
  <r>
    <s v="AU1033"/>
    <s v="Andrew  Meyer"/>
    <x v="1"/>
    <n v="46"/>
    <x v="3"/>
    <x v="0"/>
    <x v="104"/>
    <n v="82886.929999999993"/>
    <x v="1"/>
    <x v="0"/>
    <x v="0"/>
    <x v="0"/>
    <x v="1"/>
    <x v="0"/>
    <x v="0"/>
    <x v="2"/>
    <x v="17"/>
    <x v="5"/>
    <x v="0"/>
  </r>
  <r>
    <s v="AU1034"/>
    <s v="Lula  Daniels"/>
    <x v="0"/>
    <n v="35"/>
    <x v="3"/>
    <x v="1"/>
    <x v="104"/>
    <n v="200483.09"/>
    <x v="1"/>
    <x v="1"/>
    <x v="1"/>
    <x v="0"/>
    <x v="0"/>
    <x v="0"/>
    <x v="0"/>
    <x v="3"/>
    <x v="17"/>
    <x v="5"/>
    <x v="0"/>
  </r>
  <r>
    <s v="AU3855"/>
    <s v="Pauline  Beck"/>
    <x v="0"/>
    <n v="27"/>
    <x v="0"/>
    <x v="0"/>
    <x v="194"/>
    <n v="33618.61"/>
    <x v="0"/>
    <x v="2"/>
    <x v="1"/>
    <x v="0"/>
    <x v="0"/>
    <x v="0"/>
    <x v="0"/>
    <x v="1"/>
    <x v="12"/>
    <x v="11"/>
    <x v="0"/>
  </r>
  <r>
    <s v="AU1036"/>
    <s v="Billie  Chandler"/>
    <x v="1"/>
    <n v="40"/>
    <x v="0"/>
    <x v="0"/>
    <x v="237"/>
    <n v="3908.4"/>
    <x v="0"/>
    <x v="1"/>
    <x v="1"/>
    <x v="0"/>
    <x v="0"/>
    <x v="0"/>
    <x v="0"/>
    <x v="3"/>
    <x v="28"/>
    <x v="5"/>
    <x v="0"/>
  </r>
  <r>
    <s v="AU1037"/>
    <s v="Sylvester  Morales"/>
    <x v="0"/>
    <n v="41"/>
    <x v="0"/>
    <x v="2"/>
    <x v="237"/>
    <n v="91942.9"/>
    <x v="0"/>
    <x v="1"/>
    <x v="1"/>
    <x v="0"/>
    <x v="1"/>
    <x v="0"/>
    <x v="0"/>
    <x v="3"/>
    <x v="28"/>
    <x v="5"/>
    <x v="0"/>
  </r>
  <r>
    <s v="AU1038"/>
    <s v="Shari  Silva"/>
    <x v="0"/>
    <n v="37"/>
    <x v="0"/>
    <x v="0"/>
    <x v="237"/>
    <n v="32921.57"/>
    <x v="0"/>
    <x v="2"/>
    <x v="1"/>
    <x v="0"/>
    <x v="1"/>
    <x v="0"/>
    <x v="0"/>
    <x v="3"/>
    <x v="28"/>
    <x v="5"/>
    <x v="0"/>
  </r>
  <r>
    <s v="AU3869"/>
    <s v="Mable  Lindsey"/>
    <x v="0"/>
    <n v="27"/>
    <x v="0"/>
    <x v="0"/>
    <x v="238"/>
    <n v="52911.01"/>
    <x v="1"/>
    <x v="1"/>
    <x v="0"/>
    <x v="1"/>
    <x v="0"/>
    <x v="0"/>
    <x v="0"/>
    <x v="1"/>
    <x v="30"/>
    <x v="11"/>
    <x v="0"/>
  </r>
  <r>
    <s v="AU3944"/>
    <s v="Isabel  Cross"/>
    <x v="0"/>
    <n v="27"/>
    <x v="0"/>
    <x v="0"/>
    <x v="239"/>
    <n v="49943.49"/>
    <x v="1"/>
    <x v="1"/>
    <x v="1"/>
    <x v="0"/>
    <x v="0"/>
    <x v="2"/>
    <x v="0"/>
    <x v="1"/>
    <x v="29"/>
    <x v="11"/>
    <x v="0"/>
  </r>
  <r>
    <s v="AU1041"/>
    <s v="Marion  Glover"/>
    <x v="0"/>
    <n v="41"/>
    <x v="0"/>
    <x v="0"/>
    <x v="237"/>
    <n v="64906.87"/>
    <x v="2"/>
    <x v="1"/>
    <x v="1"/>
    <x v="0"/>
    <x v="0"/>
    <x v="1"/>
    <x v="1"/>
    <x v="3"/>
    <x v="28"/>
    <x v="5"/>
    <x v="0"/>
  </r>
  <r>
    <s v="AU1042"/>
    <s v="Edwin  Malone"/>
    <x v="0"/>
    <n v="45"/>
    <x v="2"/>
    <x v="1"/>
    <x v="237"/>
    <n v="17259.78"/>
    <x v="2"/>
    <x v="1"/>
    <x v="1"/>
    <x v="1"/>
    <x v="2"/>
    <x v="0"/>
    <x v="0"/>
    <x v="2"/>
    <x v="28"/>
    <x v="5"/>
    <x v="0"/>
  </r>
  <r>
    <s v="AU1043"/>
    <s v="Cassandra  Franklin"/>
    <x v="0"/>
    <n v="49"/>
    <x v="2"/>
    <x v="1"/>
    <x v="237"/>
    <n v="1634.88"/>
    <x v="1"/>
    <x v="1"/>
    <x v="1"/>
    <x v="0"/>
    <x v="0"/>
    <x v="2"/>
    <x v="0"/>
    <x v="2"/>
    <x v="28"/>
    <x v="5"/>
    <x v="0"/>
  </r>
  <r>
    <s v="AU1044"/>
    <s v="Brooke  Horton"/>
    <x v="0"/>
    <n v="52"/>
    <x v="2"/>
    <x v="2"/>
    <x v="237"/>
    <n v="7153.07"/>
    <x v="0"/>
    <x v="1"/>
    <x v="1"/>
    <x v="0"/>
    <x v="0"/>
    <x v="0"/>
    <x v="0"/>
    <x v="2"/>
    <x v="28"/>
    <x v="5"/>
    <x v="0"/>
  </r>
  <r>
    <s v="AU1045"/>
    <s v="Shari  Silva"/>
    <x v="1"/>
    <n v="51"/>
    <x v="2"/>
    <x v="2"/>
    <x v="237"/>
    <n v="17774.09"/>
    <x v="0"/>
    <x v="2"/>
    <x v="0"/>
    <x v="0"/>
    <x v="0"/>
    <x v="0"/>
    <x v="0"/>
    <x v="2"/>
    <x v="28"/>
    <x v="5"/>
    <x v="0"/>
  </r>
  <r>
    <s v="AU1046"/>
    <s v="Brooke  Horton"/>
    <x v="0"/>
    <n v="47"/>
    <x v="2"/>
    <x v="1"/>
    <x v="237"/>
    <n v="83964.58"/>
    <x v="0"/>
    <x v="2"/>
    <x v="0"/>
    <x v="0"/>
    <x v="0"/>
    <x v="0"/>
    <x v="0"/>
    <x v="2"/>
    <x v="28"/>
    <x v="5"/>
    <x v="0"/>
  </r>
  <r>
    <s v="AU0096"/>
    <s v="Allan  Ramos"/>
    <x v="0"/>
    <n v="28"/>
    <x v="0"/>
    <x v="0"/>
    <x v="7"/>
    <n v="100713.46"/>
    <x v="1"/>
    <x v="2"/>
    <x v="0"/>
    <x v="0"/>
    <x v="0"/>
    <x v="0"/>
    <x v="0"/>
    <x v="1"/>
    <x v="6"/>
    <x v="2"/>
    <x v="0"/>
  </r>
  <r>
    <s v="AU1048"/>
    <s v="Ben  Perez"/>
    <x v="0"/>
    <n v="38"/>
    <x v="3"/>
    <x v="0"/>
    <x v="237"/>
    <n v="73072.87"/>
    <x v="0"/>
    <x v="1"/>
    <x v="1"/>
    <x v="0"/>
    <x v="0"/>
    <x v="0"/>
    <x v="0"/>
    <x v="3"/>
    <x v="28"/>
    <x v="5"/>
    <x v="0"/>
  </r>
  <r>
    <s v="AU0217"/>
    <s v="Woodrow  Colon"/>
    <x v="1"/>
    <n v="28"/>
    <x v="0"/>
    <x v="0"/>
    <x v="93"/>
    <n v="40310.269999999997"/>
    <x v="0"/>
    <x v="1"/>
    <x v="0"/>
    <x v="0"/>
    <x v="0"/>
    <x v="0"/>
    <x v="0"/>
    <x v="1"/>
    <x v="27"/>
    <x v="3"/>
    <x v="0"/>
  </r>
  <r>
    <s v="AU0266"/>
    <s v="Beth  Tucker"/>
    <x v="1"/>
    <n v="28"/>
    <x v="2"/>
    <x v="2"/>
    <x v="92"/>
    <n v="19644.16"/>
    <x v="0"/>
    <x v="1"/>
    <x v="1"/>
    <x v="1"/>
    <x v="1"/>
    <x v="0"/>
    <x v="0"/>
    <x v="1"/>
    <x v="24"/>
    <x v="3"/>
    <x v="0"/>
  </r>
  <r>
    <s v="AU1051"/>
    <s v="Bobbie  Ryan"/>
    <x v="0"/>
    <n v="47"/>
    <x v="0"/>
    <x v="0"/>
    <x v="240"/>
    <n v="21943.79"/>
    <x v="0"/>
    <x v="1"/>
    <x v="0"/>
    <x v="0"/>
    <x v="1"/>
    <x v="0"/>
    <x v="0"/>
    <x v="2"/>
    <x v="20"/>
    <x v="6"/>
    <x v="0"/>
  </r>
  <r>
    <s v="AU1052"/>
    <s v="Shari  Silva"/>
    <x v="0"/>
    <n v="48"/>
    <x v="2"/>
    <x v="1"/>
    <x v="240"/>
    <n v="109354.84"/>
    <x v="0"/>
    <x v="1"/>
    <x v="1"/>
    <x v="0"/>
    <x v="1"/>
    <x v="0"/>
    <x v="0"/>
    <x v="2"/>
    <x v="20"/>
    <x v="6"/>
    <x v="0"/>
  </r>
  <r>
    <s v="AU1053"/>
    <s v="Jaime  Pearson"/>
    <x v="0"/>
    <n v="38"/>
    <x v="2"/>
    <x v="1"/>
    <x v="240"/>
    <n v="40064.46"/>
    <x v="0"/>
    <x v="1"/>
    <x v="1"/>
    <x v="0"/>
    <x v="0"/>
    <x v="0"/>
    <x v="0"/>
    <x v="3"/>
    <x v="20"/>
    <x v="6"/>
    <x v="0"/>
  </r>
  <r>
    <s v="AU1054"/>
    <s v="Ivan  Adkins"/>
    <x v="0"/>
    <n v="43"/>
    <x v="0"/>
    <x v="0"/>
    <x v="163"/>
    <n v="52859.75"/>
    <x v="2"/>
    <x v="1"/>
    <x v="1"/>
    <x v="0"/>
    <x v="0"/>
    <x v="0"/>
    <x v="0"/>
    <x v="3"/>
    <x v="25"/>
    <x v="6"/>
    <x v="0"/>
  </r>
  <r>
    <s v="AU1055"/>
    <s v="Cecilia  Manning"/>
    <x v="1"/>
    <n v="40"/>
    <x v="0"/>
    <x v="0"/>
    <x v="163"/>
    <n v="26187.119999999999"/>
    <x v="2"/>
    <x v="1"/>
    <x v="1"/>
    <x v="0"/>
    <x v="0"/>
    <x v="0"/>
    <x v="0"/>
    <x v="3"/>
    <x v="25"/>
    <x v="6"/>
    <x v="0"/>
  </r>
  <r>
    <s v="AU1056"/>
    <s v="Brooke  Horton"/>
    <x v="0"/>
    <n v="36"/>
    <x v="0"/>
    <x v="0"/>
    <x v="163"/>
    <n v="79617.33"/>
    <x v="1"/>
    <x v="2"/>
    <x v="0"/>
    <x v="0"/>
    <x v="0"/>
    <x v="0"/>
    <x v="0"/>
    <x v="3"/>
    <x v="25"/>
    <x v="6"/>
    <x v="0"/>
  </r>
  <r>
    <s v="AU0268"/>
    <s v="Rachel  Gomez"/>
    <x v="0"/>
    <n v="28"/>
    <x v="3"/>
    <x v="1"/>
    <x v="92"/>
    <n v="100267.6"/>
    <x v="0"/>
    <x v="2"/>
    <x v="1"/>
    <x v="1"/>
    <x v="0"/>
    <x v="0"/>
    <x v="0"/>
    <x v="1"/>
    <x v="24"/>
    <x v="3"/>
    <x v="0"/>
  </r>
  <r>
    <s v="AU1058"/>
    <s v="Brooke  Horton"/>
    <x v="1"/>
    <n v="36"/>
    <x v="0"/>
    <x v="0"/>
    <x v="163"/>
    <n v="74203.19"/>
    <x v="1"/>
    <x v="2"/>
    <x v="1"/>
    <x v="0"/>
    <x v="0"/>
    <x v="0"/>
    <x v="0"/>
    <x v="3"/>
    <x v="25"/>
    <x v="6"/>
    <x v="0"/>
  </r>
  <r>
    <s v="AU1059"/>
    <s v="Felicia  Jennings"/>
    <x v="1"/>
    <n v="51"/>
    <x v="2"/>
    <x v="1"/>
    <x v="163"/>
    <n v="11302.51"/>
    <x v="0"/>
    <x v="2"/>
    <x v="0"/>
    <x v="0"/>
    <x v="0"/>
    <x v="0"/>
    <x v="0"/>
    <x v="2"/>
    <x v="25"/>
    <x v="6"/>
    <x v="0"/>
  </r>
  <r>
    <s v="AU1060"/>
    <s v="Rachel  Gomez"/>
    <x v="1"/>
    <n v="46"/>
    <x v="2"/>
    <x v="2"/>
    <x v="163"/>
    <n v="48243.63"/>
    <x v="0"/>
    <x v="0"/>
    <x v="0"/>
    <x v="0"/>
    <x v="2"/>
    <x v="0"/>
    <x v="0"/>
    <x v="2"/>
    <x v="25"/>
    <x v="6"/>
    <x v="0"/>
  </r>
  <r>
    <s v="AU1061"/>
    <s v="Mable  Lindsey"/>
    <x v="0"/>
    <n v="49"/>
    <x v="2"/>
    <x v="2"/>
    <x v="163"/>
    <n v="104165.04"/>
    <x v="0"/>
    <x v="2"/>
    <x v="0"/>
    <x v="0"/>
    <x v="0"/>
    <x v="3"/>
    <x v="1"/>
    <x v="2"/>
    <x v="25"/>
    <x v="6"/>
    <x v="0"/>
  </r>
  <r>
    <s v="AU1062"/>
    <s v="Lance  Yates"/>
    <x v="0"/>
    <n v="54"/>
    <x v="2"/>
    <x v="2"/>
    <x v="163"/>
    <n v="24297.27"/>
    <x v="0"/>
    <x v="1"/>
    <x v="0"/>
    <x v="0"/>
    <x v="0"/>
    <x v="0"/>
    <x v="0"/>
    <x v="2"/>
    <x v="25"/>
    <x v="6"/>
    <x v="0"/>
  </r>
  <r>
    <s v="AU1063"/>
    <s v="Lynette  Brewer"/>
    <x v="1"/>
    <n v="37"/>
    <x v="3"/>
    <x v="0"/>
    <x v="163"/>
    <n v="50852.66"/>
    <x v="0"/>
    <x v="1"/>
    <x v="1"/>
    <x v="1"/>
    <x v="1"/>
    <x v="0"/>
    <x v="0"/>
    <x v="3"/>
    <x v="25"/>
    <x v="6"/>
    <x v="0"/>
  </r>
  <r>
    <s v="AU1064"/>
    <s v="Don  Gonzales"/>
    <x v="0"/>
    <n v="42"/>
    <x v="3"/>
    <x v="2"/>
    <x v="163"/>
    <n v="17325.88"/>
    <x v="0"/>
    <x v="0"/>
    <x v="1"/>
    <x v="0"/>
    <x v="1"/>
    <x v="0"/>
    <x v="0"/>
    <x v="3"/>
    <x v="25"/>
    <x v="6"/>
    <x v="0"/>
  </r>
  <r>
    <s v="AU0358"/>
    <s v="Carla  Mccormick"/>
    <x v="0"/>
    <n v="28"/>
    <x v="3"/>
    <x v="1"/>
    <x v="144"/>
    <n v="10042.25"/>
    <x v="1"/>
    <x v="3"/>
    <x v="0"/>
    <x v="0"/>
    <x v="0"/>
    <x v="0"/>
    <x v="0"/>
    <x v="1"/>
    <x v="21"/>
    <x v="4"/>
    <x v="0"/>
  </r>
  <r>
    <s v="AU1066"/>
    <s v="Shari  Silva"/>
    <x v="0"/>
    <n v="51"/>
    <x v="0"/>
    <x v="0"/>
    <x v="241"/>
    <n v="61590.07"/>
    <x v="0"/>
    <x v="2"/>
    <x v="1"/>
    <x v="0"/>
    <x v="0"/>
    <x v="0"/>
    <x v="0"/>
    <x v="2"/>
    <x v="21"/>
    <x v="6"/>
    <x v="0"/>
  </r>
  <r>
    <s v="AU0365"/>
    <s v="Elvira  Bowman"/>
    <x v="1"/>
    <n v="28"/>
    <x v="3"/>
    <x v="2"/>
    <x v="145"/>
    <n v="97318.75"/>
    <x v="0"/>
    <x v="2"/>
    <x v="0"/>
    <x v="0"/>
    <x v="0"/>
    <x v="0"/>
    <x v="0"/>
    <x v="1"/>
    <x v="26"/>
    <x v="4"/>
    <x v="0"/>
  </r>
  <r>
    <s v="AU1068"/>
    <s v="Marion  Glover"/>
    <x v="1"/>
    <n v="35"/>
    <x v="0"/>
    <x v="1"/>
    <x v="241"/>
    <n v="23098.6"/>
    <x v="0"/>
    <x v="1"/>
    <x v="1"/>
    <x v="0"/>
    <x v="0"/>
    <x v="0"/>
    <x v="0"/>
    <x v="3"/>
    <x v="21"/>
    <x v="6"/>
    <x v="0"/>
  </r>
  <r>
    <s v="AU1069"/>
    <s v="Tiffany  May"/>
    <x v="0"/>
    <n v="57"/>
    <x v="2"/>
    <x v="1"/>
    <x v="241"/>
    <n v="89680.01"/>
    <x v="1"/>
    <x v="1"/>
    <x v="1"/>
    <x v="1"/>
    <x v="1"/>
    <x v="0"/>
    <x v="0"/>
    <x v="4"/>
    <x v="21"/>
    <x v="6"/>
    <x v="0"/>
  </r>
  <r>
    <s v="AU1070"/>
    <s v="Brooke  Horton"/>
    <x v="0"/>
    <n v="62"/>
    <x v="2"/>
    <x v="1"/>
    <x v="241"/>
    <n v="82873.94"/>
    <x v="1"/>
    <x v="3"/>
    <x v="1"/>
    <x v="1"/>
    <x v="0"/>
    <x v="1"/>
    <x v="0"/>
    <x v="4"/>
    <x v="21"/>
    <x v="6"/>
    <x v="0"/>
  </r>
  <r>
    <s v="AU1071"/>
    <s v="Della  Jensen"/>
    <x v="0"/>
    <n v="51"/>
    <x v="2"/>
    <x v="0"/>
    <x v="241"/>
    <n v="61338.01"/>
    <x v="0"/>
    <x v="1"/>
    <x v="1"/>
    <x v="0"/>
    <x v="0"/>
    <x v="0"/>
    <x v="1"/>
    <x v="2"/>
    <x v="21"/>
    <x v="6"/>
    <x v="0"/>
  </r>
  <r>
    <s v="AU1072"/>
    <s v="Della  Jensen"/>
    <x v="1"/>
    <n v="39"/>
    <x v="1"/>
    <x v="2"/>
    <x v="241"/>
    <n v="126089.42"/>
    <x v="0"/>
    <x v="1"/>
    <x v="1"/>
    <x v="0"/>
    <x v="0"/>
    <x v="2"/>
    <x v="0"/>
    <x v="3"/>
    <x v="21"/>
    <x v="6"/>
    <x v="0"/>
  </r>
  <r>
    <s v="AU1073"/>
    <s v="Tiffany  May"/>
    <x v="0"/>
    <n v="37"/>
    <x v="0"/>
    <x v="0"/>
    <x v="200"/>
    <n v="22187.9"/>
    <x v="0"/>
    <x v="1"/>
    <x v="1"/>
    <x v="0"/>
    <x v="1"/>
    <x v="0"/>
    <x v="0"/>
    <x v="3"/>
    <x v="26"/>
    <x v="6"/>
    <x v="0"/>
  </r>
  <r>
    <s v="AU1074"/>
    <s v="Trevor  Jones"/>
    <x v="0"/>
    <n v="37"/>
    <x v="0"/>
    <x v="0"/>
    <x v="200"/>
    <n v="75412.66"/>
    <x v="1"/>
    <x v="2"/>
    <x v="1"/>
    <x v="0"/>
    <x v="0"/>
    <x v="1"/>
    <x v="0"/>
    <x v="3"/>
    <x v="26"/>
    <x v="6"/>
    <x v="0"/>
  </r>
  <r>
    <s v="AU0376"/>
    <s v="Rachel  Gomez"/>
    <x v="1"/>
    <n v="28"/>
    <x v="1"/>
    <x v="2"/>
    <x v="147"/>
    <n v="66192.13"/>
    <x v="1"/>
    <x v="1"/>
    <x v="1"/>
    <x v="0"/>
    <x v="0"/>
    <x v="1"/>
    <x v="0"/>
    <x v="1"/>
    <x v="0"/>
    <x v="4"/>
    <x v="0"/>
  </r>
  <r>
    <s v="AU0639"/>
    <s v="Arturo  Francis"/>
    <x v="0"/>
    <n v="28"/>
    <x v="1"/>
    <x v="0"/>
    <x v="186"/>
    <n v="218759.37"/>
    <x v="2"/>
    <x v="1"/>
    <x v="0"/>
    <x v="1"/>
    <x v="0"/>
    <x v="0"/>
    <x v="0"/>
    <x v="1"/>
    <x v="30"/>
    <x v="4"/>
    <x v="0"/>
  </r>
  <r>
    <s v="AU1077"/>
    <s v="Isabel  Cross"/>
    <x v="0"/>
    <n v="48"/>
    <x v="2"/>
    <x v="2"/>
    <x v="200"/>
    <n v="60427.94"/>
    <x v="0"/>
    <x v="1"/>
    <x v="0"/>
    <x v="0"/>
    <x v="0"/>
    <x v="2"/>
    <x v="1"/>
    <x v="2"/>
    <x v="26"/>
    <x v="6"/>
    <x v="0"/>
  </r>
  <r>
    <s v="AU1078"/>
    <s v="Ruben  Nunez"/>
    <x v="0"/>
    <n v="47"/>
    <x v="2"/>
    <x v="1"/>
    <x v="200"/>
    <n v="88703.09"/>
    <x v="0"/>
    <x v="2"/>
    <x v="0"/>
    <x v="0"/>
    <x v="0"/>
    <x v="1"/>
    <x v="1"/>
    <x v="2"/>
    <x v="26"/>
    <x v="6"/>
    <x v="0"/>
  </r>
  <r>
    <s v="AU1079"/>
    <s v="Donna  Reid"/>
    <x v="0"/>
    <n v="36"/>
    <x v="3"/>
    <x v="1"/>
    <x v="200"/>
    <n v="9652.09"/>
    <x v="1"/>
    <x v="2"/>
    <x v="0"/>
    <x v="0"/>
    <x v="0"/>
    <x v="0"/>
    <x v="0"/>
    <x v="3"/>
    <x v="26"/>
    <x v="6"/>
    <x v="0"/>
  </r>
  <r>
    <s v="AU1080"/>
    <s v="Ernest  Davis"/>
    <x v="0"/>
    <n v="44"/>
    <x v="3"/>
    <x v="1"/>
    <x v="200"/>
    <n v="55893.25"/>
    <x v="2"/>
    <x v="1"/>
    <x v="0"/>
    <x v="1"/>
    <x v="0"/>
    <x v="0"/>
    <x v="0"/>
    <x v="3"/>
    <x v="26"/>
    <x v="6"/>
    <x v="0"/>
  </r>
  <r>
    <s v="AU1081"/>
    <s v="Cindy  Becker"/>
    <x v="1"/>
    <n v="38"/>
    <x v="3"/>
    <x v="0"/>
    <x v="200"/>
    <n v="23770.03"/>
    <x v="0"/>
    <x v="1"/>
    <x v="1"/>
    <x v="0"/>
    <x v="1"/>
    <x v="0"/>
    <x v="0"/>
    <x v="3"/>
    <x v="26"/>
    <x v="6"/>
    <x v="0"/>
  </r>
  <r>
    <s v="AU0706"/>
    <s v="Isabel  Cross"/>
    <x v="1"/>
    <n v="28"/>
    <x v="1"/>
    <x v="0"/>
    <x v="195"/>
    <n v="51544.31"/>
    <x v="2"/>
    <x v="2"/>
    <x v="1"/>
    <x v="0"/>
    <x v="1"/>
    <x v="0"/>
    <x v="1"/>
    <x v="1"/>
    <x v="15"/>
    <x v="4"/>
    <x v="0"/>
  </r>
  <r>
    <s v="AU1083"/>
    <s v="Patty  Thompson"/>
    <x v="1"/>
    <n v="41"/>
    <x v="0"/>
    <x v="0"/>
    <x v="242"/>
    <n v="121027.7"/>
    <x v="0"/>
    <x v="0"/>
    <x v="0"/>
    <x v="0"/>
    <x v="0"/>
    <x v="0"/>
    <x v="0"/>
    <x v="3"/>
    <x v="0"/>
    <x v="6"/>
    <x v="0"/>
  </r>
  <r>
    <s v="AU1084"/>
    <s v="Della  Jensen"/>
    <x v="1"/>
    <n v="44"/>
    <x v="0"/>
    <x v="0"/>
    <x v="242"/>
    <n v="7509.1"/>
    <x v="0"/>
    <x v="0"/>
    <x v="0"/>
    <x v="0"/>
    <x v="0"/>
    <x v="3"/>
    <x v="0"/>
    <x v="3"/>
    <x v="0"/>
    <x v="6"/>
    <x v="0"/>
  </r>
  <r>
    <s v="AU1085"/>
    <s v="Cindy  Becker"/>
    <x v="1"/>
    <n v="41"/>
    <x v="0"/>
    <x v="0"/>
    <x v="242"/>
    <n v="60480.88"/>
    <x v="2"/>
    <x v="1"/>
    <x v="1"/>
    <x v="0"/>
    <x v="1"/>
    <x v="0"/>
    <x v="0"/>
    <x v="3"/>
    <x v="0"/>
    <x v="6"/>
    <x v="0"/>
  </r>
  <r>
    <s v="AU1086"/>
    <s v="Max  Rodgers"/>
    <x v="0"/>
    <n v="47"/>
    <x v="2"/>
    <x v="1"/>
    <x v="242"/>
    <n v="2906.37"/>
    <x v="0"/>
    <x v="1"/>
    <x v="1"/>
    <x v="0"/>
    <x v="0"/>
    <x v="0"/>
    <x v="1"/>
    <x v="2"/>
    <x v="0"/>
    <x v="6"/>
    <x v="0"/>
  </r>
  <r>
    <s v="AU1087"/>
    <s v="Joey  Wong"/>
    <x v="1"/>
    <n v="59"/>
    <x v="2"/>
    <x v="2"/>
    <x v="242"/>
    <n v="66157.63"/>
    <x v="0"/>
    <x v="1"/>
    <x v="0"/>
    <x v="1"/>
    <x v="0"/>
    <x v="0"/>
    <x v="0"/>
    <x v="4"/>
    <x v="0"/>
    <x v="6"/>
    <x v="0"/>
  </r>
  <r>
    <s v="AU1088"/>
    <s v="Ben  Perez"/>
    <x v="0"/>
    <n v="43"/>
    <x v="2"/>
    <x v="1"/>
    <x v="242"/>
    <n v="24562.27"/>
    <x v="0"/>
    <x v="2"/>
    <x v="0"/>
    <x v="0"/>
    <x v="0"/>
    <x v="0"/>
    <x v="0"/>
    <x v="3"/>
    <x v="0"/>
    <x v="6"/>
    <x v="0"/>
  </r>
  <r>
    <s v="AU1089"/>
    <s v="Bethany  Pena"/>
    <x v="0"/>
    <n v="36"/>
    <x v="0"/>
    <x v="2"/>
    <x v="36"/>
    <n v="33963.550000000003"/>
    <x v="1"/>
    <x v="2"/>
    <x v="0"/>
    <x v="0"/>
    <x v="0"/>
    <x v="0"/>
    <x v="0"/>
    <x v="3"/>
    <x v="1"/>
    <x v="6"/>
    <x v="0"/>
  </r>
  <r>
    <s v="AU0735"/>
    <s v="Robert  Munoz"/>
    <x v="0"/>
    <n v="28"/>
    <x v="3"/>
    <x v="2"/>
    <x v="196"/>
    <n v="26960.400000000001"/>
    <x v="1"/>
    <x v="1"/>
    <x v="1"/>
    <x v="0"/>
    <x v="0"/>
    <x v="0"/>
    <x v="0"/>
    <x v="1"/>
    <x v="17"/>
    <x v="4"/>
    <x v="0"/>
  </r>
  <r>
    <s v="AU1091"/>
    <s v="Sylvester  Morales"/>
    <x v="1"/>
    <n v="45"/>
    <x v="0"/>
    <x v="0"/>
    <x v="36"/>
    <n v="86263.72"/>
    <x v="1"/>
    <x v="0"/>
    <x v="1"/>
    <x v="0"/>
    <x v="1"/>
    <x v="0"/>
    <x v="0"/>
    <x v="2"/>
    <x v="1"/>
    <x v="6"/>
    <x v="0"/>
  </r>
  <r>
    <s v="AU1092"/>
    <s v="Isabel  Cross"/>
    <x v="1"/>
    <n v="35"/>
    <x v="0"/>
    <x v="0"/>
    <x v="36"/>
    <n v="2726.66"/>
    <x v="0"/>
    <x v="0"/>
    <x v="0"/>
    <x v="0"/>
    <x v="0"/>
    <x v="0"/>
    <x v="0"/>
    <x v="3"/>
    <x v="1"/>
    <x v="6"/>
    <x v="0"/>
  </r>
  <r>
    <s v="AU0778"/>
    <s v="Della  Jensen"/>
    <x v="0"/>
    <n v="28"/>
    <x v="3"/>
    <x v="1"/>
    <x v="198"/>
    <n v="3746.31"/>
    <x v="1"/>
    <x v="1"/>
    <x v="1"/>
    <x v="0"/>
    <x v="1"/>
    <x v="0"/>
    <x v="0"/>
    <x v="1"/>
    <x v="20"/>
    <x v="5"/>
    <x v="0"/>
  </r>
  <r>
    <s v="AU0796"/>
    <s v="Lorraine  Gibson"/>
    <x v="1"/>
    <n v="28"/>
    <x v="0"/>
    <x v="0"/>
    <x v="197"/>
    <n v="51934.09"/>
    <x v="1"/>
    <x v="2"/>
    <x v="1"/>
    <x v="0"/>
    <x v="1"/>
    <x v="0"/>
    <x v="0"/>
    <x v="1"/>
    <x v="26"/>
    <x v="5"/>
    <x v="0"/>
  </r>
  <r>
    <s v="AU1095"/>
    <s v="Jenny  Garcia"/>
    <x v="1"/>
    <n v="45"/>
    <x v="0"/>
    <x v="2"/>
    <x v="36"/>
    <n v="14889.45"/>
    <x v="1"/>
    <x v="2"/>
    <x v="0"/>
    <x v="0"/>
    <x v="0"/>
    <x v="0"/>
    <x v="0"/>
    <x v="2"/>
    <x v="1"/>
    <x v="6"/>
    <x v="0"/>
  </r>
  <r>
    <s v="AU1096"/>
    <s v="Christina  Fuller"/>
    <x v="1"/>
    <n v="35"/>
    <x v="0"/>
    <x v="1"/>
    <x v="36"/>
    <n v="9077.82"/>
    <x v="0"/>
    <x v="1"/>
    <x v="0"/>
    <x v="0"/>
    <x v="1"/>
    <x v="0"/>
    <x v="0"/>
    <x v="3"/>
    <x v="1"/>
    <x v="6"/>
    <x v="0"/>
  </r>
  <r>
    <s v="AU1097"/>
    <s v="Ivan  Adkins"/>
    <x v="0"/>
    <n v="36"/>
    <x v="0"/>
    <x v="2"/>
    <x v="36"/>
    <n v="132016.15"/>
    <x v="0"/>
    <x v="2"/>
    <x v="1"/>
    <x v="0"/>
    <x v="0"/>
    <x v="2"/>
    <x v="0"/>
    <x v="3"/>
    <x v="1"/>
    <x v="6"/>
    <x v="0"/>
  </r>
  <r>
    <s v="AU0919"/>
    <s v="Ernest  Davis"/>
    <x v="1"/>
    <n v="28"/>
    <x v="0"/>
    <x v="0"/>
    <x v="34"/>
    <n v="110236.24"/>
    <x v="0"/>
    <x v="1"/>
    <x v="1"/>
    <x v="0"/>
    <x v="0"/>
    <x v="0"/>
    <x v="0"/>
    <x v="1"/>
    <x v="10"/>
    <x v="5"/>
    <x v="0"/>
  </r>
  <r>
    <s v="AU1099"/>
    <s v="Patty  Thompson"/>
    <x v="0"/>
    <n v="48"/>
    <x v="2"/>
    <x v="0"/>
    <x v="36"/>
    <n v="98514.06"/>
    <x v="1"/>
    <x v="1"/>
    <x v="0"/>
    <x v="0"/>
    <x v="0"/>
    <x v="0"/>
    <x v="0"/>
    <x v="2"/>
    <x v="1"/>
    <x v="6"/>
    <x v="0"/>
  </r>
  <r>
    <s v="AU1100"/>
    <s v="Bethany  Pena"/>
    <x v="0"/>
    <n v="48"/>
    <x v="2"/>
    <x v="2"/>
    <x v="36"/>
    <n v="115419.55"/>
    <x v="0"/>
    <x v="0"/>
    <x v="1"/>
    <x v="0"/>
    <x v="1"/>
    <x v="0"/>
    <x v="0"/>
    <x v="2"/>
    <x v="1"/>
    <x v="6"/>
    <x v="0"/>
  </r>
  <r>
    <s v="AU1101"/>
    <s v="Brooke  Horton"/>
    <x v="0"/>
    <n v="56"/>
    <x v="2"/>
    <x v="1"/>
    <x v="36"/>
    <n v="5246.81"/>
    <x v="0"/>
    <x v="2"/>
    <x v="0"/>
    <x v="0"/>
    <x v="0"/>
    <x v="1"/>
    <x v="0"/>
    <x v="4"/>
    <x v="1"/>
    <x v="6"/>
    <x v="0"/>
  </r>
  <r>
    <s v="AU1102"/>
    <s v="Jenny  Garcia"/>
    <x v="0"/>
    <n v="60"/>
    <x v="2"/>
    <x v="2"/>
    <x v="36"/>
    <n v="32935.279999999999"/>
    <x v="0"/>
    <x v="2"/>
    <x v="1"/>
    <x v="0"/>
    <x v="0"/>
    <x v="0"/>
    <x v="0"/>
    <x v="4"/>
    <x v="1"/>
    <x v="6"/>
    <x v="0"/>
  </r>
  <r>
    <s v="AU1103"/>
    <s v="Billie  Chandler"/>
    <x v="0"/>
    <n v="42"/>
    <x v="2"/>
    <x v="2"/>
    <x v="36"/>
    <n v="42799.6"/>
    <x v="0"/>
    <x v="2"/>
    <x v="1"/>
    <x v="0"/>
    <x v="0"/>
    <x v="0"/>
    <x v="0"/>
    <x v="3"/>
    <x v="1"/>
    <x v="6"/>
    <x v="0"/>
  </r>
  <r>
    <s v="AU1104"/>
    <s v="Bethany  Pena"/>
    <x v="0"/>
    <n v="44"/>
    <x v="3"/>
    <x v="1"/>
    <x v="36"/>
    <n v="12483.66"/>
    <x v="0"/>
    <x v="3"/>
    <x v="0"/>
    <x v="0"/>
    <x v="2"/>
    <x v="0"/>
    <x v="0"/>
    <x v="3"/>
    <x v="1"/>
    <x v="6"/>
    <x v="0"/>
  </r>
  <r>
    <s v="AU0937"/>
    <s v="Isabel  Cross"/>
    <x v="1"/>
    <n v="28"/>
    <x v="0"/>
    <x v="1"/>
    <x v="225"/>
    <n v="10329.48"/>
    <x v="2"/>
    <x v="2"/>
    <x v="0"/>
    <x v="1"/>
    <x v="0"/>
    <x v="0"/>
    <x v="0"/>
    <x v="1"/>
    <x v="11"/>
    <x v="5"/>
    <x v="0"/>
  </r>
  <r>
    <s v="AU0979"/>
    <s v="Donna  Reid"/>
    <x v="0"/>
    <n v="28"/>
    <x v="3"/>
    <x v="0"/>
    <x v="103"/>
    <n v="42147.87"/>
    <x v="2"/>
    <x v="2"/>
    <x v="0"/>
    <x v="0"/>
    <x v="0"/>
    <x v="0"/>
    <x v="0"/>
    <x v="1"/>
    <x v="13"/>
    <x v="5"/>
    <x v="0"/>
  </r>
  <r>
    <s v="AU1040"/>
    <s v="Lee  Mack"/>
    <x v="0"/>
    <n v="28"/>
    <x v="0"/>
    <x v="0"/>
    <x v="237"/>
    <n v="63179.87"/>
    <x v="1"/>
    <x v="1"/>
    <x v="0"/>
    <x v="0"/>
    <x v="0"/>
    <x v="0"/>
    <x v="0"/>
    <x v="1"/>
    <x v="28"/>
    <x v="5"/>
    <x v="0"/>
  </r>
  <r>
    <s v="AU1067"/>
    <s v="Fernando  Rowe"/>
    <x v="1"/>
    <n v="28"/>
    <x v="0"/>
    <x v="1"/>
    <x v="241"/>
    <n v="42657.9"/>
    <x v="0"/>
    <x v="1"/>
    <x v="0"/>
    <x v="0"/>
    <x v="0"/>
    <x v="0"/>
    <x v="0"/>
    <x v="1"/>
    <x v="21"/>
    <x v="6"/>
    <x v="0"/>
  </r>
  <r>
    <s v="AU1177"/>
    <s v="Guillermo  Potter"/>
    <x v="0"/>
    <n v="28"/>
    <x v="0"/>
    <x v="0"/>
    <x v="41"/>
    <n v="140804.16"/>
    <x v="0"/>
    <x v="2"/>
    <x v="1"/>
    <x v="0"/>
    <x v="0"/>
    <x v="1"/>
    <x v="0"/>
    <x v="1"/>
    <x v="3"/>
    <x v="6"/>
    <x v="0"/>
  </r>
  <r>
    <s v="AU1110"/>
    <s v="Bethany  Pena"/>
    <x v="0"/>
    <n v="35"/>
    <x v="0"/>
    <x v="0"/>
    <x v="164"/>
    <n v="98689.4"/>
    <x v="0"/>
    <x v="1"/>
    <x v="0"/>
    <x v="0"/>
    <x v="0"/>
    <x v="1"/>
    <x v="1"/>
    <x v="3"/>
    <x v="2"/>
    <x v="6"/>
    <x v="0"/>
  </r>
  <r>
    <s v="AU1192"/>
    <s v="Shari  Silva"/>
    <x v="1"/>
    <n v="28"/>
    <x v="0"/>
    <x v="2"/>
    <x v="165"/>
    <n v="52315.03"/>
    <x v="0"/>
    <x v="1"/>
    <x v="1"/>
    <x v="0"/>
    <x v="0"/>
    <x v="0"/>
    <x v="0"/>
    <x v="1"/>
    <x v="27"/>
    <x v="6"/>
    <x v="0"/>
  </r>
  <r>
    <s v="AU1224"/>
    <s v="Shari  Silva"/>
    <x v="1"/>
    <n v="28"/>
    <x v="0"/>
    <x v="2"/>
    <x v="243"/>
    <n v="159622.22"/>
    <x v="2"/>
    <x v="2"/>
    <x v="1"/>
    <x v="1"/>
    <x v="1"/>
    <x v="2"/>
    <x v="0"/>
    <x v="1"/>
    <x v="8"/>
    <x v="6"/>
    <x v="0"/>
  </r>
  <r>
    <s v="AU1113"/>
    <s v="Rachel  Gomez"/>
    <x v="1"/>
    <n v="42"/>
    <x v="0"/>
    <x v="2"/>
    <x v="164"/>
    <n v="160246.31"/>
    <x v="0"/>
    <x v="1"/>
    <x v="1"/>
    <x v="0"/>
    <x v="0"/>
    <x v="1"/>
    <x v="0"/>
    <x v="3"/>
    <x v="2"/>
    <x v="6"/>
    <x v="0"/>
  </r>
  <r>
    <s v="AU1271"/>
    <s v="Sonya  Mullins"/>
    <x v="1"/>
    <n v="28"/>
    <x v="2"/>
    <x v="2"/>
    <x v="166"/>
    <n v="78527.88"/>
    <x v="0"/>
    <x v="1"/>
    <x v="1"/>
    <x v="0"/>
    <x v="1"/>
    <x v="0"/>
    <x v="0"/>
    <x v="1"/>
    <x v="10"/>
    <x v="6"/>
    <x v="0"/>
  </r>
  <r>
    <s v="AU1115"/>
    <s v="Ernest  Davis"/>
    <x v="0"/>
    <n v="48"/>
    <x v="2"/>
    <x v="1"/>
    <x v="164"/>
    <n v="53986.33"/>
    <x v="2"/>
    <x v="1"/>
    <x v="0"/>
    <x v="1"/>
    <x v="0"/>
    <x v="0"/>
    <x v="0"/>
    <x v="2"/>
    <x v="2"/>
    <x v="6"/>
    <x v="0"/>
  </r>
  <r>
    <s v="AU1116"/>
    <s v="Allan  Ramos"/>
    <x v="0"/>
    <n v="58"/>
    <x v="2"/>
    <x v="1"/>
    <x v="164"/>
    <n v="26794.36"/>
    <x v="0"/>
    <x v="1"/>
    <x v="1"/>
    <x v="0"/>
    <x v="0"/>
    <x v="0"/>
    <x v="0"/>
    <x v="4"/>
    <x v="2"/>
    <x v="6"/>
    <x v="0"/>
  </r>
  <r>
    <s v="AU1117"/>
    <s v="Christina  Fuller"/>
    <x v="1"/>
    <n v="42"/>
    <x v="2"/>
    <x v="2"/>
    <x v="164"/>
    <n v="93805.72"/>
    <x v="0"/>
    <x v="2"/>
    <x v="1"/>
    <x v="0"/>
    <x v="1"/>
    <x v="0"/>
    <x v="0"/>
    <x v="3"/>
    <x v="2"/>
    <x v="6"/>
    <x v="0"/>
  </r>
  <r>
    <s v="AU1118"/>
    <s v="Cecilia  Manning"/>
    <x v="0"/>
    <n v="61"/>
    <x v="2"/>
    <x v="2"/>
    <x v="164"/>
    <n v="61177.01"/>
    <x v="1"/>
    <x v="2"/>
    <x v="1"/>
    <x v="0"/>
    <x v="0"/>
    <x v="1"/>
    <x v="0"/>
    <x v="4"/>
    <x v="2"/>
    <x v="6"/>
    <x v="0"/>
  </r>
  <r>
    <s v="AU1119"/>
    <s v="Ivan  Adkins"/>
    <x v="0"/>
    <n v="35"/>
    <x v="3"/>
    <x v="1"/>
    <x v="164"/>
    <n v="67522.13"/>
    <x v="0"/>
    <x v="1"/>
    <x v="0"/>
    <x v="0"/>
    <x v="1"/>
    <x v="0"/>
    <x v="0"/>
    <x v="3"/>
    <x v="2"/>
    <x v="6"/>
    <x v="0"/>
  </r>
  <r>
    <s v="AU1120"/>
    <s v="Sandra  Floyd"/>
    <x v="0"/>
    <n v="38"/>
    <x v="3"/>
    <x v="0"/>
    <x v="164"/>
    <n v="37260.33"/>
    <x v="1"/>
    <x v="2"/>
    <x v="1"/>
    <x v="0"/>
    <x v="2"/>
    <x v="0"/>
    <x v="0"/>
    <x v="3"/>
    <x v="2"/>
    <x v="6"/>
    <x v="0"/>
  </r>
  <r>
    <s v="AU1315"/>
    <s v="Rachel  Gomez"/>
    <x v="1"/>
    <n v="28"/>
    <x v="0"/>
    <x v="0"/>
    <x v="105"/>
    <n v="46367.09"/>
    <x v="0"/>
    <x v="0"/>
    <x v="1"/>
    <x v="0"/>
    <x v="1"/>
    <x v="0"/>
    <x v="0"/>
    <x v="1"/>
    <x v="30"/>
    <x v="6"/>
    <x v="0"/>
  </r>
  <r>
    <s v="AU1122"/>
    <s v="Edwin  Malone"/>
    <x v="0"/>
    <n v="39"/>
    <x v="0"/>
    <x v="2"/>
    <x v="244"/>
    <n v="54724.94"/>
    <x v="0"/>
    <x v="2"/>
    <x v="0"/>
    <x v="0"/>
    <x v="1"/>
    <x v="0"/>
    <x v="0"/>
    <x v="3"/>
    <x v="16"/>
    <x v="6"/>
    <x v="0"/>
  </r>
  <r>
    <s v="AU1123"/>
    <s v="Christina  Fuller"/>
    <x v="1"/>
    <n v="43"/>
    <x v="0"/>
    <x v="0"/>
    <x v="244"/>
    <n v="16356.12"/>
    <x v="0"/>
    <x v="2"/>
    <x v="0"/>
    <x v="0"/>
    <x v="0"/>
    <x v="1"/>
    <x v="0"/>
    <x v="3"/>
    <x v="16"/>
    <x v="6"/>
    <x v="0"/>
  </r>
  <r>
    <s v="AU1124"/>
    <s v="Woodrow  Colon"/>
    <x v="0"/>
    <n v="35"/>
    <x v="0"/>
    <x v="0"/>
    <x v="244"/>
    <n v="170320.81"/>
    <x v="0"/>
    <x v="2"/>
    <x v="0"/>
    <x v="0"/>
    <x v="0"/>
    <x v="0"/>
    <x v="0"/>
    <x v="3"/>
    <x v="16"/>
    <x v="6"/>
    <x v="0"/>
  </r>
  <r>
    <s v="AU1341"/>
    <s v="Joey  Wong"/>
    <x v="0"/>
    <n v="28"/>
    <x v="3"/>
    <x v="0"/>
    <x v="105"/>
    <n v="180627.63"/>
    <x v="0"/>
    <x v="1"/>
    <x v="0"/>
    <x v="1"/>
    <x v="0"/>
    <x v="0"/>
    <x v="0"/>
    <x v="1"/>
    <x v="30"/>
    <x v="6"/>
    <x v="0"/>
  </r>
  <r>
    <s v="AU1126"/>
    <s v="Shari  Silva"/>
    <x v="1"/>
    <n v="49"/>
    <x v="0"/>
    <x v="0"/>
    <x v="244"/>
    <n v="101530.07"/>
    <x v="2"/>
    <x v="1"/>
    <x v="1"/>
    <x v="0"/>
    <x v="1"/>
    <x v="0"/>
    <x v="0"/>
    <x v="2"/>
    <x v="16"/>
    <x v="6"/>
    <x v="0"/>
  </r>
  <r>
    <s v="AU1425"/>
    <s v="Cecilia  Manning"/>
    <x v="1"/>
    <n v="28"/>
    <x v="3"/>
    <x v="0"/>
    <x v="245"/>
    <n v="136174.03"/>
    <x v="1"/>
    <x v="2"/>
    <x v="0"/>
    <x v="0"/>
    <x v="0"/>
    <x v="2"/>
    <x v="0"/>
    <x v="1"/>
    <x v="22"/>
    <x v="6"/>
    <x v="0"/>
  </r>
  <r>
    <s v="AU1128"/>
    <s v="Christy  Olson"/>
    <x v="0"/>
    <n v="46"/>
    <x v="2"/>
    <x v="1"/>
    <x v="244"/>
    <n v="85080.84"/>
    <x v="1"/>
    <x v="3"/>
    <x v="0"/>
    <x v="0"/>
    <x v="0"/>
    <x v="0"/>
    <x v="0"/>
    <x v="2"/>
    <x v="16"/>
    <x v="6"/>
    <x v="0"/>
  </r>
  <r>
    <s v="AU1129"/>
    <s v="Patty  Thompson"/>
    <x v="0"/>
    <n v="44"/>
    <x v="2"/>
    <x v="0"/>
    <x v="244"/>
    <n v="123804.55"/>
    <x v="2"/>
    <x v="1"/>
    <x v="0"/>
    <x v="0"/>
    <x v="0"/>
    <x v="0"/>
    <x v="0"/>
    <x v="3"/>
    <x v="16"/>
    <x v="6"/>
    <x v="0"/>
  </r>
  <r>
    <s v="AU1130"/>
    <s v="Isabel  Cross"/>
    <x v="0"/>
    <n v="36"/>
    <x v="3"/>
    <x v="0"/>
    <x v="244"/>
    <n v="82658.69"/>
    <x v="1"/>
    <x v="2"/>
    <x v="1"/>
    <x v="0"/>
    <x v="0"/>
    <x v="1"/>
    <x v="0"/>
    <x v="3"/>
    <x v="16"/>
    <x v="6"/>
    <x v="0"/>
  </r>
  <r>
    <s v="AU1445"/>
    <s v="Lula  Daniels"/>
    <x v="1"/>
    <n v="28"/>
    <x v="0"/>
    <x v="2"/>
    <x v="207"/>
    <n v="15951.27"/>
    <x v="2"/>
    <x v="0"/>
    <x v="1"/>
    <x v="0"/>
    <x v="0"/>
    <x v="1"/>
    <x v="0"/>
    <x v="1"/>
    <x v="28"/>
    <x v="6"/>
    <x v="0"/>
  </r>
  <r>
    <s v="AU1472"/>
    <s v="Peter  Hodges"/>
    <x v="0"/>
    <n v="28"/>
    <x v="0"/>
    <x v="1"/>
    <x v="246"/>
    <n v="33336.160000000003"/>
    <x v="1"/>
    <x v="2"/>
    <x v="1"/>
    <x v="0"/>
    <x v="0"/>
    <x v="2"/>
    <x v="0"/>
    <x v="1"/>
    <x v="20"/>
    <x v="7"/>
    <x v="0"/>
  </r>
  <r>
    <s v="AU1133"/>
    <s v="Willie  Vega"/>
    <x v="0"/>
    <n v="22"/>
    <x v="0"/>
    <x v="0"/>
    <x v="247"/>
    <n v="21316.15"/>
    <x v="2"/>
    <x v="2"/>
    <x v="1"/>
    <x v="1"/>
    <x v="0"/>
    <x v="0"/>
    <x v="0"/>
    <x v="0"/>
    <x v="4"/>
    <x v="6"/>
    <x v="0"/>
  </r>
  <r>
    <s v="AU1134"/>
    <s v="Robert  Munoz"/>
    <x v="1"/>
    <n v="36"/>
    <x v="0"/>
    <x v="0"/>
    <x v="247"/>
    <n v="4638.16"/>
    <x v="1"/>
    <x v="1"/>
    <x v="1"/>
    <x v="1"/>
    <x v="0"/>
    <x v="0"/>
    <x v="0"/>
    <x v="3"/>
    <x v="4"/>
    <x v="6"/>
    <x v="0"/>
  </r>
  <r>
    <s v="AU1135"/>
    <s v="Rachel  Gomez"/>
    <x v="1"/>
    <n v="46"/>
    <x v="0"/>
    <x v="0"/>
    <x v="247"/>
    <n v="50415.55"/>
    <x v="0"/>
    <x v="0"/>
    <x v="0"/>
    <x v="0"/>
    <x v="0"/>
    <x v="0"/>
    <x v="0"/>
    <x v="2"/>
    <x v="4"/>
    <x v="6"/>
    <x v="0"/>
  </r>
  <r>
    <s v="AU1136"/>
    <s v="Rachel  Gomez"/>
    <x v="1"/>
    <n v="38"/>
    <x v="2"/>
    <x v="2"/>
    <x v="247"/>
    <n v="152637.97"/>
    <x v="0"/>
    <x v="2"/>
    <x v="1"/>
    <x v="1"/>
    <x v="1"/>
    <x v="0"/>
    <x v="1"/>
    <x v="3"/>
    <x v="4"/>
    <x v="6"/>
    <x v="0"/>
  </r>
  <r>
    <s v="AU1137"/>
    <s v="Johanna  Boone"/>
    <x v="1"/>
    <n v="57"/>
    <x v="2"/>
    <x v="0"/>
    <x v="247"/>
    <n v="125359.85"/>
    <x v="1"/>
    <x v="1"/>
    <x v="1"/>
    <x v="0"/>
    <x v="0"/>
    <x v="2"/>
    <x v="0"/>
    <x v="4"/>
    <x v="4"/>
    <x v="6"/>
    <x v="0"/>
  </r>
  <r>
    <s v="AU1138"/>
    <s v="Isabel  Cross"/>
    <x v="1"/>
    <n v="46"/>
    <x v="2"/>
    <x v="2"/>
    <x v="247"/>
    <n v="36844.629999999997"/>
    <x v="0"/>
    <x v="1"/>
    <x v="1"/>
    <x v="0"/>
    <x v="1"/>
    <x v="0"/>
    <x v="0"/>
    <x v="2"/>
    <x v="4"/>
    <x v="6"/>
    <x v="0"/>
  </r>
  <r>
    <s v="AU1139"/>
    <s v="Ernest  Davis"/>
    <x v="1"/>
    <n v="42"/>
    <x v="3"/>
    <x v="2"/>
    <x v="247"/>
    <n v="42559.97"/>
    <x v="2"/>
    <x v="1"/>
    <x v="0"/>
    <x v="0"/>
    <x v="0"/>
    <x v="0"/>
    <x v="0"/>
    <x v="3"/>
    <x v="4"/>
    <x v="6"/>
    <x v="0"/>
  </r>
  <r>
    <s v="AU1507"/>
    <s v="Bobbie  Ryan"/>
    <x v="1"/>
    <n v="28"/>
    <x v="0"/>
    <x v="0"/>
    <x v="168"/>
    <n v="58089.51"/>
    <x v="1"/>
    <x v="1"/>
    <x v="0"/>
    <x v="0"/>
    <x v="0"/>
    <x v="0"/>
    <x v="0"/>
    <x v="1"/>
    <x v="26"/>
    <x v="7"/>
    <x v="0"/>
  </r>
  <r>
    <s v="AU1521"/>
    <s v="Charlie  Wood"/>
    <x v="1"/>
    <n v="28"/>
    <x v="1"/>
    <x v="2"/>
    <x v="248"/>
    <n v="28596.36"/>
    <x v="0"/>
    <x v="2"/>
    <x v="0"/>
    <x v="0"/>
    <x v="0"/>
    <x v="2"/>
    <x v="0"/>
    <x v="1"/>
    <x v="0"/>
    <x v="7"/>
    <x v="0"/>
  </r>
  <r>
    <s v="AU1142"/>
    <s v="Andrew  Meyer"/>
    <x v="1"/>
    <n v="35"/>
    <x v="0"/>
    <x v="0"/>
    <x v="201"/>
    <n v="96651.54"/>
    <x v="0"/>
    <x v="1"/>
    <x v="1"/>
    <x v="0"/>
    <x v="1"/>
    <x v="0"/>
    <x v="0"/>
    <x v="3"/>
    <x v="19"/>
    <x v="6"/>
    <x v="0"/>
  </r>
  <r>
    <s v="AU1143"/>
    <s v="Jenny  Garcia"/>
    <x v="1"/>
    <n v="34"/>
    <x v="0"/>
    <x v="2"/>
    <x v="201"/>
    <n v="32830.54"/>
    <x v="2"/>
    <x v="2"/>
    <x v="0"/>
    <x v="0"/>
    <x v="0"/>
    <x v="0"/>
    <x v="1"/>
    <x v="1"/>
    <x v="19"/>
    <x v="6"/>
    <x v="0"/>
  </r>
  <r>
    <s v="AU1144"/>
    <s v="Cassandra  Franklin"/>
    <x v="0"/>
    <n v="43"/>
    <x v="0"/>
    <x v="0"/>
    <x v="201"/>
    <n v="83563.58"/>
    <x v="0"/>
    <x v="0"/>
    <x v="1"/>
    <x v="1"/>
    <x v="0"/>
    <x v="0"/>
    <x v="0"/>
    <x v="3"/>
    <x v="19"/>
    <x v="6"/>
    <x v="0"/>
  </r>
  <r>
    <s v="AU1591"/>
    <s v="Lynette  Brewer"/>
    <x v="0"/>
    <n v="28"/>
    <x v="3"/>
    <x v="0"/>
    <x v="249"/>
    <n v="47807.4"/>
    <x v="0"/>
    <x v="3"/>
    <x v="0"/>
    <x v="0"/>
    <x v="0"/>
    <x v="0"/>
    <x v="0"/>
    <x v="1"/>
    <x v="5"/>
    <x v="7"/>
    <x v="0"/>
  </r>
  <r>
    <s v="AU1146"/>
    <s v="Brooke  Horton"/>
    <x v="1"/>
    <n v="46"/>
    <x v="2"/>
    <x v="2"/>
    <x v="201"/>
    <n v="5034.87"/>
    <x v="0"/>
    <x v="0"/>
    <x v="1"/>
    <x v="0"/>
    <x v="2"/>
    <x v="0"/>
    <x v="0"/>
    <x v="2"/>
    <x v="19"/>
    <x v="6"/>
    <x v="0"/>
  </r>
  <r>
    <s v="AU1147"/>
    <s v="Salvador  Bass"/>
    <x v="0"/>
    <n v="50"/>
    <x v="2"/>
    <x v="1"/>
    <x v="201"/>
    <n v="101138.78"/>
    <x v="0"/>
    <x v="2"/>
    <x v="0"/>
    <x v="0"/>
    <x v="0"/>
    <x v="0"/>
    <x v="0"/>
    <x v="2"/>
    <x v="19"/>
    <x v="6"/>
    <x v="0"/>
  </r>
  <r>
    <s v="AU1148"/>
    <s v="Brooke  Horton"/>
    <x v="0"/>
    <n v="60"/>
    <x v="2"/>
    <x v="1"/>
    <x v="201"/>
    <n v="52360.03"/>
    <x v="0"/>
    <x v="1"/>
    <x v="1"/>
    <x v="1"/>
    <x v="0"/>
    <x v="0"/>
    <x v="0"/>
    <x v="4"/>
    <x v="19"/>
    <x v="6"/>
    <x v="0"/>
  </r>
  <r>
    <s v="AU1619"/>
    <s v="Carla  Mccormick"/>
    <x v="1"/>
    <n v="28"/>
    <x v="0"/>
    <x v="0"/>
    <x v="110"/>
    <n v="22067.599999999999"/>
    <x v="0"/>
    <x v="0"/>
    <x v="1"/>
    <x v="0"/>
    <x v="0"/>
    <x v="0"/>
    <x v="0"/>
    <x v="1"/>
    <x v="7"/>
    <x v="7"/>
    <x v="0"/>
  </r>
  <r>
    <s v="AU1150"/>
    <s v="Ellen  Weaver"/>
    <x v="1"/>
    <n v="60"/>
    <x v="2"/>
    <x v="1"/>
    <x v="201"/>
    <n v="8829.7800000000007"/>
    <x v="0"/>
    <x v="1"/>
    <x v="0"/>
    <x v="0"/>
    <x v="1"/>
    <x v="0"/>
    <x v="0"/>
    <x v="4"/>
    <x v="19"/>
    <x v="6"/>
    <x v="0"/>
  </r>
  <r>
    <s v="AU1151"/>
    <s v="Jenny  Garcia"/>
    <x v="1"/>
    <n v="44"/>
    <x v="3"/>
    <x v="0"/>
    <x v="201"/>
    <n v="101768.16"/>
    <x v="2"/>
    <x v="1"/>
    <x v="1"/>
    <x v="0"/>
    <x v="0"/>
    <x v="0"/>
    <x v="0"/>
    <x v="3"/>
    <x v="19"/>
    <x v="6"/>
    <x v="0"/>
  </r>
  <r>
    <s v="AU1152"/>
    <s v="Salvador  Bass"/>
    <x v="0"/>
    <n v="41"/>
    <x v="0"/>
    <x v="0"/>
    <x v="250"/>
    <n v="119751.49"/>
    <x v="0"/>
    <x v="1"/>
    <x v="0"/>
    <x v="0"/>
    <x v="0"/>
    <x v="0"/>
    <x v="1"/>
    <x v="3"/>
    <x v="5"/>
    <x v="6"/>
    <x v="0"/>
  </r>
  <r>
    <s v="AU1153"/>
    <s v="Della  Jensen"/>
    <x v="0"/>
    <n v="47"/>
    <x v="0"/>
    <x v="0"/>
    <x v="250"/>
    <n v="54466.720000000001"/>
    <x v="0"/>
    <x v="1"/>
    <x v="0"/>
    <x v="0"/>
    <x v="0"/>
    <x v="0"/>
    <x v="0"/>
    <x v="2"/>
    <x v="5"/>
    <x v="6"/>
    <x v="0"/>
  </r>
  <r>
    <s v="AU1630"/>
    <s v="Trevor  Jones"/>
    <x v="1"/>
    <n v="28"/>
    <x v="1"/>
    <x v="2"/>
    <x v="110"/>
    <n v="59944.67"/>
    <x v="0"/>
    <x v="1"/>
    <x v="1"/>
    <x v="0"/>
    <x v="1"/>
    <x v="0"/>
    <x v="0"/>
    <x v="1"/>
    <x v="7"/>
    <x v="7"/>
    <x v="0"/>
  </r>
  <r>
    <s v="AU1155"/>
    <s v="Colleen  Warren"/>
    <x v="0"/>
    <n v="40"/>
    <x v="0"/>
    <x v="1"/>
    <x v="250"/>
    <n v="92861.72"/>
    <x v="0"/>
    <x v="1"/>
    <x v="0"/>
    <x v="1"/>
    <x v="0"/>
    <x v="1"/>
    <x v="0"/>
    <x v="3"/>
    <x v="5"/>
    <x v="6"/>
    <x v="0"/>
  </r>
  <r>
    <s v="AU1156"/>
    <s v="Sylvester  Morales"/>
    <x v="1"/>
    <n v="45"/>
    <x v="0"/>
    <x v="0"/>
    <x v="250"/>
    <n v="41723.279999999999"/>
    <x v="1"/>
    <x v="2"/>
    <x v="0"/>
    <x v="0"/>
    <x v="0"/>
    <x v="0"/>
    <x v="0"/>
    <x v="2"/>
    <x v="5"/>
    <x v="6"/>
    <x v="0"/>
  </r>
  <r>
    <s v="AU1157"/>
    <s v="Donna  Reid"/>
    <x v="1"/>
    <n v="40"/>
    <x v="0"/>
    <x v="0"/>
    <x v="250"/>
    <n v="32752.66"/>
    <x v="0"/>
    <x v="1"/>
    <x v="1"/>
    <x v="1"/>
    <x v="1"/>
    <x v="0"/>
    <x v="0"/>
    <x v="3"/>
    <x v="5"/>
    <x v="6"/>
    <x v="0"/>
  </r>
  <r>
    <s v="AU1158"/>
    <s v="Salvador  Bass"/>
    <x v="1"/>
    <n v="35"/>
    <x v="0"/>
    <x v="0"/>
    <x v="250"/>
    <n v="32100.22"/>
    <x v="0"/>
    <x v="3"/>
    <x v="0"/>
    <x v="0"/>
    <x v="0"/>
    <x v="0"/>
    <x v="0"/>
    <x v="3"/>
    <x v="5"/>
    <x v="6"/>
    <x v="0"/>
  </r>
  <r>
    <s v="AU1631"/>
    <s v="Salvador  Bass"/>
    <x v="1"/>
    <n v="28"/>
    <x v="0"/>
    <x v="0"/>
    <x v="251"/>
    <n v="26215.7"/>
    <x v="2"/>
    <x v="2"/>
    <x v="1"/>
    <x v="0"/>
    <x v="1"/>
    <x v="0"/>
    <x v="0"/>
    <x v="1"/>
    <x v="8"/>
    <x v="7"/>
    <x v="0"/>
  </r>
  <r>
    <s v="AU1160"/>
    <s v="Ivan  Adkins"/>
    <x v="0"/>
    <n v="41"/>
    <x v="2"/>
    <x v="1"/>
    <x v="250"/>
    <n v="2512.61"/>
    <x v="1"/>
    <x v="2"/>
    <x v="1"/>
    <x v="0"/>
    <x v="0"/>
    <x v="1"/>
    <x v="0"/>
    <x v="3"/>
    <x v="5"/>
    <x v="6"/>
    <x v="0"/>
  </r>
  <r>
    <s v="AU1161"/>
    <s v="Donna  Reid"/>
    <x v="1"/>
    <n v="49"/>
    <x v="2"/>
    <x v="2"/>
    <x v="250"/>
    <n v="110246.31"/>
    <x v="2"/>
    <x v="1"/>
    <x v="0"/>
    <x v="0"/>
    <x v="1"/>
    <x v="0"/>
    <x v="0"/>
    <x v="2"/>
    <x v="5"/>
    <x v="6"/>
    <x v="0"/>
  </r>
  <r>
    <s v="AU1162"/>
    <s v="Kyle  Carr"/>
    <x v="0"/>
    <n v="47"/>
    <x v="2"/>
    <x v="1"/>
    <x v="250"/>
    <n v="93702.46"/>
    <x v="1"/>
    <x v="2"/>
    <x v="0"/>
    <x v="0"/>
    <x v="0"/>
    <x v="0"/>
    <x v="0"/>
    <x v="2"/>
    <x v="5"/>
    <x v="6"/>
    <x v="0"/>
  </r>
  <r>
    <s v="AU1163"/>
    <s v="Della  Jensen"/>
    <x v="0"/>
    <n v="52"/>
    <x v="2"/>
    <x v="1"/>
    <x v="250"/>
    <n v="35228.46"/>
    <x v="0"/>
    <x v="1"/>
    <x v="1"/>
    <x v="1"/>
    <x v="1"/>
    <x v="0"/>
    <x v="0"/>
    <x v="2"/>
    <x v="5"/>
    <x v="6"/>
    <x v="0"/>
  </r>
  <r>
    <s v="AU1164"/>
    <s v="Patty  Thompson"/>
    <x v="0"/>
    <n v="43"/>
    <x v="2"/>
    <x v="1"/>
    <x v="250"/>
    <n v="28686.99"/>
    <x v="0"/>
    <x v="1"/>
    <x v="1"/>
    <x v="0"/>
    <x v="0"/>
    <x v="2"/>
    <x v="0"/>
    <x v="3"/>
    <x v="5"/>
    <x v="6"/>
    <x v="0"/>
  </r>
  <r>
    <s v="AU1165"/>
    <s v="Brooke  Horton"/>
    <x v="0"/>
    <n v="35"/>
    <x v="3"/>
    <x v="0"/>
    <x v="250"/>
    <n v="54584.7"/>
    <x v="1"/>
    <x v="2"/>
    <x v="0"/>
    <x v="0"/>
    <x v="0"/>
    <x v="0"/>
    <x v="0"/>
    <x v="3"/>
    <x v="5"/>
    <x v="6"/>
    <x v="0"/>
  </r>
  <r>
    <s v="AU1166"/>
    <s v="Peter  Hodges"/>
    <x v="0"/>
    <n v="36"/>
    <x v="0"/>
    <x v="0"/>
    <x v="41"/>
    <n v="57962.720000000001"/>
    <x v="0"/>
    <x v="1"/>
    <x v="1"/>
    <x v="1"/>
    <x v="0"/>
    <x v="0"/>
    <x v="0"/>
    <x v="3"/>
    <x v="3"/>
    <x v="6"/>
    <x v="0"/>
  </r>
  <r>
    <s v="AU1167"/>
    <s v="Trevor  Jones"/>
    <x v="0"/>
    <n v="35"/>
    <x v="0"/>
    <x v="2"/>
    <x v="41"/>
    <n v="58847.07"/>
    <x v="1"/>
    <x v="2"/>
    <x v="0"/>
    <x v="0"/>
    <x v="0"/>
    <x v="3"/>
    <x v="1"/>
    <x v="3"/>
    <x v="3"/>
    <x v="6"/>
    <x v="0"/>
  </r>
  <r>
    <s v="AU1168"/>
    <s v="Max  Rodgers"/>
    <x v="1"/>
    <n v="55"/>
    <x v="0"/>
    <x v="0"/>
    <x v="41"/>
    <n v="32982.99"/>
    <x v="0"/>
    <x v="1"/>
    <x v="1"/>
    <x v="0"/>
    <x v="1"/>
    <x v="3"/>
    <x v="0"/>
    <x v="4"/>
    <x v="3"/>
    <x v="6"/>
    <x v="0"/>
  </r>
  <r>
    <s v="AU1169"/>
    <s v="Shari  Silva"/>
    <x v="0"/>
    <n v="34"/>
    <x v="0"/>
    <x v="1"/>
    <x v="41"/>
    <n v="85815.37"/>
    <x v="0"/>
    <x v="2"/>
    <x v="1"/>
    <x v="0"/>
    <x v="1"/>
    <x v="0"/>
    <x v="1"/>
    <x v="1"/>
    <x v="3"/>
    <x v="6"/>
    <x v="0"/>
  </r>
  <r>
    <s v="AU1170"/>
    <s v="Tiffany  May"/>
    <x v="1"/>
    <n v="36"/>
    <x v="0"/>
    <x v="0"/>
    <x v="41"/>
    <n v="70778.45"/>
    <x v="0"/>
    <x v="1"/>
    <x v="0"/>
    <x v="0"/>
    <x v="0"/>
    <x v="0"/>
    <x v="0"/>
    <x v="3"/>
    <x v="3"/>
    <x v="6"/>
    <x v="0"/>
  </r>
  <r>
    <s v="AU1171"/>
    <s v="Drew  Rogers"/>
    <x v="0"/>
    <n v="41"/>
    <x v="0"/>
    <x v="0"/>
    <x v="41"/>
    <n v="61956.52"/>
    <x v="0"/>
    <x v="2"/>
    <x v="0"/>
    <x v="0"/>
    <x v="1"/>
    <x v="0"/>
    <x v="0"/>
    <x v="3"/>
    <x v="3"/>
    <x v="6"/>
    <x v="0"/>
  </r>
  <r>
    <s v="AU1632"/>
    <s v="Iris  Underwood"/>
    <x v="1"/>
    <n v="28"/>
    <x v="0"/>
    <x v="0"/>
    <x v="251"/>
    <n v="12231"/>
    <x v="0"/>
    <x v="1"/>
    <x v="0"/>
    <x v="0"/>
    <x v="0"/>
    <x v="0"/>
    <x v="0"/>
    <x v="1"/>
    <x v="8"/>
    <x v="7"/>
    <x v="0"/>
  </r>
  <r>
    <s v="AU1634"/>
    <s v="Guillermo  Potter"/>
    <x v="0"/>
    <n v="28"/>
    <x v="0"/>
    <x v="0"/>
    <x v="251"/>
    <n v="13369.25"/>
    <x v="0"/>
    <x v="0"/>
    <x v="0"/>
    <x v="0"/>
    <x v="0"/>
    <x v="1"/>
    <x v="0"/>
    <x v="1"/>
    <x v="8"/>
    <x v="7"/>
    <x v="0"/>
  </r>
  <r>
    <s v="AU1641"/>
    <s v="Rachel  Gomez"/>
    <x v="0"/>
    <n v="28"/>
    <x v="3"/>
    <x v="0"/>
    <x v="172"/>
    <n v="115239.51"/>
    <x v="0"/>
    <x v="2"/>
    <x v="1"/>
    <x v="0"/>
    <x v="1"/>
    <x v="0"/>
    <x v="0"/>
    <x v="1"/>
    <x v="6"/>
    <x v="7"/>
    <x v="0"/>
  </r>
  <r>
    <s v="AU1175"/>
    <s v="Robert  Munoz"/>
    <x v="0"/>
    <n v="35"/>
    <x v="0"/>
    <x v="0"/>
    <x v="41"/>
    <n v="27148.49"/>
    <x v="0"/>
    <x v="2"/>
    <x v="1"/>
    <x v="0"/>
    <x v="1"/>
    <x v="0"/>
    <x v="0"/>
    <x v="3"/>
    <x v="3"/>
    <x v="6"/>
    <x v="0"/>
  </r>
  <r>
    <s v="AU1704"/>
    <s v="Patty  Thompson"/>
    <x v="1"/>
    <n v="28"/>
    <x v="0"/>
    <x v="0"/>
    <x v="252"/>
    <n v="32596.79"/>
    <x v="2"/>
    <x v="1"/>
    <x v="1"/>
    <x v="0"/>
    <x v="0"/>
    <x v="1"/>
    <x v="0"/>
    <x v="1"/>
    <x v="30"/>
    <x v="7"/>
    <x v="0"/>
  </r>
  <r>
    <s v="AU1723"/>
    <s v="Kyle  Carr"/>
    <x v="1"/>
    <n v="28"/>
    <x v="0"/>
    <x v="0"/>
    <x v="111"/>
    <n v="18036.04"/>
    <x v="0"/>
    <x v="1"/>
    <x v="1"/>
    <x v="0"/>
    <x v="0"/>
    <x v="0"/>
    <x v="0"/>
    <x v="1"/>
    <x v="13"/>
    <x v="7"/>
    <x v="0"/>
  </r>
  <r>
    <s v="AU1178"/>
    <s v="Isabel  Cross"/>
    <x v="0"/>
    <n v="22"/>
    <x v="0"/>
    <x v="1"/>
    <x v="41"/>
    <n v="36714.720000000001"/>
    <x v="1"/>
    <x v="2"/>
    <x v="0"/>
    <x v="0"/>
    <x v="0"/>
    <x v="0"/>
    <x v="1"/>
    <x v="0"/>
    <x v="3"/>
    <x v="6"/>
    <x v="0"/>
  </r>
  <r>
    <s v="AU1179"/>
    <s v="Sonya  Mullins"/>
    <x v="0"/>
    <n v="43"/>
    <x v="2"/>
    <x v="2"/>
    <x v="41"/>
    <n v="83519.929999999993"/>
    <x v="2"/>
    <x v="1"/>
    <x v="1"/>
    <x v="0"/>
    <x v="0"/>
    <x v="0"/>
    <x v="0"/>
    <x v="3"/>
    <x v="3"/>
    <x v="6"/>
    <x v="0"/>
  </r>
  <r>
    <s v="AU1180"/>
    <s v="Isabel  Cross"/>
    <x v="1"/>
    <n v="51"/>
    <x v="2"/>
    <x v="2"/>
    <x v="41"/>
    <n v="65601.55"/>
    <x v="0"/>
    <x v="2"/>
    <x v="0"/>
    <x v="0"/>
    <x v="0"/>
    <x v="0"/>
    <x v="1"/>
    <x v="2"/>
    <x v="3"/>
    <x v="6"/>
    <x v="0"/>
  </r>
  <r>
    <s v="AU1181"/>
    <s v="Willie  Vega"/>
    <x v="1"/>
    <n v="46"/>
    <x v="2"/>
    <x v="1"/>
    <x v="41"/>
    <n v="25365.67"/>
    <x v="0"/>
    <x v="2"/>
    <x v="1"/>
    <x v="0"/>
    <x v="0"/>
    <x v="0"/>
    <x v="1"/>
    <x v="2"/>
    <x v="3"/>
    <x v="6"/>
    <x v="0"/>
  </r>
  <r>
    <s v="AU1756"/>
    <s v="Della  Jensen"/>
    <x v="0"/>
    <n v="28"/>
    <x v="0"/>
    <x v="2"/>
    <x v="253"/>
    <n v="8977.69"/>
    <x v="0"/>
    <x v="1"/>
    <x v="1"/>
    <x v="0"/>
    <x v="1"/>
    <x v="0"/>
    <x v="1"/>
    <x v="1"/>
    <x v="23"/>
    <x v="7"/>
    <x v="0"/>
  </r>
  <r>
    <s v="AU1183"/>
    <s v="Nellie  Joseph"/>
    <x v="0"/>
    <n v="41"/>
    <x v="2"/>
    <x v="1"/>
    <x v="41"/>
    <n v="37741.96"/>
    <x v="0"/>
    <x v="2"/>
    <x v="1"/>
    <x v="0"/>
    <x v="1"/>
    <x v="0"/>
    <x v="0"/>
    <x v="3"/>
    <x v="3"/>
    <x v="6"/>
    <x v="0"/>
  </r>
  <r>
    <s v="AU1184"/>
    <s v="Max  Rodgers"/>
    <x v="1"/>
    <n v="44"/>
    <x v="3"/>
    <x v="0"/>
    <x v="41"/>
    <n v="44188.85"/>
    <x v="0"/>
    <x v="1"/>
    <x v="1"/>
    <x v="0"/>
    <x v="1"/>
    <x v="0"/>
    <x v="0"/>
    <x v="3"/>
    <x v="3"/>
    <x v="6"/>
    <x v="0"/>
  </r>
  <r>
    <s v="AU1769"/>
    <s v="Della  Jensen"/>
    <x v="1"/>
    <n v="28"/>
    <x v="1"/>
    <x v="2"/>
    <x v="253"/>
    <n v="38124.03"/>
    <x v="1"/>
    <x v="1"/>
    <x v="1"/>
    <x v="0"/>
    <x v="1"/>
    <x v="0"/>
    <x v="0"/>
    <x v="1"/>
    <x v="23"/>
    <x v="7"/>
    <x v="0"/>
  </r>
  <r>
    <s v="AU1784"/>
    <s v="Nellie  Joseph"/>
    <x v="0"/>
    <n v="28"/>
    <x v="0"/>
    <x v="0"/>
    <x v="214"/>
    <n v="123674.24000000001"/>
    <x v="0"/>
    <x v="2"/>
    <x v="1"/>
    <x v="0"/>
    <x v="1"/>
    <x v="0"/>
    <x v="0"/>
    <x v="1"/>
    <x v="29"/>
    <x v="7"/>
    <x v="0"/>
  </r>
  <r>
    <s v="AU1187"/>
    <s v="Ben  Perez"/>
    <x v="0"/>
    <n v="42"/>
    <x v="1"/>
    <x v="0"/>
    <x v="41"/>
    <n v="35789.550000000003"/>
    <x v="0"/>
    <x v="2"/>
    <x v="0"/>
    <x v="0"/>
    <x v="0"/>
    <x v="3"/>
    <x v="0"/>
    <x v="3"/>
    <x v="3"/>
    <x v="6"/>
    <x v="0"/>
  </r>
  <r>
    <s v="AU1188"/>
    <s v="Ivan  Adkins"/>
    <x v="1"/>
    <n v="34"/>
    <x v="0"/>
    <x v="2"/>
    <x v="165"/>
    <n v="22335.7"/>
    <x v="0"/>
    <x v="1"/>
    <x v="1"/>
    <x v="0"/>
    <x v="0"/>
    <x v="0"/>
    <x v="0"/>
    <x v="1"/>
    <x v="27"/>
    <x v="6"/>
    <x v="0"/>
  </r>
  <r>
    <s v="AU1786"/>
    <s v="Ruben  Nunez"/>
    <x v="1"/>
    <n v="28"/>
    <x v="0"/>
    <x v="0"/>
    <x v="214"/>
    <n v="212628.18"/>
    <x v="0"/>
    <x v="1"/>
    <x v="0"/>
    <x v="0"/>
    <x v="0"/>
    <x v="0"/>
    <x v="0"/>
    <x v="1"/>
    <x v="29"/>
    <x v="7"/>
    <x v="0"/>
  </r>
  <r>
    <s v="AU1787"/>
    <s v="Jenny  Garcia"/>
    <x v="0"/>
    <n v="28"/>
    <x v="0"/>
    <x v="0"/>
    <x v="214"/>
    <n v="69793.210000000006"/>
    <x v="1"/>
    <x v="1"/>
    <x v="1"/>
    <x v="0"/>
    <x v="0"/>
    <x v="1"/>
    <x v="0"/>
    <x v="1"/>
    <x v="29"/>
    <x v="7"/>
    <x v="0"/>
  </r>
  <r>
    <s v="AU1191"/>
    <s v="Elaine  Ellis"/>
    <x v="0"/>
    <n v="23"/>
    <x v="0"/>
    <x v="0"/>
    <x v="165"/>
    <n v="128305.67"/>
    <x v="2"/>
    <x v="2"/>
    <x v="0"/>
    <x v="0"/>
    <x v="1"/>
    <x v="0"/>
    <x v="1"/>
    <x v="0"/>
    <x v="27"/>
    <x v="6"/>
    <x v="0"/>
  </r>
  <r>
    <s v="AU1788"/>
    <s v="Della  Jensen"/>
    <x v="0"/>
    <n v="28"/>
    <x v="0"/>
    <x v="1"/>
    <x v="214"/>
    <n v="52213.97"/>
    <x v="0"/>
    <x v="2"/>
    <x v="1"/>
    <x v="0"/>
    <x v="1"/>
    <x v="0"/>
    <x v="0"/>
    <x v="1"/>
    <x v="29"/>
    <x v="7"/>
    <x v="0"/>
  </r>
  <r>
    <s v="AU1193"/>
    <s v="Brooke  Horton"/>
    <x v="1"/>
    <n v="22"/>
    <x v="0"/>
    <x v="0"/>
    <x v="165"/>
    <n v="42072.24"/>
    <x v="1"/>
    <x v="1"/>
    <x v="0"/>
    <x v="1"/>
    <x v="0"/>
    <x v="0"/>
    <x v="0"/>
    <x v="0"/>
    <x v="27"/>
    <x v="6"/>
    <x v="0"/>
  </r>
  <r>
    <s v="AU1194"/>
    <s v="Trevor  Jones"/>
    <x v="0"/>
    <n v="18"/>
    <x v="0"/>
    <x v="0"/>
    <x v="165"/>
    <n v="84287.34"/>
    <x v="1"/>
    <x v="1"/>
    <x v="1"/>
    <x v="0"/>
    <x v="0"/>
    <x v="1"/>
    <x v="0"/>
    <x v="0"/>
    <x v="27"/>
    <x v="6"/>
    <x v="0"/>
  </r>
  <r>
    <s v="AU1864"/>
    <s v="Herman  Williams"/>
    <x v="1"/>
    <n v="28"/>
    <x v="0"/>
    <x v="0"/>
    <x v="175"/>
    <n v="31184.82"/>
    <x v="1"/>
    <x v="1"/>
    <x v="1"/>
    <x v="1"/>
    <x v="0"/>
    <x v="2"/>
    <x v="0"/>
    <x v="1"/>
    <x v="18"/>
    <x v="7"/>
    <x v="0"/>
  </r>
  <r>
    <s v="AU1196"/>
    <s v="Eddie  Green"/>
    <x v="1"/>
    <n v="37"/>
    <x v="0"/>
    <x v="0"/>
    <x v="165"/>
    <n v="3457.34"/>
    <x v="0"/>
    <x v="2"/>
    <x v="0"/>
    <x v="0"/>
    <x v="0"/>
    <x v="1"/>
    <x v="0"/>
    <x v="3"/>
    <x v="27"/>
    <x v="6"/>
    <x v="0"/>
  </r>
  <r>
    <s v="AU1197"/>
    <s v="Lee  Mack"/>
    <x v="1"/>
    <n v="42"/>
    <x v="0"/>
    <x v="1"/>
    <x v="165"/>
    <n v="38371.72"/>
    <x v="0"/>
    <x v="0"/>
    <x v="0"/>
    <x v="0"/>
    <x v="2"/>
    <x v="0"/>
    <x v="0"/>
    <x v="3"/>
    <x v="27"/>
    <x v="6"/>
    <x v="0"/>
  </r>
  <r>
    <s v="AU1198"/>
    <s v="Jenny  Garcia"/>
    <x v="0"/>
    <n v="55"/>
    <x v="2"/>
    <x v="2"/>
    <x v="165"/>
    <n v="31066.78"/>
    <x v="0"/>
    <x v="2"/>
    <x v="0"/>
    <x v="0"/>
    <x v="2"/>
    <x v="0"/>
    <x v="0"/>
    <x v="4"/>
    <x v="27"/>
    <x v="6"/>
    <x v="0"/>
  </r>
  <r>
    <s v="AU1199"/>
    <s v="Jaime  Pearson"/>
    <x v="0"/>
    <n v="48"/>
    <x v="2"/>
    <x v="1"/>
    <x v="165"/>
    <n v="58733.18"/>
    <x v="2"/>
    <x v="1"/>
    <x v="0"/>
    <x v="0"/>
    <x v="0"/>
    <x v="0"/>
    <x v="0"/>
    <x v="2"/>
    <x v="27"/>
    <x v="6"/>
    <x v="0"/>
  </r>
  <r>
    <s v="AU1200"/>
    <s v="Ellen  Weaver"/>
    <x v="0"/>
    <n v="55"/>
    <x v="2"/>
    <x v="0"/>
    <x v="165"/>
    <n v="41391.040000000001"/>
    <x v="1"/>
    <x v="2"/>
    <x v="1"/>
    <x v="0"/>
    <x v="0"/>
    <x v="0"/>
    <x v="0"/>
    <x v="4"/>
    <x v="27"/>
    <x v="6"/>
    <x v="0"/>
  </r>
  <r>
    <s v="AU1201"/>
    <s v="Lance  Yates"/>
    <x v="0"/>
    <n v="48"/>
    <x v="2"/>
    <x v="2"/>
    <x v="165"/>
    <n v="109549.52"/>
    <x v="0"/>
    <x v="1"/>
    <x v="1"/>
    <x v="0"/>
    <x v="1"/>
    <x v="0"/>
    <x v="0"/>
    <x v="2"/>
    <x v="27"/>
    <x v="6"/>
    <x v="0"/>
  </r>
  <r>
    <s v="AU1202"/>
    <s v="Fernando  Rowe"/>
    <x v="0"/>
    <n v="52"/>
    <x v="2"/>
    <x v="1"/>
    <x v="165"/>
    <n v="139680.07"/>
    <x v="0"/>
    <x v="1"/>
    <x v="0"/>
    <x v="0"/>
    <x v="0"/>
    <x v="0"/>
    <x v="0"/>
    <x v="2"/>
    <x v="27"/>
    <x v="6"/>
    <x v="0"/>
  </r>
  <r>
    <s v="AU1203"/>
    <s v="Salvador  Bass"/>
    <x v="0"/>
    <n v="43"/>
    <x v="3"/>
    <x v="0"/>
    <x v="165"/>
    <n v="85361.64"/>
    <x v="2"/>
    <x v="1"/>
    <x v="1"/>
    <x v="0"/>
    <x v="0"/>
    <x v="0"/>
    <x v="0"/>
    <x v="3"/>
    <x v="27"/>
    <x v="6"/>
    <x v="0"/>
  </r>
  <r>
    <s v="AU1204"/>
    <s v="Beth  Tucker"/>
    <x v="1"/>
    <n v="42"/>
    <x v="3"/>
    <x v="0"/>
    <x v="165"/>
    <n v="6342.37"/>
    <x v="0"/>
    <x v="0"/>
    <x v="1"/>
    <x v="0"/>
    <x v="1"/>
    <x v="0"/>
    <x v="0"/>
    <x v="3"/>
    <x v="27"/>
    <x v="6"/>
    <x v="0"/>
  </r>
  <r>
    <s v="AU1205"/>
    <s v="Cassandra  Franklin"/>
    <x v="1"/>
    <n v="42"/>
    <x v="3"/>
    <x v="0"/>
    <x v="165"/>
    <n v="97197.119999999995"/>
    <x v="0"/>
    <x v="2"/>
    <x v="1"/>
    <x v="1"/>
    <x v="0"/>
    <x v="0"/>
    <x v="0"/>
    <x v="3"/>
    <x v="27"/>
    <x v="6"/>
    <x v="0"/>
  </r>
  <r>
    <s v="AU1906"/>
    <s v="Marian  Hill"/>
    <x v="1"/>
    <n v="28"/>
    <x v="1"/>
    <x v="2"/>
    <x v="48"/>
    <n v="46495.75"/>
    <x v="0"/>
    <x v="2"/>
    <x v="1"/>
    <x v="0"/>
    <x v="0"/>
    <x v="3"/>
    <x v="1"/>
    <x v="1"/>
    <x v="21"/>
    <x v="8"/>
    <x v="0"/>
  </r>
  <r>
    <s v="AU1207"/>
    <s v="Beth  Tucker"/>
    <x v="0"/>
    <n v="35"/>
    <x v="0"/>
    <x v="1"/>
    <x v="254"/>
    <n v="58274.54"/>
    <x v="0"/>
    <x v="2"/>
    <x v="0"/>
    <x v="0"/>
    <x v="0"/>
    <x v="0"/>
    <x v="1"/>
    <x v="3"/>
    <x v="7"/>
    <x v="6"/>
    <x v="0"/>
  </r>
  <r>
    <s v="AU1208"/>
    <s v="Christina  Fuller"/>
    <x v="1"/>
    <n v="34"/>
    <x v="0"/>
    <x v="2"/>
    <x v="254"/>
    <n v="94153.55"/>
    <x v="0"/>
    <x v="0"/>
    <x v="1"/>
    <x v="0"/>
    <x v="1"/>
    <x v="0"/>
    <x v="0"/>
    <x v="1"/>
    <x v="7"/>
    <x v="6"/>
    <x v="0"/>
  </r>
  <r>
    <s v="AU1209"/>
    <s v="Felicia  Jennings"/>
    <x v="0"/>
    <n v="18"/>
    <x v="0"/>
    <x v="1"/>
    <x v="254"/>
    <n v="60553.84"/>
    <x v="0"/>
    <x v="2"/>
    <x v="0"/>
    <x v="1"/>
    <x v="0"/>
    <x v="0"/>
    <x v="0"/>
    <x v="0"/>
    <x v="7"/>
    <x v="6"/>
    <x v="0"/>
  </r>
  <r>
    <s v="AU1978"/>
    <s v="Ellen  Weaver"/>
    <x v="0"/>
    <n v="28"/>
    <x v="3"/>
    <x v="0"/>
    <x v="255"/>
    <n v="141442.26999999999"/>
    <x v="2"/>
    <x v="2"/>
    <x v="0"/>
    <x v="0"/>
    <x v="0"/>
    <x v="0"/>
    <x v="0"/>
    <x v="1"/>
    <x v="4"/>
    <x v="8"/>
    <x v="0"/>
  </r>
  <r>
    <s v="AU1211"/>
    <s v="Christina  Fuller"/>
    <x v="1"/>
    <n v="40"/>
    <x v="0"/>
    <x v="0"/>
    <x v="254"/>
    <n v="1050.51"/>
    <x v="2"/>
    <x v="1"/>
    <x v="1"/>
    <x v="0"/>
    <x v="0"/>
    <x v="1"/>
    <x v="0"/>
    <x v="3"/>
    <x v="7"/>
    <x v="6"/>
    <x v="0"/>
  </r>
  <r>
    <s v="AU1212"/>
    <s v="Jaime  Pearson"/>
    <x v="0"/>
    <n v="39"/>
    <x v="0"/>
    <x v="0"/>
    <x v="254"/>
    <n v="157786.64000000001"/>
    <x v="1"/>
    <x v="1"/>
    <x v="0"/>
    <x v="0"/>
    <x v="0"/>
    <x v="0"/>
    <x v="0"/>
    <x v="3"/>
    <x v="7"/>
    <x v="6"/>
    <x v="0"/>
  </r>
  <r>
    <s v="AU2004"/>
    <s v="Felicia  Jennings"/>
    <x v="1"/>
    <n v="28"/>
    <x v="0"/>
    <x v="0"/>
    <x v="177"/>
    <n v="58618.1"/>
    <x v="0"/>
    <x v="1"/>
    <x v="1"/>
    <x v="1"/>
    <x v="0"/>
    <x v="0"/>
    <x v="0"/>
    <x v="1"/>
    <x v="5"/>
    <x v="8"/>
    <x v="0"/>
  </r>
  <r>
    <s v="AU1214"/>
    <s v="Bethany  Pena"/>
    <x v="1"/>
    <n v="58"/>
    <x v="2"/>
    <x v="2"/>
    <x v="254"/>
    <n v="103024.82"/>
    <x v="0"/>
    <x v="1"/>
    <x v="1"/>
    <x v="0"/>
    <x v="0"/>
    <x v="0"/>
    <x v="0"/>
    <x v="4"/>
    <x v="7"/>
    <x v="6"/>
    <x v="0"/>
  </r>
  <r>
    <s v="AU1215"/>
    <s v="Andrew  Meyer"/>
    <x v="0"/>
    <n v="56"/>
    <x v="2"/>
    <x v="1"/>
    <x v="254"/>
    <n v="5340.25"/>
    <x v="0"/>
    <x v="1"/>
    <x v="0"/>
    <x v="0"/>
    <x v="1"/>
    <x v="0"/>
    <x v="0"/>
    <x v="4"/>
    <x v="7"/>
    <x v="6"/>
    <x v="0"/>
  </r>
  <r>
    <s v="AU2050"/>
    <s v="Bobbie  Ryan"/>
    <x v="1"/>
    <n v="28"/>
    <x v="0"/>
    <x v="0"/>
    <x v="178"/>
    <n v="123339.58"/>
    <x v="0"/>
    <x v="0"/>
    <x v="0"/>
    <x v="0"/>
    <x v="0"/>
    <x v="3"/>
    <x v="1"/>
    <x v="1"/>
    <x v="7"/>
    <x v="8"/>
    <x v="0"/>
  </r>
  <r>
    <s v="AU1217"/>
    <s v="Cassandra  Franklin"/>
    <x v="0"/>
    <n v="48"/>
    <x v="3"/>
    <x v="2"/>
    <x v="254"/>
    <n v="70772.509999999995"/>
    <x v="1"/>
    <x v="2"/>
    <x v="0"/>
    <x v="0"/>
    <x v="0"/>
    <x v="3"/>
    <x v="0"/>
    <x v="2"/>
    <x v="7"/>
    <x v="6"/>
    <x v="0"/>
  </r>
  <r>
    <s v="AU1218"/>
    <s v="Trevor  Jones"/>
    <x v="0"/>
    <n v="42"/>
    <x v="3"/>
    <x v="2"/>
    <x v="254"/>
    <n v="12091.78"/>
    <x v="0"/>
    <x v="0"/>
    <x v="1"/>
    <x v="1"/>
    <x v="1"/>
    <x v="0"/>
    <x v="0"/>
    <x v="3"/>
    <x v="7"/>
    <x v="6"/>
    <x v="0"/>
  </r>
  <r>
    <s v="AU1219"/>
    <s v="Felicia  Jennings"/>
    <x v="1"/>
    <n v="34"/>
    <x v="1"/>
    <x v="2"/>
    <x v="254"/>
    <n v="30958.16"/>
    <x v="0"/>
    <x v="3"/>
    <x v="0"/>
    <x v="0"/>
    <x v="1"/>
    <x v="0"/>
    <x v="0"/>
    <x v="1"/>
    <x v="7"/>
    <x v="6"/>
    <x v="0"/>
  </r>
  <r>
    <s v="AU1220"/>
    <s v="Drew  Rogers"/>
    <x v="0"/>
    <n v="45"/>
    <x v="0"/>
    <x v="0"/>
    <x v="243"/>
    <n v="41180.19"/>
    <x v="0"/>
    <x v="0"/>
    <x v="0"/>
    <x v="0"/>
    <x v="2"/>
    <x v="0"/>
    <x v="0"/>
    <x v="2"/>
    <x v="8"/>
    <x v="6"/>
    <x v="0"/>
  </r>
  <r>
    <s v="AU1221"/>
    <s v="Rachel  Gomez"/>
    <x v="1"/>
    <n v="18"/>
    <x v="0"/>
    <x v="1"/>
    <x v="243"/>
    <n v="30430.37"/>
    <x v="0"/>
    <x v="2"/>
    <x v="0"/>
    <x v="0"/>
    <x v="0"/>
    <x v="0"/>
    <x v="0"/>
    <x v="0"/>
    <x v="8"/>
    <x v="6"/>
    <x v="0"/>
  </r>
  <r>
    <s v="AU1222"/>
    <s v="Eddie  Green"/>
    <x v="1"/>
    <n v="38"/>
    <x v="0"/>
    <x v="0"/>
    <x v="243"/>
    <n v="37337.03"/>
    <x v="0"/>
    <x v="1"/>
    <x v="1"/>
    <x v="0"/>
    <x v="0"/>
    <x v="0"/>
    <x v="0"/>
    <x v="3"/>
    <x v="8"/>
    <x v="6"/>
    <x v="0"/>
  </r>
  <r>
    <s v="AU2087"/>
    <s v="Marion  Glover"/>
    <x v="0"/>
    <n v="28"/>
    <x v="0"/>
    <x v="0"/>
    <x v="118"/>
    <n v="79636.639999999999"/>
    <x v="0"/>
    <x v="0"/>
    <x v="0"/>
    <x v="0"/>
    <x v="1"/>
    <x v="0"/>
    <x v="0"/>
    <x v="1"/>
    <x v="6"/>
    <x v="8"/>
    <x v="0"/>
  </r>
  <r>
    <s v="AU2098"/>
    <s v="Brooke  Horton"/>
    <x v="0"/>
    <n v="28"/>
    <x v="0"/>
    <x v="0"/>
    <x v="120"/>
    <n v="98497.51"/>
    <x v="2"/>
    <x v="2"/>
    <x v="1"/>
    <x v="0"/>
    <x v="1"/>
    <x v="0"/>
    <x v="0"/>
    <x v="1"/>
    <x v="24"/>
    <x v="8"/>
    <x v="0"/>
  </r>
  <r>
    <s v="AU1225"/>
    <s v="Cassandra  Franklin"/>
    <x v="0"/>
    <n v="34"/>
    <x v="0"/>
    <x v="0"/>
    <x v="243"/>
    <n v="1370.31"/>
    <x v="1"/>
    <x v="1"/>
    <x v="1"/>
    <x v="0"/>
    <x v="1"/>
    <x v="0"/>
    <x v="0"/>
    <x v="1"/>
    <x v="8"/>
    <x v="6"/>
    <x v="0"/>
  </r>
  <r>
    <s v="AU2157"/>
    <s v="Felicia  Jennings"/>
    <x v="0"/>
    <n v="28"/>
    <x v="0"/>
    <x v="2"/>
    <x v="179"/>
    <n v="58097.58"/>
    <x v="0"/>
    <x v="1"/>
    <x v="1"/>
    <x v="0"/>
    <x v="2"/>
    <x v="0"/>
    <x v="0"/>
    <x v="1"/>
    <x v="11"/>
    <x v="8"/>
    <x v="0"/>
  </r>
  <r>
    <s v="AU1227"/>
    <s v="Salvador  Bass"/>
    <x v="1"/>
    <n v="42"/>
    <x v="0"/>
    <x v="1"/>
    <x v="243"/>
    <n v="16133.76"/>
    <x v="2"/>
    <x v="1"/>
    <x v="1"/>
    <x v="1"/>
    <x v="0"/>
    <x v="2"/>
    <x v="0"/>
    <x v="3"/>
    <x v="8"/>
    <x v="6"/>
    <x v="0"/>
  </r>
  <r>
    <s v="AU2173"/>
    <s v="Herman  Williams"/>
    <x v="1"/>
    <n v="28"/>
    <x v="0"/>
    <x v="0"/>
    <x v="220"/>
    <n v="131476.60999999999"/>
    <x v="1"/>
    <x v="0"/>
    <x v="1"/>
    <x v="0"/>
    <x v="1"/>
    <x v="0"/>
    <x v="0"/>
    <x v="1"/>
    <x v="12"/>
    <x v="8"/>
    <x v="0"/>
  </r>
  <r>
    <s v="AU1229"/>
    <s v="Eric  Rose"/>
    <x v="0"/>
    <n v="47"/>
    <x v="2"/>
    <x v="2"/>
    <x v="243"/>
    <n v="95572.88"/>
    <x v="0"/>
    <x v="1"/>
    <x v="1"/>
    <x v="0"/>
    <x v="0"/>
    <x v="0"/>
    <x v="0"/>
    <x v="2"/>
    <x v="8"/>
    <x v="6"/>
    <x v="0"/>
  </r>
  <r>
    <s v="AU1230"/>
    <s v="Robert  Munoz"/>
    <x v="0"/>
    <n v="49"/>
    <x v="2"/>
    <x v="1"/>
    <x v="243"/>
    <n v="54662.46"/>
    <x v="1"/>
    <x v="0"/>
    <x v="1"/>
    <x v="0"/>
    <x v="1"/>
    <x v="0"/>
    <x v="0"/>
    <x v="2"/>
    <x v="8"/>
    <x v="6"/>
    <x v="0"/>
  </r>
  <r>
    <s v="AU1231"/>
    <s v="Rachel  Gomez"/>
    <x v="1"/>
    <n v="43"/>
    <x v="2"/>
    <x v="2"/>
    <x v="243"/>
    <n v="11447.18"/>
    <x v="2"/>
    <x v="1"/>
    <x v="0"/>
    <x v="0"/>
    <x v="0"/>
    <x v="0"/>
    <x v="1"/>
    <x v="3"/>
    <x v="8"/>
    <x v="6"/>
    <x v="0"/>
  </r>
  <r>
    <s v="AU1232"/>
    <s v="Ben  Perez"/>
    <x v="1"/>
    <n v="63"/>
    <x v="2"/>
    <x v="1"/>
    <x v="243"/>
    <n v="42379.839999999997"/>
    <x v="2"/>
    <x v="1"/>
    <x v="1"/>
    <x v="0"/>
    <x v="0"/>
    <x v="0"/>
    <x v="0"/>
    <x v="4"/>
    <x v="8"/>
    <x v="6"/>
    <x v="0"/>
  </r>
  <r>
    <s v="AU2176"/>
    <s v="Nellie  Joseph"/>
    <x v="1"/>
    <n v="28"/>
    <x v="2"/>
    <x v="1"/>
    <x v="220"/>
    <n v="59098.82"/>
    <x v="2"/>
    <x v="2"/>
    <x v="0"/>
    <x v="0"/>
    <x v="1"/>
    <x v="0"/>
    <x v="0"/>
    <x v="1"/>
    <x v="12"/>
    <x v="8"/>
    <x v="0"/>
  </r>
  <r>
    <s v="AU1234"/>
    <s v="Shari  Silva"/>
    <x v="1"/>
    <n v="17"/>
    <x v="1"/>
    <x v="2"/>
    <x v="243"/>
    <n v="19851.400000000001"/>
    <x v="0"/>
    <x v="1"/>
    <x v="1"/>
    <x v="0"/>
    <x v="1"/>
    <x v="0"/>
    <x v="0"/>
    <x v="0"/>
    <x v="8"/>
    <x v="6"/>
    <x v="0"/>
  </r>
  <r>
    <s v="AU2188"/>
    <s v="Billie  Chandler"/>
    <x v="1"/>
    <n v="28"/>
    <x v="3"/>
    <x v="1"/>
    <x v="256"/>
    <n v="141480.67000000001"/>
    <x v="0"/>
    <x v="0"/>
    <x v="0"/>
    <x v="0"/>
    <x v="2"/>
    <x v="0"/>
    <x v="0"/>
    <x v="1"/>
    <x v="30"/>
    <x v="8"/>
    <x v="0"/>
  </r>
  <r>
    <s v="AU1236"/>
    <s v="Max  Rodgers"/>
    <x v="1"/>
    <n v="42"/>
    <x v="0"/>
    <x v="1"/>
    <x v="42"/>
    <n v="77291.16"/>
    <x v="0"/>
    <x v="1"/>
    <x v="1"/>
    <x v="1"/>
    <x v="0"/>
    <x v="0"/>
    <x v="0"/>
    <x v="3"/>
    <x v="6"/>
    <x v="6"/>
    <x v="0"/>
  </r>
  <r>
    <s v="AU1237"/>
    <s v="Joey  Wong"/>
    <x v="0"/>
    <n v="39"/>
    <x v="0"/>
    <x v="1"/>
    <x v="42"/>
    <n v="136187.25"/>
    <x v="1"/>
    <x v="1"/>
    <x v="0"/>
    <x v="1"/>
    <x v="0"/>
    <x v="0"/>
    <x v="0"/>
    <x v="3"/>
    <x v="6"/>
    <x v="6"/>
    <x v="0"/>
  </r>
  <r>
    <s v="AU1238"/>
    <s v="Elaine  Ellis"/>
    <x v="0"/>
    <n v="34"/>
    <x v="0"/>
    <x v="2"/>
    <x v="42"/>
    <n v="65901.789999999994"/>
    <x v="0"/>
    <x v="0"/>
    <x v="1"/>
    <x v="0"/>
    <x v="0"/>
    <x v="0"/>
    <x v="0"/>
    <x v="1"/>
    <x v="6"/>
    <x v="6"/>
    <x v="0"/>
  </r>
  <r>
    <s v="AU2190"/>
    <s v="Dan  Peterson"/>
    <x v="1"/>
    <n v="28"/>
    <x v="0"/>
    <x v="0"/>
    <x v="55"/>
    <n v="17236.84"/>
    <x v="0"/>
    <x v="0"/>
    <x v="1"/>
    <x v="1"/>
    <x v="1"/>
    <x v="0"/>
    <x v="0"/>
    <x v="1"/>
    <x v="13"/>
    <x v="8"/>
    <x v="0"/>
  </r>
  <r>
    <s v="AU1240"/>
    <s v="Shari  Silva"/>
    <x v="0"/>
    <n v="34"/>
    <x v="0"/>
    <x v="0"/>
    <x v="42"/>
    <n v="88300.36"/>
    <x v="1"/>
    <x v="1"/>
    <x v="1"/>
    <x v="1"/>
    <x v="0"/>
    <x v="0"/>
    <x v="0"/>
    <x v="1"/>
    <x v="6"/>
    <x v="6"/>
    <x v="0"/>
  </r>
  <r>
    <s v="AU1241"/>
    <s v="Austin  Reynolds"/>
    <x v="1"/>
    <n v="49"/>
    <x v="0"/>
    <x v="1"/>
    <x v="42"/>
    <n v="54168.85"/>
    <x v="0"/>
    <x v="1"/>
    <x v="1"/>
    <x v="0"/>
    <x v="0"/>
    <x v="1"/>
    <x v="0"/>
    <x v="2"/>
    <x v="6"/>
    <x v="6"/>
    <x v="0"/>
  </r>
  <r>
    <s v="AU1242"/>
    <s v="Brooke  Horton"/>
    <x v="1"/>
    <n v="38"/>
    <x v="0"/>
    <x v="0"/>
    <x v="42"/>
    <n v="51319.9"/>
    <x v="1"/>
    <x v="3"/>
    <x v="0"/>
    <x v="0"/>
    <x v="0"/>
    <x v="0"/>
    <x v="0"/>
    <x v="3"/>
    <x v="6"/>
    <x v="6"/>
    <x v="0"/>
  </r>
  <r>
    <s v="AU1243"/>
    <s v="Allan  Ramos"/>
    <x v="1"/>
    <n v="41"/>
    <x v="0"/>
    <x v="0"/>
    <x v="42"/>
    <n v="87585.15"/>
    <x v="0"/>
    <x v="0"/>
    <x v="1"/>
    <x v="0"/>
    <x v="0"/>
    <x v="1"/>
    <x v="0"/>
    <x v="3"/>
    <x v="6"/>
    <x v="6"/>
    <x v="0"/>
  </r>
  <r>
    <s v="AU2192"/>
    <s v="Cassandra  Franklin"/>
    <x v="0"/>
    <n v="28"/>
    <x v="0"/>
    <x v="2"/>
    <x v="55"/>
    <n v="116988.88"/>
    <x v="0"/>
    <x v="2"/>
    <x v="0"/>
    <x v="0"/>
    <x v="0"/>
    <x v="0"/>
    <x v="0"/>
    <x v="1"/>
    <x v="13"/>
    <x v="8"/>
    <x v="0"/>
  </r>
  <r>
    <s v="AU1245"/>
    <s v="Charlie  Wood"/>
    <x v="1"/>
    <n v="59"/>
    <x v="2"/>
    <x v="2"/>
    <x v="42"/>
    <n v="59615.97"/>
    <x v="1"/>
    <x v="2"/>
    <x v="1"/>
    <x v="1"/>
    <x v="0"/>
    <x v="0"/>
    <x v="0"/>
    <x v="4"/>
    <x v="6"/>
    <x v="6"/>
    <x v="0"/>
  </r>
  <r>
    <s v="AU1246"/>
    <s v="Jenny  Garcia"/>
    <x v="1"/>
    <n v="62"/>
    <x v="2"/>
    <x v="2"/>
    <x v="42"/>
    <n v="35191"/>
    <x v="1"/>
    <x v="1"/>
    <x v="1"/>
    <x v="0"/>
    <x v="0"/>
    <x v="0"/>
    <x v="0"/>
    <x v="4"/>
    <x v="6"/>
    <x v="6"/>
    <x v="0"/>
  </r>
  <r>
    <s v="AU1247"/>
    <s v="Isabel  Cross"/>
    <x v="1"/>
    <n v="44"/>
    <x v="2"/>
    <x v="2"/>
    <x v="42"/>
    <n v="38344.79"/>
    <x v="0"/>
    <x v="2"/>
    <x v="1"/>
    <x v="0"/>
    <x v="0"/>
    <x v="0"/>
    <x v="0"/>
    <x v="3"/>
    <x v="6"/>
    <x v="6"/>
    <x v="0"/>
  </r>
  <r>
    <s v="AU1248"/>
    <s v="Ellen  Weaver"/>
    <x v="1"/>
    <n v="40"/>
    <x v="0"/>
    <x v="2"/>
    <x v="257"/>
    <n v="36124.31"/>
    <x v="0"/>
    <x v="2"/>
    <x v="1"/>
    <x v="0"/>
    <x v="0"/>
    <x v="0"/>
    <x v="0"/>
    <x v="3"/>
    <x v="24"/>
    <x v="6"/>
    <x v="0"/>
  </r>
  <r>
    <s v="AU2286"/>
    <s v="Isabel  Cross"/>
    <x v="1"/>
    <n v="28"/>
    <x v="0"/>
    <x v="0"/>
    <x v="258"/>
    <n v="159824.12"/>
    <x v="0"/>
    <x v="1"/>
    <x v="1"/>
    <x v="0"/>
    <x v="0"/>
    <x v="0"/>
    <x v="0"/>
    <x v="1"/>
    <x v="14"/>
    <x v="8"/>
    <x v="0"/>
  </r>
  <r>
    <s v="AU1250"/>
    <s v="Isabel  Cross"/>
    <x v="0"/>
    <n v="19"/>
    <x v="0"/>
    <x v="0"/>
    <x v="257"/>
    <n v="19349.16"/>
    <x v="0"/>
    <x v="0"/>
    <x v="0"/>
    <x v="0"/>
    <x v="0"/>
    <x v="0"/>
    <x v="1"/>
    <x v="0"/>
    <x v="24"/>
    <x v="6"/>
    <x v="0"/>
  </r>
  <r>
    <s v="AU1251"/>
    <s v="Allan  Ramos"/>
    <x v="0"/>
    <n v="45"/>
    <x v="2"/>
    <x v="1"/>
    <x v="257"/>
    <n v="65272.42"/>
    <x v="2"/>
    <x v="1"/>
    <x v="1"/>
    <x v="1"/>
    <x v="1"/>
    <x v="0"/>
    <x v="0"/>
    <x v="2"/>
    <x v="24"/>
    <x v="6"/>
    <x v="0"/>
  </r>
  <r>
    <s v="AU1252"/>
    <s v="Paulette  Spencer"/>
    <x v="0"/>
    <n v="34"/>
    <x v="2"/>
    <x v="1"/>
    <x v="257"/>
    <n v="15385.63"/>
    <x v="0"/>
    <x v="1"/>
    <x v="1"/>
    <x v="0"/>
    <x v="0"/>
    <x v="0"/>
    <x v="0"/>
    <x v="1"/>
    <x v="24"/>
    <x v="6"/>
    <x v="0"/>
  </r>
  <r>
    <s v="AU1253"/>
    <s v="Felicia  Jennings"/>
    <x v="1"/>
    <n v="55"/>
    <x v="2"/>
    <x v="2"/>
    <x v="257"/>
    <n v="16025.78"/>
    <x v="0"/>
    <x v="1"/>
    <x v="0"/>
    <x v="0"/>
    <x v="0"/>
    <x v="0"/>
    <x v="0"/>
    <x v="4"/>
    <x v="24"/>
    <x v="6"/>
    <x v="0"/>
  </r>
  <r>
    <s v="AU1254"/>
    <s v="Johanna  Boone"/>
    <x v="1"/>
    <n v="36"/>
    <x v="3"/>
    <x v="0"/>
    <x v="257"/>
    <n v="13978.48"/>
    <x v="0"/>
    <x v="1"/>
    <x v="1"/>
    <x v="0"/>
    <x v="1"/>
    <x v="0"/>
    <x v="0"/>
    <x v="3"/>
    <x v="24"/>
    <x v="6"/>
    <x v="0"/>
  </r>
  <r>
    <s v="AU1255"/>
    <s v="Ellen  Weaver"/>
    <x v="1"/>
    <n v="39"/>
    <x v="3"/>
    <x v="0"/>
    <x v="257"/>
    <n v="47427.7"/>
    <x v="2"/>
    <x v="0"/>
    <x v="0"/>
    <x v="0"/>
    <x v="0"/>
    <x v="0"/>
    <x v="0"/>
    <x v="3"/>
    <x v="24"/>
    <x v="6"/>
    <x v="0"/>
  </r>
  <r>
    <s v="AU1256"/>
    <s v="Drew  Rogers"/>
    <x v="0"/>
    <n v="50"/>
    <x v="3"/>
    <x v="0"/>
    <x v="257"/>
    <n v="11487.03"/>
    <x v="0"/>
    <x v="1"/>
    <x v="1"/>
    <x v="1"/>
    <x v="0"/>
    <x v="0"/>
    <x v="0"/>
    <x v="2"/>
    <x v="24"/>
    <x v="6"/>
    <x v="0"/>
  </r>
  <r>
    <s v="AU2302"/>
    <s v="Drew  Rogers"/>
    <x v="0"/>
    <n v="28"/>
    <x v="0"/>
    <x v="2"/>
    <x v="259"/>
    <n v="17648.330000000002"/>
    <x v="2"/>
    <x v="1"/>
    <x v="0"/>
    <x v="1"/>
    <x v="0"/>
    <x v="0"/>
    <x v="0"/>
    <x v="1"/>
    <x v="29"/>
    <x v="8"/>
    <x v="0"/>
  </r>
  <r>
    <s v="AU2385"/>
    <s v="Brooke  Horton"/>
    <x v="0"/>
    <n v="28"/>
    <x v="0"/>
    <x v="0"/>
    <x v="260"/>
    <n v="110138.31"/>
    <x v="0"/>
    <x v="2"/>
    <x v="1"/>
    <x v="0"/>
    <x v="0"/>
    <x v="0"/>
    <x v="0"/>
    <x v="1"/>
    <x v="28"/>
    <x v="8"/>
    <x v="0"/>
  </r>
  <r>
    <s v="AU1259"/>
    <s v="Robert  Munoz"/>
    <x v="0"/>
    <n v="49"/>
    <x v="2"/>
    <x v="1"/>
    <x v="261"/>
    <n v="42463.09"/>
    <x v="0"/>
    <x v="1"/>
    <x v="1"/>
    <x v="0"/>
    <x v="0"/>
    <x v="0"/>
    <x v="0"/>
    <x v="2"/>
    <x v="9"/>
    <x v="6"/>
    <x v="0"/>
  </r>
  <r>
    <s v="AU1260"/>
    <s v="Salvador  Bass"/>
    <x v="0"/>
    <n v="52"/>
    <x v="2"/>
    <x v="1"/>
    <x v="261"/>
    <n v="6112.63"/>
    <x v="1"/>
    <x v="1"/>
    <x v="1"/>
    <x v="0"/>
    <x v="0"/>
    <x v="0"/>
    <x v="0"/>
    <x v="2"/>
    <x v="9"/>
    <x v="6"/>
    <x v="0"/>
  </r>
  <r>
    <s v="AU1261"/>
    <s v="Cecilia  Manning"/>
    <x v="0"/>
    <n v="40"/>
    <x v="2"/>
    <x v="1"/>
    <x v="261"/>
    <n v="36784.15"/>
    <x v="1"/>
    <x v="1"/>
    <x v="0"/>
    <x v="1"/>
    <x v="0"/>
    <x v="0"/>
    <x v="0"/>
    <x v="3"/>
    <x v="9"/>
    <x v="6"/>
    <x v="0"/>
  </r>
  <r>
    <s v="AU2421"/>
    <s v="Cecilia  Manning"/>
    <x v="0"/>
    <n v="28"/>
    <x v="0"/>
    <x v="0"/>
    <x v="262"/>
    <n v="21563.61"/>
    <x v="0"/>
    <x v="2"/>
    <x v="0"/>
    <x v="0"/>
    <x v="0"/>
    <x v="0"/>
    <x v="0"/>
    <x v="1"/>
    <x v="25"/>
    <x v="9"/>
    <x v="0"/>
  </r>
  <r>
    <s v="AU1263"/>
    <s v="Cecilia  Manning"/>
    <x v="0"/>
    <n v="37"/>
    <x v="3"/>
    <x v="0"/>
    <x v="261"/>
    <n v="98662.79"/>
    <x v="0"/>
    <x v="0"/>
    <x v="1"/>
    <x v="1"/>
    <x v="0"/>
    <x v="2"/>
    <x v="0"/>
    <x v="3"/>
    <x v="9"/>
    <x v="6"/>
    <x v="0"/>
  </r>
  <r>
    <s v="AU2422"/>
    <s v="Rachel  Gomez"/>
    <x v="0"/>
    <n v="28"/>
    <x v="0"/>
    <x v="0"/>
    <x v="262"/>
    <n v="34440.959999999999"/>
    <x v="1"/>
    <x v="2"/>
    <x v="0"/>
    <x v="0"/>
    <x v="0"/>
    <x v="0"/>
    <x v="1"/>
    <x v="1"/>
    <x v="25"/>
    <x v="9"/>
    <x v="0"/>
  </r>
  <r>
    <s v="AU1265"/>
    <s v="Billie  Chandler"/>
    <x v="1"/>
    <n v="40"/>
    <x v="0"/>
    <x v="1"/>
    <x v="166"/>
    <n v="46922.49"/>
    <x v="0"/>
    <x v="0"/>
    <x v="1"/>
    <x v="0"/>
    <x v="0"/>
    <x v="0"/>
    <x v="0"/>
    <x v="3"/>
    <x v="10"/>
    <x v="6"/>
    <x v="0"/>
  </r>
  <r>
    <s v="AU1266"/>
    <s v="Jenny  Garcia"/>
    <x v="0"/>
    <n v="39"/>
    <x v="0"/>
    <x v="0"/>
    <x v="166"/>
    <n v="22697.69"/>
    <x v="0"/>
    <x v="2"/>
    <x v="0"/>
    <x v="0"/>
    <x v="0"/>
    <x v="0"/>
    <x v="0"/>
    <x v="3"/>
    <x v="10"/>
    <x v="6"/>
    <x v="0"/>
  </r>
  <r>
    <s v="AU1267"/>
    <s v="Drew  Rogers"/>
    <x v="0"/>
    <n v="37"/>
    <x v="0"/>
    <x v="0"/>
    <x v="166"/>
    <n v="48611.43"/>
    <x v="0"/>
    <x v="3"/>
    <x v="0"/>
    <x v="0"/>
    <x v="0"/>
    <x v="0"/>
    <x v="1"/>
    <x v="3"/>
    <x v="10"/>
    <x v="6"/>
    <x v="0"/>
  </r>
  <r>
    <s v="AU1268"/>
    <s v="Fernando  Rowe"/>
    <x v="1"/>
    <n v="37"/>
    <x v="0"/>
    <x v="1"/>
    <x v="166"/>
    <n v="63361.39"/>
    <x v="0"/>
    <x v="1"/>
    <x v="1"/>
    <x v="0"/>
    <x v="0"/>
    <x v="0"/>
    <x v="0"/>
    <x v="3"/>
    <x v="10"/>
    <x v="6"/>
    <x v="0"/>
  </r>
  <r>
    <s v="AU2440"/>
    <s v="Peter  Hodges"/>
    <x v="1"/>
    <n v="28"/>
    <x v="0"/>
    <x v="0"/>
    <x v="180"/>
    <n v="113886.21"/>
    <x v="0"/>
    <x v="1"/>
    <x v="1"/>
    <x v="0"/>
    <x v="1"/>
    <x v="0"/>
    <x v="0"/>
    <x v="1"/>
    <x v="21"/>
    <x v="9"/>
    <x v="0"/>
  </r>
  <r>
    <s v="AU1270"/>
    <s v="Donna  Reid"/>
    <x v="0"/>
    <n v="34"/>
    <x v="0"/>
    <x v="2"/>
    <x v="166"/>
    <n v="166861.72"/>
    <x v="1"/>
    <x v="1"/>
    <x v="0"/>
    <x v="0"/>
    <x v="1"/>
    <x v="0"/>
    <x v="1"/>
    <x v="1"/>
    <x v="10"/>
    <x v="6"/>
    <x v="0"/>
  </r>
  <r>
    <s v="AU2455"/>
    <s v="Christina  Fuller"/>
    <x v="1"/>
    <n v="28"/>
    <x v="0"/>
    <x v="0"/>
    <x v="123"/>
    <n v="29650.639999999999"/>
    <x v="0"/>
    <x v="2"/>
    <x v="0"/>
    <x v="0"/>
    <x v="0"/>
    <x v="0"/>
    <x v="0"/>
    <x v="1"/>
    <x v="26"/>
    <x v="9"/>
    <x v="0"/>
  </r>
  <r>
    <s v="AU1272"/>
    <s v="Elaine  Ellis"/>
    <x v="1"/>
    <n v="45"/>
    <x v="2"/>
    <x v="2"/>
    <x v="166"/>
    <n v="42135.69"/>
    <x v="0"/>
    <x v="1"/>
    <x v="1"/>
    <x v="0"/>
    <x v="1"/>
    <x v="0"/>
    <x v="0"/>
    <x v="2"/>
    <x v="10"/>
    <x v="6"/>
    <x v="0"/>
  </r>
  <r>
    <s v="AU1273"/>
    <s v="Isabel  Cross"/>
    <x v="0"/>
    <n v="61"/>
    <x v="2"/>
    <x v="2"/>
    <x v="166"/>
    <n v="157243.32999999999"/>
    <x v="2"/>
    <x v="1"/>
    <x v="0"/>
    <x v="0"/>
    <x v="0"/>
    <x v="0"/>
    <x v="0"/>
    <x v="4"/>
    <x v="10"/>
    <x v="6"/>
    <x v="0"/>
  </r>
  <r>
    <s v="AU1274"/>
    <s v="Allan  Ramos"/>
    <x v="0"/>
    <n v="37"/>
    <x v="0"/>
    <x v="0"/>
    <x v="263"/>
    <n v="51918.13"/>
    <x v="2"/>
    <x v="1"/>
    <x v="1"/>
    <x v="0"/>
    <x v="1"/>
    <x v="0"/>
    <x v="0"/>
    <x v="3"/>
    <x v="11"/>
    <x v="6"/>
    <x v="0"/>
  </r>
  <r>
    <s v="AU1275"/>
    <s v="Max  Rodgers"/>
    <x v="0"/>
    <n v="34"/>
    <x v="0"/>
    <x v="0"/>
    <x v="263"/>
    <n v="30787.52"/>
    <x v="2"/>
    <x v="0"/>
    <x v="1"/>
    <x v="1"/>
    <x v="0"/>
    <x v="0"/>
    <x v="0"/>
    <x v="1"/>
    <x v="11"/>
    <x v="6"/>
    <x v="0"/>
  </r>
  <r>
    <s v="AU1276"/>
    <s v="Eddie  Green"/>
    <x v="0"/>
    <n v="38"/>
    <x v="0"/>
    <x v="0"/>
    <x v="263"/>
    <n v="44296.3"/>
    <x v="0"/>
    <x v="1"/>
    <x v="1"/>
    <x v="0"/>
    <x v="0"/>
    <x v="2"/>
    <x v="0"/>
    <x v="3"/>
    <x v="11"/>
    <x v="6"/>
    <x v="0"/>
  </r>
  <r>
    <s v="AU1277"/>
    <s v="Rachel  Gomez"/>
    <x v="1"/>
    <n v="35"/>
    <x v="0"/>
    <x v="0"/>
    <x v="263"/>
    <n v="43243.42"/>
    <x v="2"/>
    <x v="2"/>
    <x v="0"/>
    <x v="0"/>
    <x v="0"/>
    <x v="2"/>
    <x v="1"/>
    <x v="3"/>
    <x v="11"/>
    <x v="6"/>
    <x v="0"/>
  </r>
  <r>
    <s v="AU1278"/>
    <s v="Sylvester  Morales"/>
    <x v="0"/>
    <n v="40"/>
    <x v="0"/>
    <x v="1"/>
    <x v="263"/>
    <n v="3776.15"/>
    <x v="2"/>
    <x v="1"/>
    <x v="0"/>
    <x v="0"/>
    <x v="0"/>
    <x v="0"/>
    <x v="1"/>
    <x v="3"/>
    <x v="11"/>
    <x v="6"/>
    <x v="0"/>
  </r>
  <r>
    <s v="AU1279"/>
    <s v="Cassandra  Franklin"/>
    <x v="1"/>
    <n v="35"/>
    <x v="0"/>
    <x v="1"/>
    <x v="263"/>
    <n v="132644.85"/>
    <x v="0"/>
    <x v="1"/>
    <x v="1"/>
    <x v="0"/>
    <x v="1"/>
    <x v="0"/>
    <x v="0"/>
    <x v="3"/>
    <x v="11"/>
    <x v="6"/>
    <x v="0"/>
  </r>
  <r>
    <s v="AU1280"/>
    <s v="Ivan  Adkins"/>
    <x v="0"/>
    <n v="53"/>
    <x v="0"/>
    <x v="2"/>
    <x v="263"/>
    <n v="18975.27"/>
    <x v="0"/>
    <x v="2"/>
    <x v="1"/>
    <x v="0"/>
    <x v="0"/>
    <x v="1"/>
    <x v="0"/>
    <x v="2"/>
    <x v="11"/>
    <x v="6"/>
    <x v="0"/>
  </r>
  <r>
    <s v="AU1281"/>
    <s v="Bobbie  Ryan"/>
    <x v="0"/>
    <n v="36"/>
    <x v="0"/>
    <x v="0"/>
    <x v="263"/>
    <n v="24344.81"/>
    <x v="1"/>
    <x v="2"/>
    <x v="1"/>
    <x v="0"/>
    <x v="1"/>
    <x v="0"/>
    <x v="0"/>
    <x v="3"/>
    <x v="11"/>
    <x v="6"/>
    <x v="0"/>
  </r>
  <r>
    <s v="AU1282"/>
    <s v="Cassandra  Franklin"/>
    <x v="0"/>
    <n v="44"/>
    <x v="2"/>
    <x v="0"/>
    <x v="263"/>
    <n v="360.45"/>
    <x v="0"/>
    <x v="0"/>
    <x v="1"/>
    <x v="0"/>
    <x v="0"/>
    <x v="0"/>
    <x v="0"/>
    <x v="3"/>
    <x v="11"/>
    <x v="6"/>
    <x v="0"/>
  </r>
  <r>
    <s v="AU1283"/>
    <s v="Billie  Chandler"/>
    <x v="0"/>
    <n v="48"/>
    <x v="2"/>
    <x v="1"/>
    <x v="263"/>
    <n v="8544.73"/>
    <x v="0"/>
    <x v="0"/>
    <x v="0"/>
    <x v="0"/>
    <x v="1"/>
    <x v="0"/>
    <x v="0"/>
    <x v="2"/>
    <x v="11"/>
    <x v="6"/>
    <x v="0"/>
  </r>
  <r>
    <s v="AU1284"/>
    <s v="Pauline  Beck"/>
    <x v="0"/>
    <n v="41"/>
    <x v="3"/>
    <x v="0"/>
    <x v="263"/>
    <n v="130275.63"/>
    <x v="0"/>
    <x v="1"/>
    <x v="0"/>
    <x v="1"/>
    <x v="0"/>
    <x v="0"/>
    <x v="0"/>
    <x v="3"/>
    <x v="11"/>
    <x v="6"/>
    <x v="0"/>
  </r>
  <r>
    <s v="AU2503"/>
    <s v="Tracy  Reed"/>
    <x v="0"/>
    <n v="28"/>
    <x v="0"/>
    <x v="1"/>
    <x v="264"/>
    <n v="153659.69"/>
    <x v="0"/>
    <x v="1"/>
    <x v="0"/>
    <x v="0"/>
    <x v="0"/>
    <x v="0"/>
    <x v="0"/>
    <x v="1"/>
    <x v="16"/>
    <x v="9"/>
    <x v="0"/>
  </r>
  <r>
    <s v="AU1286"/>
    <s v="Bobbie  Ryan"/>
    <x v="0"/>
    <n v="37"/>
    <x v="3"/>
    <x v="0"/>
    <x v="263"/>
    <n v="43071.63"/>
    <x v="0"/>
    <x v="1"/>
    <x v="1"/>
    <x v="0"/>
    <x v="0"/>
    <x v="0"/>
    <x v="0"/>
    <x v="3"/>
    <x v="11"/>
    <x v="6"/>
    <x v="0"/>
  </r>
  <r>
    <s v="AU2569"/>
    <s v="Sonya  Mullins"/>
    <x v="0"/>
    <n v="28"/>
    <x v="1"/>
    <x v="1"/>
    <x v="62"/>
    <n v="50075.4"/>
    <x v="0"/>
    <x v="1"/>
    <x v="0"/>
    <x v="0"/>
    <x v="0"/>
    <x v="0"/>
    <x v="1"/>
    <x v="1"/>
    <x v="5"/>
    <x v="9"/>
    <x v="0"/>
  </r>
  <r>
    <s v="AU2612"/>
    <s v="Rachel  Gomez"/>
    <x v="0"/>
    <n v="28"/>
    <x v="0"/>
    <x v="0"/>
    <x v="127"/>
    <n v="17951.060000000001"/>
    <x v="1"/>
    <x v="1"/>
    <x v="0"/>
    <x v="0"/>
    <x v="0"/>
    <x v="0"/>
    <x v="0"/>
    <x v="1"/>
    <x v="7"/>
    <x v="9"/>
    <x v="0"/>
  </r>
  <r>
    <s v="AU1289"/>
    <s v="Max  Rodgers"/>
    <x v="0"/>
    <n v="43"/>
    <x v="0"/>
    <x v="0"/>
    <x v="202"/>
    <n v="101659.81"/>
    <x v="0"/>
    <x v="1"/>
    <x v="1"/>
    <x v="0"/>
    <x v="1"/>
    <x v="0"/>
    <x v="0"/>
    <x v="3"/>
    <x v="12"/>
    <x v="6"/>
    <x v="0"/>
  </r>
  <r>
    <s v="AU1290"/>
    <s v="Jenny  Garcia"/>
    <x v="0"/>
    <n v="41"/>
    <x v="0"/>
    <x v="0"/>
    <x v="202"/>
    <n v="19010.21"/>
    <x v="0"/>
    <x v="0"/>
    <x v="0"/>
    <x v="0"/>
    <x v="1"/>
    <x v="0"/>
    <x v="0"/>
    <x v="3"/>
    <x v="12"/>
    <x v="6"/>
    <x v="0"/>
  </r>
  <r>
    <s v="AU2618"/>
    <s v="Johanna  Boone"/>
    <x v="1"/>
    <n v="28"/>
    <x v="1"/>
    <x v="2"/>
    <x v="127"/>
    <n v="198580.75"/>
    <x v="0"/>
    <x v="1"/>
    <x v="0"/>
    <x v="0"/>
    <x v="0"/>
    <x v="0"/>
    <x v="0"/>
    <x v="1"/>
    <x v="7"/>
    <x v="9"/>
    <x v="0"/>
  </r>
  <r>
    <s v="AU1292"/>
    <s v="Pauline  Beck"/>
    <x v="0"/>
    <n v="43"/>
    <x v="0"/>
    <x v="0"/>
    <x v="202"/>
    <n v="43789.22"/>
    <x v="2"/>
    <x v="1"/>
    <x v="1"/>
    <x v="1"/>
    <x v="0"/>
    <x v="0"/>
    <x v="0"/>
    <x v="3"/>
    <x v="12"/>
    <x v="6"/>
    <x v="0"/>
  </r>
  <r>
    <s v="AU2643"/>
    <s v="Ellen  Weaver"/>
    <x v="0"/>
    <n v="28"/>
    <x v="0"/>
    <x v="0"/>
    <x v="265"/>
    <n v="71252.66"/>
    <x v="0"/>
    <x v="0"/>
    <x v="1"/>
    <x v="0"/>
    <x v="1"/>
    <x v="0"/>
    <x v="0"/>
    <x v="1"/>
    <x v="6"/>
    <x v="9"/>
    <x v="0"/>
  </r>
  <r>
    <s v="AU1294"/>
    <s v="Tiffany  May"/>
    <x v="1"/>
    <n v="36"/>
    <x v="0"/>
    <x v="2"/>
    <x v="202"/>
    <n v="9361.19"/>
    <x v="2"/>
    <x v="2"/>
    <x v="0"/>
    <x v="0"/>
    <x v="1"/>
    <x v="0"/>
    <x v="0"/>
    <x v="3"/>
    <x v="12"/>
    <x v="6"/>
    <x v="0"/>
  </r>
  <r>
    <s v="AU1295"/>
    <s v="Edwin  Malone"/>
    <x v="1"/>
    <n v="45"/>
    <x v="2"/>
    <x v="2"/>
    <x v="202"/>
    <n v="15862.27"/>
    <x v="0"/>
    <x v="3"/>
    <x v="1"/>
    <x v="0"/>
    <x v="1"/>
    <x v="0"/>
    <x v="0"/>
    <x v="2"/>
    <x v="12"/>
    <x v="6"/>
    <x v="0"/>
  </r>
  <r>
    <s v="AU1296"/>
    <s v="Mable  Lindsey"/>
    <x v="0"/>
    <n v="50"/>
    <x v="2"/>
    <x v="0"/>
    <x v="202"/>
    <n v="14333.45"/>
    <x v="1"/>
    <x v="2"/>
    <x v="0"/>
    <x v="0"/>
    <x v="0"/>
    <x v="0"/>
    <x v="0"/>
    <x v="2"/>
    <x v="12"/>
    <x v="6"/>
    <x v="0"/>
  </r>
  <r>
    <s v="AU2718"/>
    <s v="Robert  Munoz"/>
    <x v="0"/>
    <n v="28"/>
    <x v="0"/>
    <x v="0"/>
    <x v="266"/>
    <n v="92651.520000000004"/>
    <x v="1"/>
    <x v="2"/>
    <x v="0"/>
    <x v="0"/>
    <x v="0"/>
    <x v="0"/>
    <x v="1"/>
    <x v="1"/>
    <x v="12"/>
    <x v="9"/>
    <x v="0"/>
  </r>
  <r>
    <s v="AU1298"/>
    <s v="Cindy  Becker"/>
    <x v="0"/>
    <n v="37"/>
    <x v="0"/>
    <x v="0"/>
    <x v="105"/>
    <n v="25782.61"/>
    <x v="1"/>
    <x v="2"/>
    <x v="0"/>
    <x v="0"/>
    <x v="0"/>
    <x v="0"/>
    <x v="1"/>
    <x v="3"/>
    <x v="30"/>
    <x v="6"/>
    <x v="0"/>
  </r>
  <r>
    <s v="AU1299"/>
    <s v="Ernest  Davis"/>
    <x v="0"/>
    <n v="43"/>
    <x v="0"/>
    <x v="0"/>
    <x v="105"/>
    <n v="17719.75"/>
    <x v="1"/>
    <x v="1"/>
    <x v="1"/>
    <x v="0"/>
    <x v="0"/>
    <x v="0"/>
    <x v="0"/>
    <x v="3"/>
    <x v="30"/>
    <x v="6"/>
    <x v="0"/>
  </r>
  <r>
    <s v="AU1300"/>
    <s v="Brooke  Horton"/>
    <x v="0"/>
    <n v="35"/>
    <x v="0"/>
    <x v="2"/>
    <x v="105"/>
    <n v="107404.16"/>
    <x v="0"/>
    <x v="1"/>
    <x v="0"/>
    <x v="0"/>
    <x v="1"/>
    <x v="0"/>
    <x v="0"/>
    <x v="3"/>
    <x v="30"/>
    <x v="6"/>
    <x v="0"/>
  </r>
  <r>
    <s v="AU1301"/>
    <s v="Brooke  Horton"/>
    <x v="1"/>
    <n v="35"/>
    <x v="0"/>
    <x v="0"/>
    <x v="105"/>
    <n v="21081.96"/>
    <x v="2"/>
    <x v="1"/>
    <x v="0"/>
    <x v="0"/>
    <x v="0"/>
    <x v="0"/>
    <x v="1"/>
    <x v="3"/>
    <x v="30"/>
    <x v="6"/>
    <x v="0"/>
  </r>
  <r>
    <s v="AU2749"/>
    <s v="Ellen  Weaver"/>
    <x v="0"/>
    <n v="28"/>
    <x v="0"/>
    <x v="0"/>
    <x v="267"/>
    <n v="103171.93"/>
    <x v="0"/>
    <x v="1"/>
    <x v="1"/>
    <x v="1"/>
    <x v="0"/>
    <x v="0"/>
    <x v="1"/>
    <x v="1"/>
    <x v="13"/>
    <x v="9"/>
    <x v="0"/>
  </r>
  <r>
    <s v="AU1303"/>
    <s v="Sandra  Floyd"/>
    <x v="0"/>
    <n v="40"/>
    <x v="0"/>
    <x v="0"/>
    <x v="105"/>
    <n v="26291.45"/>
    <x v="0"/>
    <x v="1"/>
    <x v="1"/>
    <x v="0"/>
    <x v="1"/>
    <x v="0"/>
    <x v="0"/>
    <x v="3"/>
    <x v="30"/>
    <x v="6"/>
    <x v="0"/>
  </r>
  <r>
    <s v="AU1304"/>
    <s v="Tiffany  May"/>
    <x v="1"/>
    <n v="41"/>
    <x v="0"/>
    <x v="1"/>
    <x v="105"/>
    <n v="50646.61"/>
    <x v="0"/>
    <x v="3"/>
    <x v="0"/>
    <x v="0"/>
    <x v="0"/>
    <x v="3"/>
    <x v="1"/>
    <x v="3"/>
    <x v="30"/>
    <x v="6"/>
    <x v="0"/>
  </r>
  <r>
    <s v="AU1305"/>
    <s v="Bethany  Pena"/>
    <x v="0"/>
    <n v="34"/>
    <x v="0"/>
    <x v="1"/>
    <x v="105"/>
    <n v="163133.94"/>
    <x v="0"/>
    <x v="2"/>
    <x v="0"/>
    <x v="0"/>
    <x v="1"/>
    <x v="0"/>
    <x v="0"/>
    <x v="1"/>
    <x v="30"/>
    <x v="6"/>
    <x v="0"/>
  </r>
  <r>
    <s v="AU2766"/>
    <s v="Carla  Mccormick"/>
    <x v="0"/>
    <n v="28"/>
    <x v="0"/>
    <x v="2"/>
    <x v="227"/>
    <n v="7831.27"/>
    <x v="0"/>
    <x v="1"/>
    <x v="1"/>
    <x v="1"/>
    <x v="0"/>
    <x v="0"/>
    <x v="0"/>
    <x v="1"/>
    <x v="23"/>
    <x v="9"/>
    <x v="0"/>
  </r>
  <r>
    <s v="AU2820"/>
    <s v="Christina  Fuller"/>
    <x v="1"/>
    <n v="28"/>
    <x v="0"/>
    <x v="0"/>
    <x v="183"/>
    <n v="39805.79"/>
    <x v="1"/>
    <x v="1"/>
    <x v="1"/>
    <x v="0"/>
    <x v="0"/>
    <x v="2"/>
    <x v="0"/>
    <x v="1"/>
    <x v="29"/>
    <x v="9"/>
    <x v="0"/>
  </r>
  <r>
    <s v="AU1308"/>
    <s v="Max  Rodgers"/>
    <x v="1"/>
    <n v="51"/>
    <x v="0"/>
    <x v="0"/>
    <x v="105"/>
    <n v="87544.42"/>
    <x v="0"/>
    <x v="1"/>
    <x v="0"/>
    <x v="0"/>
    <x v="1"/>
    <x v="0"/>
    <x v="0"/>
    <x v="2"/>
    <x v="30"/>
    <x v="6"/>
    <x v="0"/>
  </r>
  <r>
    <s v="AU1309"/>
    <s v="Elvira  Bowman"/>
    <x v="0"/>
    <n v="35"/>
    <x v="0"/>
    <x v="0"/>
    <x v="105"/>
    <n v="186589.3"/>
    <x v="0"/>
    <x v="2"/>
    <x v="0"/>
    <x v="0"/>
    <x v="2"/>
    <x v="0"/>
    <x v="0"/>
    <x v="3"/>
    <x v="30"/>
    <x v="6"/>
    <x v="0"/>
  </r>
  <r>
    <s v="AU2842"/>
    <s v="Don  Gonzales"/>
    <x v="0"/>
    <n v="28"/>
    <x v="3"/>
    <x v="1"/>
    <x v="183"/>
    <n v="69902.45"/>
    <x v="1"/>
    <x v="2"/>
    <x v="1"/>
    <x v="0"/>
    <x v="0"/>
    <x v="0"/>
    <x v="0"/>
    <x v="1"/>
    <x v="29"/>
    <x v="9"/>
    <x v="0"/>
  </r>
  <r>
    <s v="AU1311"/>
    <s v="Drew  Rogers"/>
    <x v="1"/>
    <n v="39"/>
    <x v="0"/>
    <x v="1"/>
    <x v="105"/>
    <n v="95509.119999999995"/>
    <x v="0"/>
    <x v="3"/>
    <x v="0"/>
    <x v="0"/>
    <x v="1"/>
    <x v="0"/>
    <x v="0"/>
    <x v="3"/>
    <x v="30"/>
    <x v="6"/>
    <x v="0"/>
  </r>
  <r>
    <s v="AU1312"/>
    <s v="Shari  Silva"/>
    <x v="1"/>
    <n v="38"/>
    <x v="0"/>
    <x v="0"/>
    <x v="105"/>
    <n v="27728.34"/>
    <x v="0"/>
    <x v="1"/>
    <x v="1"/>
    <x v="0"/>
    <x v="0"/>
    <x v="1"/>
    <x v="0"/>
    <x v="3"/>
    <x v="30"/>
    <x v="6"/>
    <x v="0"/>
  </r>
  <r>
    <s v="AU2937"/>
    <s v="Lance  Yates"/>
    <x v="1"/>
    <n v="28"/>
    <x v="0"/>
    <x v="0"/>
    <x v="268"/>
    <n v="5620.16"/>
    <x v="2"/>
    <x v="1"/>
    <x v="1"/>
    <x v="0"/>
    <x v="0"/>
    <x v="0"/>
    <x v="0"/>
    <x v="1"/>
    <x v="18"/>
    <x v="9"/>
    <x v="0"/>
  </r>
  <r>
    <s v="AU2959"/>
    <s v="Elbert  Klein"/>
    <x v="0"/>
    <n v="28"/>
    <x v="0"/>
    <x v="0"/>
    <x v="67"/>
    <n v="90292.25"/>
    <x v="0"/>
    <x v="2"/>
    <x v="1"/>
    <x v="1"/>
    <x v="1"/>
    <x v="0"/>
    <x v="0"/>
    <x v="1"/>
    <x v="20"/>
    <x v="10"/>
    <x v="0"/>
  </r>
  <r>
    <s v="AU2961"/>
    <s v="Rachel  Gomez"/>
    <x v="0"/>
    <n v="28"/>
    <x v="0"/>
    <x v="0"/>
    <x v="67"/>
    <n v="9969"/>
    <x v="0"/>
    <x v="1"/>
    <x v="1"/>
    <x v="0"/>
    <x v="2"/>
    <x v="0"/>
    <x v="0"/>
    <x v="1"/>
    <x v="20"/>
    <x v="10"/>
    <x v="0"/>
  </r>
  <r>
    <s v="AU3034"/>
    <s v="Max  Rodgers"/>
    <x v="1"/>
    <n v="28"/>
    <x v="3"/>
    <x v="2"/>
    <x v="136"/>
    <n v="92741.49"/>
    <x v="2"/>
    <x v="1"/>
    <x v="1"/>
    <x v="1"/>
    <x v="0"/>
    <x v="1"/>
    <x v="1"/>
    <x v="1"/>
    <x v="0"/>
    <x v="10"/>
    <x v="0"/>
  </r>
  <r>
    <s v="AU3039"/>
    <s v="Trevor  Jones"/>
    <x v="0"/>
    <n v="28"/>
    <x v="0"/>
    <x v="0"/>
    <x v="269"/>
    <n v="19984.759999999998"/>
    <x v="0"/>
    <x v="1"/>
    <x v="1"/>
    <x v="0"/>
    <x v="1"/>
    <x v="0"/>
    <x v="0"/>
    <x v="1"/>
    <x v="1"/>
    <x v="10"/>
    <x v="0"/>
  </r>
  <r>
    <s v="AU1318"/>
    <s v="Cecilia  Manning"/>
    <x v="0"/>
    <n v="37"/>
    <x v="0"/>
    <x v="1"/>
    <x v="105"/>
    <n v="7810.48"/>
    <x v="1"/>
    <x v="1"/>
    <x v="1"/>
    <x v="0"/>
    <x v="0"/>
    <x v="0"/>
    <x v="0"/>
    <x v="3"/>
    <x v="30"/>
    <x v="6"/>
    <x v="0"/>
  </r>
  <r>
    <s v="AU1319"/>
    <s v="Donna  Reid"/>
    <x v="1"/>
    <n v="21"/>
    <x v="0"/>
    <x v="1"/>
    <x v="105"/>
    <n v="89012.64"/>
    <x v="0"/>
    <x v="1"/>
    <x v="0"/>
    <x v="0"/>
    <x v="0"/>
    <x v="0"/>
    <x v="0"/>
    <x v="0"/>
    <x v="30"/>
    <x v="6"/>
    <x v="0"/>
  </r>
  <r>
    <s v="AU1320"/>
    <s v="Arturo  Francis"/>
    <x v="1"/>
    <n v="38"/>
    <x v="0"/>
    <x v="0"/>
    <x v="105"/>
    <n v="15.72"/>
    <x v="0"/>
    <x v="1"/>
    <x v="1"/>
    <x v="0"/>
    <x v="0"/>
    <x v="0"/>
    <x v="1"/>
    <x v="3"/>
    <x v="30"/>
    <x v="6"/>
    <x v="0"/>
  </r>
  <r>
    <s v="AU1321"/>
    <s v="Bobbie  Ryan"/>
    <x v="0"/>
    <n v="37"/>
    <x v="0"/>
    <x v="0"/>
    <x v="105"/>
    <n v="42154.69"/>
    <x v="0"/>
    <x v="2"/>
    <x v="0"/>
    <x v="0"/>
    <x v="2"/>
    <x v="1"/>
    <x v="0"/>
    <x v="3"/>
    <x v="30"/>
    <x v="6"/>
    <x v="0"/>
  </r>
  <r>
    <s v="AU1322"/>
    <s v="Lynette  Brewer"/>
    <x v="1"/>
    <n v="40"/>
    <x v="0"/>
    <x v="0"/>
    <x v="105"/>
    <n v="8334.8799999999992"/>
    <x v="0"/>
    <x v="1"/>
    <x v="0"/>
    <x v="0"/>
    <x v="0"/>
    <x v="0"/>
    <x v="0"/>
    <x v="3"/>
    <x v="30"/>
    <x v="6"/>
    <x v="0"/>
  </r>
  <r>
    <s v="AU3087"/>
    <s v="Max  Rodgers"/>
    <x v="1"/>
    <n v="28"/>
    <x v="2"/>
    <x v="2"/>
    <x v="270"/>
    <n v="48458.54"/>
    <x v="0"/>
    <x v="1"/>
    <x v="1"/>
    <x v="0"/>
    <x v="1"/>
    <x v="0"/>
    <x v="0"/>
    <x v="1"/>
    <x v="4"/>
    <x v="10"/>
    <x v="0"/>
  </r>
  <r>
    <s v="AU1324"/>
    <s v="Tracy  Reed"/>
    <x v="0"/>
    <n v="35"/>
    <x v="0"/>
    <x v="0"/>
    <x v="105"/>
    <n v="12188.96"/>
    <x v="0"/>
    <x v="0"/>
    <x v="1"/>
    <x v="0"/>
    <x v="0"/>
    <x v="1"/>
    <x v="0"/>
    <x v="3"/>
    <x v="30"/>
    <x v="6"/>
    <x v="0"/>
  </r>
  <r>
    <s v="AU1325"/>
    <s v="Salvador  Bass"/>
    <x v="1"/>
    <n v="35"/>
    <x v="0"/>
    <x v="0"/>
    <x v="105"/>
    <n v="64385.31"/>
    <x v="0"/>
    <x v="2"/>
    <x v="1"/>
    <x v="0"/>
    <x v="0"/>
    <x v="1"/>
    <x v="0"/>
    <x v="3"/>
    <x v="30"/>
    <x v="6"/>
    <x v="0"/>
  </r>
  <r>
    <s v="AU1326"/>
    <s v="Elbert  Klein"/>
    <x v="1"/>
    <n v="53"/>
    <x v="2"/>
    <x v="2"/>
    <x v="105"/>
    <n v="61089.99"/>
    <x v="1"/>
    <x v="2"/>
    <x v="1"/>
    <x v="0"/>
    <x v="0"/>
    <x v="0"/>
    <x v="0"/>
    <x v="2"/>
    <x v="30"/>
    <x v="6"/>
    <x v="0"/>
  </r>
  <r>
    <s v="AU1327"/>
    <s v="Eddie  Green"/>
    <x v="0"/>
    <n v="44"/>
    <x v="2"/>
    <x v="2"/>
    <x v="105"/>
    <n v="45936.33"/>
    <x v="0"/>
    <x v="3"/>
    <x v="1"/>
    <x v="0"/>
    <x v="1"/>
    <x v="0"/>
    <x v="0"/>
    <x v="3"/>
    <x v="30"/>
    <x v="6"/>
    <x v="0"/>
  </r>
  <r>
    <s v="AU1328"/>
    <s v="Ben  Perez"/>
    <x v="0"/>
    <n v="44"/>
    <x v="2"/>
    <x v="1"/>
    <x v="105"/>
    <n v="55693.01"/>
    <x v="2"/>
    <x v="0"/>
    <x v="1"/>
    <x v="0"/>
    <x v="2"/>
    <x v="1"/>
    <x v="0"/>
    <x v="3"/>
    <x v="30"/>
    <x v="6"/>
    <x v="0"/>
  </r>
  <r>
    <s v="AU1329"/>
    <s v="Pauline  Beck"/>
    <x v="1"/>
    <n v="43"/>
    <x v="2"/>
    <x v="2"/>
    <x v="105"/>
    <n v="5809.6"/>
    <x v="1"/>
    <x v="2"/>
    <x v="0"/>
    <x v="0"/>
    <x v="1"/>
    <x v="0"/>
    <x v="0"/>
    <x v="3"/>
    <x v="30"/>
    <x v="6"/>
    <x v="0"/>
  </r>
  <r>
    <s v="AU1330"/>
    <s v="Fernando  Rowe"/>
    <x v="0"/>
    <n v="19"/>
    <x v="2"/>
    <x v="0"/>
    <x v="105"/>
    <n v="14562.84"/>
    <x v="1"/>
    <x v="1"/>
    <x v="0"/>
    <x v="0"/>
    <x v="0"/>
    <x v="0"/>
    <x v="0"/>
    <x v="0"/>
    <x v="30"/>
    <x v="6"/>
    <x v="0"/>
  </r>
  <r>
    <s v="AU1331"/>
    <s v="Sonya  Mullins"/>
    <x v="1"/>
    <n v="56"/>
    <x v="2"/>
    <x v="2"/>
    <x v="105"/>
    <n v="9248.09"/>
    <x v="0"/>
    <x v="1"/>
    <x v="1"/>
    <x v="0"/>
    <x v="0"/>
    <x v="0"/>
    <x v="0"/>
    <x v="4"/>
    <x v="30"/>
    <x v="6"/>
    <x v="0"/>
  </r>
  <r>
    <s v="AU1332"/>
    <s v="Lorraine  Gibson"/>
    <x v="0"/>
    <n v="49"/>
    <x v="2"/>
    <x v="1"/>
    <x v="105"/>
    <n v="119169.42"/>
    <x v="0"/>
    <x v="1"/>
    <x v="0"/>
    <x v="0"/>
    <x v="0"/>
    <x v="0"/>
    <x v="0"/>
    <x v="2"/>
    <x v="30"/>
    <x v="6"/>
    <x v="0"/>
  </r>
  <r>
    <s v="AU1333"/>
    <s v="Lee  Mack"/>
    <x v="0"/>
    <n v="55"/>
    <x v="2"/>
    <x v="1"/>
    <x v="105"/>
    <n v="47324.22"/>
    <x v="0"/>
    <x v="1"/>
    <x v="1"/>
    <x v="0"/>
    <x v="0"/>
    <x v="0"/>
    <x v="1"/>
    <x v="4"/>
    <x v="30"/>
    <x v="6"/>
    <x v="0"/>
  </r>
  <r>
    <s v="AU1334"/>
    <s v="Elbert  Klein"/>
    <x v="0"/>
    <n v="40"/>
    <x v="2"/>
    <x v="2"/>
    <x v="105"/>
    <n v="6082.39"/>
    <x v="1"/>
    <x v="1"/>
    <x v="1"/>
    <x v="0"/>
    <x v="1"/>
    <x v="0"/>
    <x v="0"/>
    <x v="3"/>
    <x v="30"/>
    <x v="6"/>
    <x v="0"/>
  </r>
  <r>
    <s v="AU1335"/>
    <s v="Herman  Williams"/>
    <x v="0"/>
    <n v="55"/>
    <x v="2"/>
    <x v="1"/>
    <x v="105"/>
    <n v="81525.31"/>
    <x v="1"/>
    <x v="2"/>
    <x v="0"/>
    <x v="0"/>
    <x v="1"/>
    <x v="0"/>
    <x v="1"/>
    <x v="4"/>
    <x v="30"/>
    <x v="6"/>
    <x v="0"/>
  </r>
  <r>
    <s v="AU1336"/>
    <s v="Mable  Lindsey"/>
    <x v="0"/>
    <n v="47"/>
    <x v="3"/>
    <x v="0"/>
    <x v="105"/>
    <n v="98060.13"/>
    <x v="0"/>
    <x v="0"/>
    <x v="0"/>
    <x v="0"/>
    <x v="1"/>
    <x v="0"/>
    <x v="0"/>
    <x v="2"/>
    <x v="30"/>
    <x v="6"/>
    <x v="0"/>
  </r>
  <r>
    <s v="AU1337"/>
    <s v="Sonya  Mullins"/>
    <x v="1"/>
    <n v="38"/>
    <x v="3"/>
    <x v="0"/>
    <x v="105"/>
    <n v="89774.09"/>
    <x v="1"/>
    <x v="1"/>
    <x v="1"/>
    <x v="1"/>
    <x v="0"/>
    <x v="0"/>
    <x v="0"/>
    <x v="3"/>
    <x v="30"/>
    <x v="6"/>
    <x v="0"/>
  </r>
  <r>
    <s v="AU1338"/>
    <s v="Robert  Munoz"/>
    <x v="0"/>
    <n v="44"/>
    <x v="3"/>
    <x v="0"/>
    <x v="105"/>
    <n v="165492.46"/>
    <x v="1"/>
    <x v="2"/>
    <x v="0"/>
    <x v="0"/>
    <x v="0"/>
    <x v="1"/>
    <x v="0"/>
    <x v="3"/>
    <x v="30"/>
    <x v="6"/>
    <x v="0"/>
  </r>
  <r>
    <s v="AU1339"/>
    <s v="Elaine  Ellis"/>
    <x v="1"/>
    <n v="40"/>
    <x v="3"/>
    <x v="2"/>
    <x v="105"/>
    <n v="55527.75"/>
    <x v="0"/>
    <x v="1"/>
    <x v="0"/>
    <x v="0"/>
    <x v="0"/>
    <x v="0"/>
    <x v="0"/>
    <x v="3"/>
    <x v="30"/>
    <x v="6"/>
    <x v="0"/>
  </r>
  <r>
    <s v="AU1340"/>
    <s v="Brooke  Horton"/>
    <x v="1"/>
    <n v="42"/>
    <x v="3"/>
    <x v="2"/>
    <x v="105"/>
    <n v="82624.28"/>
    <x v="1"/>
    <x v="2"/>
    <x v="0"/>
    <x v="0"/>
    <x v="0"/>
    <x v="0"/>
    <x v="0"/>
    <x v="3"/>
    <x v="30"/>
    <x v="6"/>
    <x v="0"/>
  </r>
  <r>
    <s v="AU3196"/>
    <s v="Salvador  Bass"/>
    <x v="0"/>
    <n v="28"/>
    <x v="0"/>
    <x v="2"/>
    <x v="187"/>
    <n v="20101"/>
    <x v="0"/>
    <x v="0"/>
    <x v="0"/>
    <x v="0"/>
    <x v="2"/>
    <x v="0"/>
    <x v="0"/>
    <x v="1"/>
    <x v="8"/>
    <x v="10"/>
    <x v="0"/>
  </r>
  <r>
    <s v="AU1342"/>
    <s v="Blake  Bridges"/>
    <x v="1"/>
    <n v="36"/>
    <x v="1"/>
    <x v="2"/>
    <x v="105"/>
    <n v="73572.149999999994"/>
    <x v="0"/>
    <x v="1"/>
    <x v="1"/>
    <x v="0"/>
    <x v="1"/>
    <x v="0"/>
    <x v="0"/>
    <x v="3"/>
    <x v="30"/>
    <x v="6"/>
    <x v="0"/>
  </r>
  <r>
    <s v="AU3247"/>
    <s v="Herman  Williams"/>
    <x v="1"/>
    <n v="28"/>
    <x v="3"/>
    <x v="0"/>
    <x v="72"/>
    <n v="71826.34"/>
    <x v="0"/>
    <x v="1"/>
    <x v="1"/>
    <x v="1"/>
    <x v="1"/>
    <x v="0"/>
    <x v="0"/>
    <x v="1"/>
    <x v="24"/>
    <x v="10"/>
    <x v="0"/>
  </r>
  <r>
    <s v="AU3262"/>
    <s v="Tracy  Reed"/>
    <x v="1"/>
    <n v="28"/>
    <x v="3"/>
    <x v="0"/>
    <x v="233"/>
    <n v="102698.55"/>
    <x v="0"/>
    <x v="0"/>
    <x v="0"/>
    <x v="0"/>
    <x v="0"/>
    <x v="0"/>
    <x v="0"/>
    <x v="1"/>
    <x v="10"/>
    <x v="10"/>
    <x v="0"/>
  </r>
  <r>
    <s v="AU1345"/>
    <s v="Johanna  Boone"/>
    <x v="0"/>
    <n v="46"/>
    <x v="0"/>
    <x v="0"/>
    <x v="106"/>
    <n v="73896.490000000005"/>
    <x v="1"/>
    <x v="1"/>
    <x v="0"/>
    <x v="0"/>
    <x v="0"/>
    <x v="0"/>
    <x v="1"/>
    <x v="2"/>
    <x v="13"/>
    <x v="6"/>
    <x v="0"/>
  </r>
  <r>
    <s v="AU3304"/>
    <s v="Don  Gonzales"/>
    <x v="0"/>
    <n v="28"/>
    <x v="0"/>
    <x v="2"/>
    <x v="271"/>
    <n v="123650.84"/>
    <x v="2"/>
    <x v="1"/>
    <x v="1"/>
    <x v="0"/>
    <x v="0"/>
    <x v="2"/>
    <x v="0"/>
    <x v="1"/>
    <x v="30"/>
    <x v="10"/>
    <x v="0"/>
  </r>
  <r>
    <s v="AU1347"/>
    <s v="Max  Rodgers"/>
    <x v="1"/>
    <n v="42"/>
    <x v="0"/>
    <x v="0"/>
    <x v="106"/>
    <n v="144542.93"/>
    <x v="0"/>
    <x v="1"/>
    <x v="1"/>
    <x v="0"/>
    <x v="0"/>
    <x v="1"/>
    <x v="0"/>
    <x v="3"/>
    <x v="13"/>
    <x v="6"/>
    <x v="0"/>
  </r>
  <r>
    <s v="AU1348"/>
    <s v="Sylvester  Morales"/>
    <x v="1"/>
    <n v="35"/>
    <x v="0"/>
    <x v="0"/>
    <x v="106"/>
    <n v="46853.42"/>
    <x v="0"/>
    <x v="2"/>
    <x v="1"/>
    <x v="0"/>
    <x v="1"/>
    <x v="0"/>
    <x v="0"/>
    <x v="3"/>
    <x v="13"/>
    <x v="6"/>
    <x v="0"/>
  </r>
  <r>
    <s v="AU1349"/>
    <s v="Lynette  Brewer"/>
    <x v="0"/>
    <n v="44"/>
    <x v="0"/>
    <x v="0"/>
    <x v="106"/>
    <n v="90903.06"/>
    <x v="0"/>
    <x v="2"/>
    <x v="0"/>
    <x v="1"/>
    <x v="0"/>
    <x v="0"/>
    <x v="0"/>
    <x v="3"/>
    <x v="13"/>
    <x v="6"/>
    <x v="0"/>
  </r>
  <r>
    <s v="AU1350"/>
    <s v="Edwin  Malone"/>
    <x v="0"/>
    <n v="46"/>
    <x v="2"/>
    <x v="1"/>
    <x v="106"/>
    <n v="13674.93"/>
    <x v="0"/>
    <x v="0"/>
    <x v="0"/>
    <x v="0"/>
    <x v="2"/>
    <x v="1"/>
    <x v="1"/>
    <x v="2"/>
    <x v="13"/>
    <x v="6"/>
    <x v="0"/>
  </r>
  <r>
    <s v="AU1351"/>
    <s v="Arturo  Francis"/>
    <x v="0"/>
    <n v="45"/>
    <x v="2"/>
    <x v="1"/>
    <x v="106"/>
    <n v="58504.18"/>
    <x v="2"/>
    <x v="0"/>
    <x v="1"/>
    <x v="0"/>
    <x v="1"/>
    <x v="0"/>
    <x v="0"/>
    <x v="2"/>
    <x v="13"/>
    <x v="6"/>
    <x v="0"/>
  </r>
  <r>
    <s v="AU1352"/>
    <s v="Billie  Chandler"/>
    <x v="1"/>
    <n v="49"/>
    <x v="2"/>
    <x v="2"/>
    <x v="106"/>
    <n v="31480.87"/>
    <x v="2"/>
    <x v="2"/>
    <x v="0"/>
    <x v="0"/>
    <x v="0"/>
    <x v="0"/>
    <x v="0"/>
    <x v="2"/>
    <x v="13"/>
    <x v="6"/>
    <x v="0"/>
  </r>
  <r>
    <s v="AU1353"/>
    <s v="Cecilia  Manning"/>
    <x v="1"/>
    <n v="34"/>
    <x v="3"/>
    <x v="0"/>
    <x v="106"/>
    <n v="23100.37"/>
    <x v="1"/>
    <x v="1"/>
    <x v="0"/>
    <x v="0"/>
    <x v="2"/>
    <x v="0"/>
    <x v="0"/>
    <x v="1"/>
    <x v="13"/>
    <x v="6"/>
    <x v="0"/>
  </r>
  <r>
    <s v="AU1354"/>
    <s v="Blake  Bridges"/>
    <x v="0"/>
    <n v="41"/>
    <x v="3"/>
    <x v="0"/>
    <x v="106"/>
    <n v="38179.93"/>
    <x v="0"/>
    <x v="2"/>
    <x v="0"/>
    <x v="0"/>
    <x v="0"/>
    <x v="0"/>
    <x v="0"/>
    <x v="3"/>
    <x v="13"/>
    <x v="6"/>
    <x v="0"/>
  </r>
  <r>
    <s v="AU3310"/>
    <s v="Paulette  Spencer"/>
    <x v="1"/>
    <n v="28"/>
    <x v="0"/>
    <x v="0"/>
    <x v="235"/>
    <n v="88435.7"/>
    <x v="1"/>
    <x v="1"/>
    <x v="1"/>
    <x v="0"/>
    <x v="0"/>
    <x v="0"/>
    <x v="0"/>
    <x v="1"/>
    <x v="13"/>
    <x v="10"/>
    <x v="0"/>
  </r>
  <r>
    <s v="AU1356"/>
    <s v="Herman  Williams"/>
    <x v="1"/>
    <n v="34"/>
    <x v="0"/>
    <x v="0"/>
    <x v="272"/>
    <n v="6053.37"/>
    <x v="1"/>
    <x v="1"/>
    <x v="0"/>
    <x v="0"/>
    <x v="0"/>
    <x v="2"/>
    <x v="0"/>
    <x v="1"/>
    <x v="23"/>
    <x v="6"/>
    <x v="0"/>
  </r>
  <r>
    <s v="AU1357"/>
    <s v="Brooke  Horton"/>
    <x v="0"/>
    <n v="40"/>
    <x v="0"/>
    <x v="0"/>
    <x v="272"/>
    <n v="100486.75"/>
    <x v="1"/>
    <x v="2"/>
    <x v="0"/>
    <x v="1"/>
    <x v="0"/>
    <x v="0"/>
    <x v="0"/>
    <x v="3"/>
    <x v="23"/>
    <x v="6"/>
    <x v="0"/>
  </r>
  <r>
    <s v="AU1358"/>
    <s v="Mable  Lindsey"/>
    <x v="0"/>
    <n v="49"/>
    <x v="0"/>
    <x v="2"/>
    <x v="272"/>
    <n v="2127.27"/>
    <x v="1"/>
    <x v="1"/>
    <x v="1"/>
    <x v="0"/>
    <x v="0"/>
    <x v="0"/>
    <x v="0"/>
    <x v="2"/>
    <x v="23"/>
    <x v="6"/>
    <x v="0"/>
  </r>
  <r>
    <s v="AU3342"/>
    <s v="Lorraine  Gibson"/>
    <x v="1"/>
    <n v="28"/>
    <x v="3"/>
    <x v="0"/>
    <x v="273"/>
    <n v="45321.27"/>
    <x v="0"/>
    <x v="1"/>
    <x v="0"/>
    <x v="0"/>
    <x v="0"/>
    <x v="0"/>
    <x v="1"/>
    <x v="1"/>
    <x v="23"/>
    <x v="10"/>
    <x v="0"/>
  </r>
  <r>
    <s v="AU1360"/>
    <s v="Robert  Munoz"/>
    <x v="0"/>
    <n v="37"/>
    <x v="0"/>
    <x v="0"/>
    <x v="272"/>
    <n v="88700.69"/>
    <x v="0"/>
    <x v="0"/>
    <x v="1"/>
    <x v="0"/>
    <x v="0"/>
    <x v="0"/>
    <x v="0"/>
    <x v="3"/>
    <x v="23"/>
    <x v="6"/>
    <x v="0"/>
  </r>
  <r>
    <s v="AU1361"/>
    <s v="Edwin  Malone"/>
    <x v="0"/>
    <n v="51"/>
    <x v="2"/>
    <x v="2"/>
    <x v="272"/>
    <n v="38764.78"/>
    <x v="1"/>
    <x v="1"/>
    <x v="1"/>
    <x v="0"/>
    <x v="0"/>
    <x v="0"/>
    <x v="0"/>
    <x v="2"/>
    <x v="23"/>
    <x v="6"/>
    <x v="0"/>
  </r>
  <r>
    <s v="AU3368"/>
    <s v="Salvador  Bass"/>
    <x v="0"/>
    <n v="28"/>
    <x v="3"/>
    <x v="1"/>
    <x v="274"/>
    <n v="7194.01"/>
    <x v="0"/>
    <x v="1"/>
    <x v="0"/>
    <x v="0"/>
    <x v="0"/>
    <x v="0"/>
    <x v="1"/>
    <x v="1"/>
    <x v="29"/>
    <x v="10"/>
    <x v="0"/>
  </r>
  <r>
    <s v="AU1363"/>
    <s v="Shari  Silva"/>
    <x v="0"/>
    <n v="38"/>
    <x v="0"/>
    <x v="0"/>
    <x v="43"/>
    <n v="115984.18"/>
    <x v="0"/>
    <x v="1"/>
    <x v="1"/>
    <x v="0"/>
    <x v="1"/>
    <x v="0"/>
    <x v="0"/>
    <x v="3"/>
    <x v="14"/>
    <x v="6"/>
    <x v="0"/>
  </r>
  <r>
    <s v="AU1364"/>
    <s v="Elbert  Klein"/>
    <x v="1"/>
    <n v="35"/>
    <x v="0"/>
    <x v="1"/>
    <x v="43"/>
    <n v="57383.91"/>
    <x v="0"/>
    <x v="2"/>
    <x v="1"/>
    <x v="1"/>
    <x v="1"/>
    <x v="0"/>
    <x v="0"/>
    <x v="3"/>
    <x v="14"/>
    <x v="6"/>
    <x v="0"/>
  </r>
  <r>
    <s v="AU3375"/>
    <s v="Trevor  Jones"/>
    <x v="1"/>
    <n v="28"/>
    <x v="0"/>
    <x v="0"/>
    <x v="142"/>
    <n v="42986.73"/>
    <x v="0"/>
    <x v="1"/>
    <x v="1"/>
    <x v="0"/>
    <x v="0"/>
    <x v="2"/>
    <x v="0"/>
    <x v="1"/>
    <x v="15"/>
    <x v="10"/>
    <x v="0"/>
  </r>
  <r>
    <s v="AU1366"/>
    <s v="Guillermo  Potter"/>
    <x v="0"/>
    <n v="41"/>
    <x v="0"/>
    <x v="1"/>
    <x v="43"/>
    <n v="125822.99"/>
    <x v="0"/>
    <x v="0"/>
    <x v="1"/>
    <x v="1"/>
    <x v="0"/>
    <x v="0"/>
    <x v="0"/>
    <x v="3"/>
    <x v="14"/>
    <x v="6"/>
    <x v="0"/>
  </r>
  <r>
    <s v="AU3429"/>
    <s v="Robert  Munoz"/>
    <x v="1"/>
    <n v="28"/>
    <x v="3"/>
    <x v="0"/>
    <x v="74"/>
    <n v="5754.13"/>
    <x v="0"/>
    <x v="2"/>
    <x v="0"/>
    <x v="0"/>
    <x v="0"/>
    <x v="0"/>
    <x v="0"/>
    <x v="1"/>
    <x v="22"/>
    <x v="10"/>
    <x v="0"/>
  </r>
  <r>
    <s v="AU1368"/>
    <s v="Trevor  Jones"/>
    <x v="0"/>
    <n v="19"/>
    <x v="0"/>
    <x v="0"/>
    <x v="43"/>
    <n v="102954.19"/>
    <x v="0"/>
    <x v="1"/>
    <x v="1"/>
    <x v="0"/>
    <x v="0"/>
    <x v="0"/>
    <x v="0"/>
    <x v="0"/>
    <x v="14"/>
    <x v="6"/>
    <x v="0"/>
  </r>
  <r>
    <s v="AU1369"/>
    <s v="Mable  Lindsey"/>
    <x v="1"/>
    <n v="49"/>
    <x v="0"/>
    <x v="0"/>
    <x v="43"/>
    <n v="138717.66"/>
    <x v="1"/>
    <x v="2"/>
    <x v="0"/>
    <x v="0"/>
    <x v="1"/>
    <x v="0"/>
    <x v="0"/>
    <x v="2"/>
    <x v="14"/>
    <x v="6"/>
    <x v="0"/>
  </r>
  <r>
    <s v="AU3481"/>
    <s v="Guillermo  Potter"/>
    <x v="1"/>
    <n v="28"/>
    <x v="0"/>
    <x v="0"/>
    <x v="275"/>
    <n v="155267.60999999999"/>
    <x v="0"/>
    <x v="1"/>
    <x v="1"/>
    <x v="0"/>
    <x v="1"/>
    <x v="0"/>
    <x v="0"/>
    <x v="1"/>
    <x v="25"/>
    <x v="11"/>
    <x v="0"/>
  </r>
  <r>
    <s v="AU1371"/>
    <s v="Rachel  Gomez"/>
    <x v="0"/>
    <n v="49"/>
    <x v="0"/>
    <x v="0"/>
    <x v="43"/>
    <n v="28197.360000000001"/>
    <x v="2"/>
    <x v="1"/>
    <x v="1"/>
    <x v="0"/>
    <x v="1"/>
    <x v="0"/>
    <x v="0"/>
    <x v="2"/>
    <x v="14"/>
    <x v="6"/>
    <x v="0"/>
  </r>
  <r>
    <s v="AU3518"/>
    <s v="Cassandra  Franklin"/>
    <x v="1"/>
    <n v="28"/>
    <x v="0"/>
    <x v="0"/>
    <x v="146"/>
    <n v="55002.45"/>
    <x v="0"/>
    <x v="2"/>
    <x v="1"/>
    <x v="0"/>
    <x v="0"/>
    <x v="0"/>
    <x v="0"/>
    <x v="1"/>
    <x v="21"/>
    <x v="11"/>
    <x v="0"/>
  </r>
  <r>
    <s v="AU3520"/>
    <s v="Brooke  Horton"/>
    <x v="1"/>
    <n v="28"/>
    <x v="0"/>
    <x v="1"/>
    <x v="146"/>
    <n v="47578.69"/>
    <x v="0"/>
    <x v="1"/>
    <x v="0"/>
    <x v="0"/>
    <x v="2"/>
    <x v="3"/>
    <x v="0"/>
    <x v="1"/>
    <x v="21"/>
    <x v="11"/>
    <x v="0"/>
  </r>
  <r>
    <s v="AU1374"/>
    <s v="Robert  Munoz"/>
    <x v="0"/>
    <n v="52"/>
    <x v="2"/>
    <x v="1"/>
    <x v="43"/>
    <n v="46907.45"/>
    <x v="0"/>
    <x v="0"/>
    <x v="0"/>
    <x v="0"/>
    <x v="0"/>
    <x v="0"/>
    <x v="0"/>
    <x v="2"/>
    <x v="14"/>
    <x v="6"/>
    <x v="0"/>
  </r>
  <r>
    <s v="AU1375"/>
    <s v="Isabel  Cross"/>
    <x v="1"/>
    <n v="59"/>
    <x v="2"/>
    <x v="2"/>
    <x v="43"/>
    <n v="130052.93"/>
    <x v="0"/>
    <x v="1"/>
    <x v="0"/>
    <x v="0"/>
    <x v="0"/>
    <x v="3"/>
    <x v="0"/>
    <x v="4"/>
    <x v="14"/>
    <x v="6"/>
    <x v="0"/>
  </r>
  <r>
    <s v="AU1376"/>
    <s v="Edwin  Malone"/>
    <x v="0"/>
    <n v="48"/>
    <x v="2"/>
    <x v="2"/>
    <x v="43"/>
    <n v="59960.57"/>
    <x v="0"/>
    <x v="1"/>
    <x v="0"/>
    <x v="0"/>
    <x v="1"/>
    <x v="0"/>
    <x v="0"/>
    <x v="2"/>
    <x v="14"/>
    <x v="6"/>
    <x v="0"/>
  </r>
  <r>
    <s v="AU1377"/>
    <s v="Cassandra  Franklin"/>
    <x v="0"/>
    <n v="53"/>
    <x v="2"/>
    <x v="1"/>
    <x v="43"/>
    <n v="23544.51"/>
    <x v="1"/>
    <x v="2"/>
    <x v="1"/>
    <x v="0"/>
    <x v="0"/>
    <x v="0"/>
    <x v="0"/>
    <x v="2"/>
    <x v="14"/>
    <x v="6"/>
    <x v="0"/>
  </r>
  <r>
    <s v="AU3588"/>
    <s v="Eddie  Green"/>
    <x v="0"/>
    <n v="28"/>
    <x v="0"/>
    <x v="0"/>
    <x v="190"/>
    <n v="28264.49"/>
    <x v="0"/>
    <x v="2"/>
    <x v="0"/>
    <x v="0"/>
    <x v="0"/>
    <x v="0"/>
    <x v="0"/>
    <x v="1"/>
    <x v="2"/>
    <x v="11"/>
    <x v="0"/>
  </r>
  <r>
    <s v="AU1379"/>
    <s v="Brooke  Horton"/>
    <x v="0"/>
    <n v="56"/>
    <x v="2"/>
    <x v="1"/>
    <x v="43"/>
    <n v="64394.19"/>
    <x v="0"/>
    <x v="0"/>
    <x v="1"/>
    <x v="0"/>
    <x v="0"/>
    <x v="0"/>
    <x v="0"/>
    <x v="4"/>
    <x v="14"/>
    <x v="6"/>
    <x v="0"/>
  </r>
  <r>
    <s v="AU3621"/>
    <s v="Brooke  Horton"/>
    <x v="0"/>
    <n v="28"/>
    <x v="0"/>
    <x v="1"/>
    <x v="191"/>
    <n v="10069.450000000001"/>
    <x v="2"/>
    <x v="1"/>
    <x v="0"/>
    <x v="1"/>
    <x v="0"/>
    <x v="0"/>
    <x v="0"/>
    <x v="1"/>
    <x v="4"/>
    <x v="11"/>
    <x v="0"/>
  </r>
  <r>
    <s v="AU3682"/>
    <s v="Nellie  Joseph"/>
    <x v="0"/>
    <n v="28"/>
    <x v="0"/>
    <x v="0"/>
    <x v="236"/>
    <n v="59756.13"/>
    <x v="1"/>
    <x v="1"/>
    <x v="1"/>
    <x v="0"/>
    <x v="1"/>
    <x v="0"/>
    <x v="1"/>
    <x v="1"/>
    <x v="27"/>
    <x v="11"/>
    <x v="0"/>
  </r>
  <r>
    <s v="AU1382"/>
    <s v="Isabel  Cross"/>
    <x v="0"/>
    <n v="34"/>
    <x v="0"/>
    <x v="0"/>
    <x v="167"/>
    <n v="40144.49"/>
    <x v="0"/>
    <x v="1"/>
    <x v="0"/>
    <x v="0"/>
    <x v="0"/>
    <x v="0"/>
    <x v="0"/>
    <x v="1"/>
    <x v="29"/>
    <x v="6"/>
    <x v="0"/>
  </r>
  <r>
    <s v="AU3686"/>
    <s v="Shari  Silva"/>
    <x v="1"/>
    <n v="28"/>
    <x v="0"/>
    <x v="1"/>
    <x v="236"/>
    <n v="24192.75"/>
    <x v="1"/>
    <x v="2"/>
    <x v="1"/>
    <x v="0"/>
    <x v="1"/>
    <x v="0"/>
    <x v="0"/>
    <x v="1"/>
    <x v="27"/>
    <x v="11"/>
    <x v="0"/>
  </r>
  <r>
    <s v="AU1384"/>
    <s v="Sandra  Floyd"/>
    <x v="0"/>
    <n v="52"/>
    <x v="0"/>
    <x v="0"/>
    <x v="167"/>
    <n v="34495.040000000001"/>
    <x v="0"/>
    <x v="2"/>
    <x v="1"/>
    <x v="0"/>
    <x v="1"/>
    <x v="0"/>
    <x v="0"/>
    <x v="2"/>
    <x v="29"/>
    <x v="6"/>
    <x v="0"/>
  </r>
  <r>
    <s v="AU3703"/>
    <s v="Cindy  Becker"/>
    <x v="1"/>
    <n v="28"/>
    <x v="2"/>
    <x v="2"/>
    <x v="236"/>
    <n v="50442.61"/>
    <x v="0"/>
    <x v="1"/>
    <x v="1"/>
    <x v="0"/>
    <x v="0"/>
    <x v="0"/>
    <x v="0"/>
    <x v="1"/>
    <x v="27"/>
    <x v="11"/>
    <x v="0"/>
  </r>
  <r>
    <s v="AU1386"/>
    <s v="Cecilia  Manning"/>
    <x v="0"/>
    <n v="45"/>
    <x v="0"/>
    <x v="0"/>
    <x v="167"/>
    <n v="42795.18"/>
    <x v="0"/>
    <x v="1"/>
    <x v="1"/>
    <x v="0"/>
    <x v="1"/>
    <x v="0"/>
    <x v="0"/>
    <x v="2"/>
    <x v="29"/>
    <x v="6"/>
    <x v="0"/>
  </r>
  <r>
    <s v="AU3714"/>
    <s v="Robert  Munoz"/>
    <x v="0"/>
    <n v="28"/>
    <x v="0"/>
    <x v="0"/>
    <x v="80"/>
    <n v="77541.31"/>
    <x v="0"/>
    <x v="1"/>
    <x v="0"/>
    <x v="0"/>
    <x v="0"/>
    <x v="0"/>
    <x v="0"/>
    <x v="1"/>
    <x v="7"/>
    <x v="11"/>
    <x v="0"/>
  </r>
  <r>
    <s v="AU1388"/>
    <s v="Christy  Olson"/>
    <x v="0"/>
    <n v="38"/>
    <x v="0"/>
    <x v="0"/>
    <x v="167"/>
    <n v="10593.49"/>
    <x v="1"/>
    <x v="2"/>
    <x v="1"/>
    <x v="0"/>
    <x v="0"/>
    <x v="1"/>
    <x v="0"/>
    <x v="3"/>
    <x v="29"/>
    <x v="6"/>
    <x v="0"/>
  </r>
  <r>
    <s v="AU1389"/>
    <s v="Marion  Glover"/>
    <x v="0"/>
    <n v="55"/>
    <x v="2"/>
    <x v="1"/>
    <x v="167"/>
    <n v="103505.33"/>
    <x v="2"/>
    <x v="1"/>
    <x v="1"/>
    <x v="0"/>
    <x v="2"/>
    <x v="0"/>
    <x v="0"/>
    <x v="4"/>
    <x v="29"/>
    <x v="6"/>
    <x v="0"/>
  </r>
  <r>
    <s v="AU1390"/>
    <s v="Jaime  Pearson"/>
    <x v="0"/>
    <n v="54"/>
    <x v="2"/>
    <x v="1"/>
    <x v="167"/>
    <n v="134575.99"/>
    <x v="0"/>
    <x v="2"/>
    <x v="0"/>
    <x v="1"/>
    <x v="0"/>
    <x v="0"/>
    <x v="0"/>
    <x v="2"/>
    <x v="29"/>
    <x v="6"/>
    <x v="0"/>
  </r>
  <r>
    <s v="AU1391"/>
    <s v="Andrew  Meyer"/>
    <x v="0"/>
    <n v="44"/>
    <x v="2"/>
    <x v="1"/>
    <x v="167"/>
    <n v="83687.34"/>
    <x v="0"/>
    <x v="3"/>
    <x v="1"/>
    <x v="0"/>
    <x v="1"/>
    <x v="0"/>
    <x v="0"/>
    <x v="3"/>
    <x v="29"/>
    <x v="6"/>
    <x v="0"/>
  </r>
  <r>
    <s v="AU1392"/>
    <s v="Felicia  Jennings"/>
    <x v="1"/>
    <n v="35"/>
    <x v="3"/>
    <x v="0"/>
    <x v="167"/>
    <n v="59241.599999999999"/>
    <x v="1"/>
    <x v="1"/>
    <x v="0"/>
    <x v="0"/>
    <x v="2"/>
    <x v="2"/>
    <x v="0"/>
    <x v="3"/>
    <x v="29"/>
    <x v="6"/>
    <x v="0"/>
  </r>
  <r>
    <s v="AU1393"/>
    <s v="Rachel  Gomez"/>
    <x v="1"/>
    <n v="21"/>
    <x v="1"/>
    <x v="1"/>
    <x v="167"/>
    <n v="16769.04"/>
    <x v="0"/>
    <x v="1"/>
    <x v="1"/>
    <x v="0"/>
    <x v="1"/>
    <x v="0"/>
    <x v="0"/>
    <x v="0"/>
    <x v="29"/>
    <x v="6"/>
    <x v="0"/>
  </r>
  <r>
    <s v="AU3733"/>
    <s v="Sonya  Mullins"/>
    <x v="1"/>
    <n v="28"/>
    <x v="0"/>
    <x v="1"/>
    <x v="81"/>
    <n v="20324.97"/>
    <x v="1"/>
    <x v="1"/>
    <x v="0"/>
    <x v="1"/>
    <x v="0"/>
    <x v="0"/>
    <x v="0"/>
    <x v="1"/>
    <x v="8"/>
    <x v="11"/>
    <x v="0"/>
  </r>
  <r>
    <s v="AU1395"/>
    <s v="Rachel  Gomez"/>
    <x v="1"/>
    <n v="39"/>
    <x v="0"/>
    <x v="0"/>
    <x v="276"/>
    <n v="10239.48"/>
    <x v="1"/>
    <x v="1"/>
    <x v="1"/>
    <x v="1"/>
    <x v="1"/>
    <x v="0"/>
    <x v="0"/>
    <x v="3"/>
    <x v="15"/>
    <x v="6"/>
    <x v="0"/>
  </r>
  <r>
    <s v="AU3827"/>
    <s v="Marian  Hill"/>
    <x v="1"/>
    <n v="28"/>
    <x v="3"/>
    <x v="0"/>
    <x v="277"/>
    <n v="73235.210000000006"/>
    <x v="0"/>
    <x v="1"/>
    <x v="1"/>
    <x v="1"/>
    <x v="0"/>
    <x v="0"/>
    <x v="0"/>
    <x v="1"/>
    <x v="10"/>
    <x v="11"/>
    <x v="0"/>
  </r>
  <r>
    <s v="AU1397"/>
    <s v="Cecilia  Manning"/>
    <x v="0"/>
    <n v="36"/>
    <x v="0"/>
    <x v="0"/>
    <x v="276"/>
    <n v="35334.1"/>
    <x v="0"/>
    <x v="1"/>
    <x v="1"/>
    <x v="0"/>
    <x v="1"/>
    <x v="0"/>
    <x v="0"/>
    <x v="3"/>
    <x v="15"/>
    <x v="6"/>
    <x v="0"/>
  </r>
  <r>
    <s v="AU1398"/>
    <s v="Robert  Munoz"/>
    <x v="1"/>
    <n v="34"/>
    <x v="0"/>
    <x v="0"/>
    <x v="276"/>
    <n v="33881.69"/>
    <x v="0"/>
    <x v="1"/>
    <x v="1"/>
    <x v="0"/>
    <x v="1"/>
    <x v="0"/>
    <x v="0"/>
    <x v="1"/>
    <x v="15"/>
    <x v="6"/>
    <x v="0"/>
  </r>
  <r>
    <s v="AU1399"/>
    <s v="Johanna  Boone"/>
    <x v="0"/>
    <n v="34"/>
    <x v="0"/>
    <x v="0"/>
    <x v="276"/>
    <n v="87533.7"/>
    <x v="1"/>
    <x v="1"/>
    <x v="0"/>
    <x v="1"/>
    <x v="0"/>
    <x v="1"/>
    <x v="0"/>
    <x v="1"/>
    <x v="15"/>
    <x v="6"/>
    <x v="0"/>
  </r>
  <r>
    <s v="AU1400"/>
    <s v="Fernando  Rowe"/>
    <x v="1"/>
    <n v="41"/>
    <x v="0"/>
    <x v="0"/>
    <x v="276"/>
    <n v="34599.42"/>
    <x v="1"/>
    <x v="2"/>
    <x v="0"/>
    <x v="0"/>
    <x v="0"/>
    <x v="0"/>
    <x v="0"/>
    <x v="3"/>
    <x v="15"/>
    <x v="6"/>
    <x v="0"/>
  </r>
  <r>
    <s v="AU3834"/>
    <s v="Iris  Underwood"/>
    <x v="1"/>
    <n v="28"/>
    <x v="0"/>
    <x v="2"/>
    <x v="82"/>
    <n v="102683.76"/>
    <x v="2"/>
    <x v="1"/>
    <x v="1"/>
    <x v="0"/>
    <x v="0"/>
    <x v="0"/>
    <x v="0"/>
    <x v="1"/>
    <x v="11"/>
    <x v="11"/>
    <x v="0"/>
  </r>
  <r>
    <s v="AU1402"/>
    <s v="Kyle  Carr"/>
    <x v="0"/>
    <n v="48"/>
    <x v="2"/>
    <x v="1"/>
    <x v="276"/>
    <n v="1801.6"/>
    <x v="0"/>
    <x v="3"/>
    <x v="1"/>
    <x v="0"/>
    <x v="2"/>
    <x v="0"/>
    <x v="0"/>
    <x v="2"/>
    <x v="15"/>
    <x v="6"/>
    <x v="0"/>
  </r>
  <r>
    <s v="AU1403"/>
    <s v="Cassandra  Franklin"/>
    <x v="0"/>
    <n v="39"/>
    <x v="2"/>
    <x v="1"/>
    <x v="276"/>
    <n v="1872.43"/>
    <x v="2"/>
    <x v="2"/>
    <x v="1"/>
    <x v="0"/>
    <x v="0"/>
    <x v="0"/>
    <x v="0"/>
    <x v="3"/>
    <x v="15"/>
    <x v="6"/>
    <x v="0"/>
  </r>
  <r>
    <s v="AU3853"/>
    <s v="Rachel  Gomez"/>
    <x v="0"/>
    <n v="28"/>
    <x v="0"/>
    <x v="1"/>
    <x v="194"/>
    <n v="81279.929999999993"/>
    <x v="0"/>
    <x v="1"/>
    <x v="0"/>
    <x v="0"/>
    <x v="0"/>
    <x v="0"/>
    <x v="0"/>
    <x v="1"/>
    <x v="12"/>
    <x v="11"/>
    <x v="0"/>
  </r>
  <r>
    <s v="AU1405"/>
    <s v="Brooke  Horton"/>
    <x v="0"/>
    <n v="52"/>
    <x v="2"/>
    <x v="1"/>
    <x v="276"/>
    <n v="88730.3"/>
    <x v="0"/>
    <x v="2"/>
    <x v="0"/>
    <x v="0"/>
    <x v="0"/>
    <x v="0"/>
    <x v="0"/>
    <x v="2"/>
    <x v="15"/>
    <x v="6"/>
    <x v="0"/>
  </r>
  <r>
    <s v="AU1406"/>
    <s v="Ellen  Weaver"/>
    <x v="1"/>
    <n v="49"/>
    <x v="2"/>
    <x v="2"/>
    <x v="276"/>
    <n v="110564.39"/>
    <x v="0"/>
    <x v="0"/>
    <x v="1"/>
    <x v="0"/>
    <x v="0"/>
    <x v="2"/>
    <x v="0"/>
    <x v="2"/>
    <x v="15"/>
    <x v="6"/>
    <x v="0"/>
  </r>
  <r>
    <s v="AU1407"/>
    <s v="Sylvester  Morales"/>
    <x v="0"/>
    <n v="55"/>
    <x v="2"/>
    <x v="2"/>
    <x v="276"/>
    <n v="5069.1499999999996"/>
    <x v="1"/>
    <x v="1"/>
    <x v="0"/>
    <x v="0"/>
    <x v="1"/>
    <x v="0"/>
    <x v="0"/>
    <x v="4"/>
    <x v="15"/>
    <x v="6"/>
    <x v="0"/>
  </r>
  <r>
    <s v="AU1408"/>
    <s v="Cassandra  Franklin"/>
    <x v="1"/>
    <n v="40"/>
    <x v="3"/>
    <x v="0"/>
    <x v="276"/>
    <n v="50448.160000000003"/>
    <x v="1"/>
    <x v="2"/>
    <x v="1"/>
    <x v="0"/>
    <x v="1"/>
    <x v="0"/>
    <x v="0"/>
    <x v="3"/>
    <x v="15"/>
    <x v="6"/>
    <x v="0"/>
  </r>
  <r>
    <s v="AU1409"/>
    <s v="Max  Rodgers"/>
    <x v="0"/>
    <n v="39"/>
    <x v="3"/>
    <x v="0"/>
    <x v="276"/>
    <n v="64569.46"/>
    <x v="2"/>
    <x v="3"/>
    <x v="1"/>
    <x v="0"/>
    <x v="0"/>
    <x v="0"/>
    <x v="0"/>
    <x v="3"/>
    <x v="15"/>
    <x v="6"/>
    <x v="0"/>
  </r>
  <r>
    <s v="AU1410"/>
    <s v="Rachel  Gomez"/>
    <x v="0"/>
    <n v="43"/>
    <x v="3"/>
    <x v="0"/>
    <x v="276"/>
    <n v="172647.75"/>
    <x v="0"/>
    <x v="1"/>
    <x v="1"/>
    <x v="0"/>
    <x v="1"/>
    <x v="0"/>
    <x v="0"/>
    <x v="3"/>
    <x v="15"/>
    <x v="6"/>
    <x v="0"/>
  </r>
  <r>
    <s v="AU1411"/>
    <s v="Bethany  Pena"/>
    <x v="1"/>
    <n v="38"/>
    <x v="3"/>
    <x v="0"/>
    <x v="276"/>
    <n v="21491.64"/>
    <x v="2"/>
    <x v="1"/>
    <x v="1"/>
    <x v="0"/>
    <x v="1"/>
    <x v="0"/>
    <x v="0"/>
    <x v="3"/>
    <x v="15"/>
    <x v="6"/>
    <x v="0"/>
  </r>
  <r>
    <s v="AU1412"/>
    <s v="Colleen  Warren"/>
    <x v="1"/>
    <n v="35"/>
    <x v="3"/>
    <x v="0"/>
    <x v="276"/>
    <n v="65970.37"/>
    <x v="1"/>
    <x v="1"/>
    <x v="1"/>
    <x v="0"/>
    <x v="0"/>
    <x v="2"/>
    <x v="1"/>
    <x v="3"/>
    <x v="15"/>
    <x v="6"/>
    <x v="0"/>
  </r>
  <r>
    <s v="AU1413"/>
    <s v="Rachel  Gomez"/>
    <x v="1"/>
    <n v="52"/>
    <x v="1"/>
    <x v="2"/>
    <x v="276"/>
    <n v="11587.64"/>
    <x v="2"/>
    <x v="3"/>
    <x v="0"/>
    <x v="0"/>
    <x v="0"/>
    <x v="0"/>
    <x v="0"/>
    <x v="2"/>
    <x v="15"/>
    <x v="6"/>
    <x v="0"/>
  </r>
  <r>
    <s v="AU3908"/>
    <s v="Tiffany  May"/>
    <x v="1"/>
    <n v="28"/>
    <x v="3"/>
    <x v="0"/>
    <x v="84"/>
    <n v="53084.58"/>
    <x v="0"/>
    <x v="2"/>
    <x v="1"/>
    <x v="0"/>
    <x v="0"/>
    <x v="0"/>
    <x v="0"/>
    <x v="1"/>
    <x v="13"/>
    <x v="11"/>
    <x v="0"/>
  </r>
  <r>
    <s v="AU0051"/>
    <s v="Donna  Reid"/>
    <x v="1"/>
    <n v="29"/>
    <x v="0"/>
    <x v="1"/>
    <x v="5"/>
    <n v="2090.21"/>
    <x v="2"/>
    <x v="0"/>
    <x v="0"/>
    <x v="0"/>
    <x v="1"/>
    <x v="0"/>
    <x v="1"/>
    <x v="1"/>
    <x v="3"/>
    <x v="1"/>
    <x v="0"/>
  </r>
  <r>
    <s v="AU1416"/>
    <s v="Peter  Hodges"/>
    <x v="0"/>
    <n v="44"/>
    <x v="0"/>
    <x v="0"/>
    <x v="245"/>
    <n v="34820.03"/>
    <x v="2"/>
    <x v="0"/>
    <x v="0"/>
    <x v="0"/>
    <x v="0"/>
    <x v="0"/>
    <x v="0"/>
    <x v="3"/>
    <x v="22"/>
    <x v="6"/>
    <x v="0"/>
  </r>
  <r>
    <s v="AU1417"/>
    <s v="Peter  Hodges"/>
    <x v="1"/>
    <n v="37"/>
    <x v="0"/>
    <x v="1"/>
    <x v="245"/>
    <n v="64805.54"/>
    <x v="1"/>
    <x v="1"/>
    <x v="1"/>
    <x v="0"/>
    <x v="1"/>
    <x v="0"/>
    <x v="0"/>
    <x v="3"/>
    <x v="22"/>
    <x v="6"/>
    <x v="0"/>
  </r>
  <r>
    <s v="AU1418"/>
    <s v="Tracy  Reed"/>
    <x v="0"/>
    <n v="41"/>
    <x v="0"/>
    <x v="0"/>
    <x v="245"/>
    <n v="22237.24"/>
    <x v="0"/>
    <x v="0"/>
    <x v="1"/>
    <x v="0"/>
    <x v="1"/>
    <x v="0"/>
    <x v="0"/>
    <x v="3"/>
    <x v="22"/>
    <x v="6"/>
    <x v="0"/>
  </r>
  <r>
    <s v="AU1419"/>
    <s v="Lorraine  Gibson"/>
    <x v="1"/>
    <n v="43"/>
    <x v="0"/>
    <x v="0"/>
    <x v="245"/>
    <n v="169.7"/>
    <x v="1"/>
    <x v="1"/>
    <x v="1"/>
    <x v="0"/>
    <x v="0"/>
    <x v="0"/>
    <x v="1"/>
    <x v="3"/>
    <x v="22"/>
    <x v="6"/>
    <x v="0"/>
  </r>
  <r>
    <s v="AU1420"/>
    <s v="Drew  Rogers"/>
    <x v="1"/>
    <n v="38"/>
    <x v="0"/>
    <x v="0"/>
    <x v="245"/>
    <n v="77037.429999999993"/>
    <x v="1"/>
    <x v="2"/>
    <x v="1"/>
    <x v="0"/>
    <x v="0"/>
    <x v="0"/>
    <x v="0"/>
    <x v="3"/>
    <x v="22"/>
    <x v="6"/>
    <x v="0"/>
  </r>
  <r>
    <s v="AU1421"/>
    <s v="Shari  Silva"/>
    <x v="1"/>
    <n v="38"/>
    <x v="0"/>
    <x v="0"/>
    <x v="245"/>
    <n v="56515.72"/>
    <x v="1"/>
    <x v="2"/>
    <x v="1"/>
    <x v="0"/>
    <x v="0"/>
    <x v="0"/>
    <x v="0"/>
    <x v="3"/>
    <x v="22"/>
    <x v="6"/>
    <x v="0"/>
  </r>
  <r>
    <s v="AU0113"/>
    <s v="Ivan  Adkins"/>
    <x v="0"/>
    <n v="29"/>
    <x v="1"/>
    <x v="0"/>
    <x v="7"/>
    <n v="122729.15"/>
    <x v="0"/>
    <x v="1"/>
    <x v="1"/>
    <x v="1"/>
    <x v="0"/>
    <x v="0"/>
    <x v="0"/>
    <x v="1"/>
    <x v="6"/>
    <x v="2"/>
    <x v="0"/>
  </r>
  <r>
    <s v="AU1423"/>
    <s v="Cassandra  Franklin"/>
    <x v="1"/>
    <n v="50"/>
    <x v="2"/>
    <x v="2"/>
    <x v="245"/>
    <n v="148910.06"/>
    <x v="0"/>
    <x v="1"/>
    <x v="0"/>
    <x v="0"/>
    <x v="2"/>
    <x v="0"/>
    <x v="0"/>
    <x v="2"/>
    <x v="22"/>
    <x v="6"/>
    <x v="0"/>
  </r>
  <r>
    <s v="AU1424"/>
    <s v="Shari  Silva"/>
    <x v="0"/>
    <n v="42"/>
    <x v="2"/>
    <x v="1"/>
    <x v="245"/>
    <n v="56584.28"/>
    <x v="2"/>
    <x v="1"/>
    <x v="1"/>
    <x v="0"/>
    <x v="1"/>
    <x v="0"/>
    <x v="0"/>
    <x v="3"/>
    <x v="22"/>
    <x v="6"/>
    <x v="0"/>
  </r>
  <r>
    <s v="AU0150"/>
    <s v="Jaime  Pearson"/>
    <x v="1"/>
    <n v="29"/>
    <x v="0"/>
    <x v="0"/>
    <x v="9"/>
    <n v="5999.28"/>
    <x v="1"/>
    <x v="3"/>
    <x v="1"/>
    <x v="0"/>
    <x v="1"/>
    <x v="0"/>
    <x v="0"/>
    <x v="1"/>
    <x v="0"/>
    <x v="3"/>
    <x v="0"/>
  </r>
  <r>
    <s v="AU1426"/>
    <s v="Della  Jensen"/>
    <x v="0"/>
    <n v="17"/>
    <x v="1"/>
    <x v="2"/>
    <x v="245"/>
    <n v="7698.33"/>
    <x v="0"/>
    <x v="2"/>
    <x v="0"/>
    <x v="0"/>
    <x v="0"/>
    <x v="3"/>
    <x v="1"/>
    <x v="0"/>
    <x v="22"/>
    <x v="6"/>
    <x v="0"/>
  </r>
  <r>
    <s v="AU1427"/>
    <s v="Donna  Reid"/>
    <x v="1"/>
    <n v="35"/>
    <x v="0"/>
    <x v="0"/>
    <x v="205"/>
    <n v="66599.7"/>
    <x v="0"/>
    <x v="1"/>
    <x v="0"/>
    <x v="1"/>
    <x v="0"/>
    <x v="2"/>
    <x v="0"/>
    <x v="3"/>
    <x v="17"/>
    <x v="6"/>
    <x v="0"/>
  </r>
  <r>
    <s v="AU1428"/>
    <s v="Eric  Rose"/>
    <x v="1"/>
    <n v="38"/>
    <x v="0"/>
    <x v="0"/>
    <x v="205"/>
    <n v="121975.61"/>
    <x v="0"/>
    <x v="1"/>
    <x v="1"/>
    <x v="1"/>
    <x v="1"/>
    <x v="0"/>
    <x v="0"/>
    <x v="3"/>
    <x v="17"/>
    <x v="6"/>
    <x v="0"/>
  </r>
  <r>
    <s v="AU0180"/>
    <s v="Brooke  Horton"/>
    <x v="0"/>
    <n v="29"/>
    <x v="1"/>
    <x v="1"/>
    <x v="19"/>
    <n v="30620.18"/>
    <x v="0"/>
    <x v="2"/>
    <x v="1"/>
    <x v="0"/>
    <x v="0"/>
    <x v="1"/>
    <x v="0"/>
    <x v="1"/>
    <x v="1"/>
    <x v="3"/>
    <x v="0"/>
  </r>
  <r>
    <s v="AU1430"/>
    <s v="Salvador  Bass"/>
    <x v="0"/>
    <n v="40"/>
    <x v="0"/>
    <x v="2"/>
    <x v="205"/>
    <n v="43719.85"/>
    <x v="0"/>
    <x v="0"/>
    <x v="1"/>
    <x v="0"/>
    <x v="1"/>
    <x v="0"/>
    <x v="0"/>
    <x v="3"/>
    <x v="17"/>
    <x v="6"/>
    <x v="0"/>
  </r>
  <r>
    <s v="AU0188"/>
    <s v="Max  Rodgers"/>
    <x v="1"/>
    <n v="29"/>
    <x v="0"/>
    <x v="0"/>
    <x v="86"/>
    <n v="33819.24"/>
    <x v="1"/>
    <x v="1"/>
    <x v="1"/>
    <x v="0"/>
    <x v="0"/>
    <x v="2"/>
    <x v="0"/>
    <x v="1"/>
    <x v="16"/>
    <x v="3"/>
    <x v="0"/>
  </r>
  <r>
    <s v="AU0198"/>
    <s v="Rachel  Gomez"/>
    <x v="0"/>
    <n v="29"/>
    <x v="0"/>
    <x v="0"/>
    <x v="89"/>
    <n v="3430.25"/>
    <x v="0"/>
    <x v="1"/>
    <x v="0"/>
    <x v="1"/>
    <x v="0"/>
    <x v="0"/>
    <x v="0"/>
    <x v="1"/>
    <x v="5"/>
    <x v="3"/>
    <x v="0"/>
  </r>
  <r>
    <s v="AU1433"/>
    <s v="Elaine  Ellis"/>
    <x v="0"/>
    <n v="38"/>
    <x v="0"/>
    <x v="0"/>
    <x v="205"/>
    <n v="23915.58"/>
    <x v="0"/>
    <x v="0"/>
    <x v="0"/>
    <x v="0"/>
    <x v="0"/>
    <x v="0"/>
    <x v="0"/>
    <x v="3"/>
    <x v="17"/>
    <x v="6"/>
    <x v="0"/>
  </r>
  <r>
    <s v="AU0213"/>
    <s v="Max  Rodgers"/>
    <x v="1"/>
    <n v="29"/>
    <x v="0"/>
    <x v="1"/>
    <x v="93"/>
    <n v="31439.15"/>
    <x v="0"/>
    <x v="2"/>
    <x v="1"/>
    <x v="0"/>
    <x v="0"/>
    <x v="2"/>
    <x v="0"/>
    <x v="1"/>
    <x v="27"/>
    <x v="3"/>
    <x v="0"/>
  </r>
  <r>
    <s v="AU1435"/>
    <s v="Allan  Ramos"/>
    <x v="0"/>
    <n v="51"/>
    <x v="2"/>
    <x v="1"/>
    <x v="205"/>
    <n v="6250.21"/>
    <x v="1"/>
    <x v="1"/>
    <x v="1"/>
    <x v="0"/>
    <x v="0"/>
    <x v="0"/>
    <x v="0"/>
    <x v="2"/>
    <x v="17"/>
    <x v="6"/>
    <x v="0"/>
  </r>
  <r>
    <s v="AU1436"/>
    <s v="Kyle  Carr"/>
    <x v="0"/>
    <n v="56"/>
    <x v="2"/>
    <x v="1"/>
    <x v="205"/>
    <n v="17755.490000000002"/>
    <x v="0"/>
    <x v="1"/>
    <x v="0"/>
    <x v="0"/>
    <x v="2"/>
    <x v="0"/>
    <x v="1"/>
    <x v="4"/>
    <x v="17"/>
    <x v="6"/>
    <x v="0"/>
  </r>
  <r>
    <s v="AU1437"/>
    <s v="Elvira  Bowman"/>
    <x v="1"/>
    <n v="48"/>
    <x v="2"/>
    <x v="2"/>
    <x v="205"/>
    <n v="11586.79"/>
    <x v="0"/>
    <x v="2"/>
    <x v="1"/>
    <x v="0"/>
    <x v="0"/>
    <x v="0"/>
    <x v="0"/>
    <x v="2"/>
    <x v="17"/>
    <x v="6"/>
    <x v="0"/>
  </r>
  <r>
    <s v="AU1438"/>
    <s v="Trevor  Jones"/>
    <x v="0"/>
    <n v="60"/>
    <x v="2"/>
    <x v="0"/>
    <x v="205"/>
    <n v="111440.63"/>
    <x v="0"/>
    <x v="2"/>
    <x v="0"/>
    <x v="0"/>
    <x v="0"/>
    <x v="3"/>
    <x v="1"/>
    <x v="4"/>
    <x v="17"/>
    <x v="6"/>
    <x v="0"/>
  </r>
  <r>
    <s v="AU1439"/>
    <s v="Max  Rodgers"/>
    <x v="0"/>
    <n v="59"/>
    <x v="2"/>
    <x v="2"/>
    <x v="205"/>
    <n v="35681.9"/>
    <x v="0"/>
    <x v="0"/>
    <x v="0"/>
    <x v="1"/>
    <x v="2"/>
    <x v="0"/>
    <x v="0"/>
    <x v="4"/>
    <x v="17"/>
    <x v="6"/>
    <x v="0"/>
  </r>
  <r>
    <s v="AU1440"/>
    <s v="Shari  Silva"/>
    <x v="0"/>
    <n v="50"/>
    <x v="2"/>
    <x v="1"/>
    <x v="205"/>
    <n v="6801.42"/>
    <x v="0"/>
    <x v="1"/>
    <x v="1"/>
    <x v="1"/>
    <x v="1"/>
    <x v="0"/>
    <x v="0"/>
    <x v="2"/>
    <x v="17"/>
    <x v="6"/>
    <x v="0"/>
  </r>
  <r>
    <s v="AU1441"/>
    <s v="Elbert  Klein"/>
    <x v="0"/>
    <n v="51"/>
    <x v="2"/>
    <x v="2"/>
    <x v="205"/>
    <n v="79904.509999999995"/>
    <x v="2"/>
    <x v="0"/>
    <x v="0"/>
    <x v="0"/>
    <x v="1"/>
    <x v="0"/>
    <x v="1"/>
    <x v="2"/>
    <x v="17"/>
    <x v="6"/>
    <x v="0"/>
  </r>
  <r>
    <s v="AU1442"/>
    <s v="Lee  Mack"/>
    <x v="1"/>
    <n v="46"/>
    <x v="3"/>
    <x v="0"/>
    <x v="205"/>
    <n v="14726.22"/>
    <x v="0"/>
    <x v="3"/>
    <x v="0"/>
    <x v="0"/>
    <x v="0"/>
    <x v="0"/>
    <x v="0"/>
    <x v="2"/>
    <x v="17"/>
    <x v="6"/>
    <x v="0"/>
  </r>
  <r>
    <s v="AU1443"/>
    <s v="Ruben  Nunez"/>
    <x v="1"/>
    <n v="43"/>
    <x v="3"/>
    <x v="0"/>
    <x v="205"/>
    <n v="81243.360000000001"/>
    <x v="0"/>
    <x v="0"/>
    <x v="0"/>
    <x v="0"/>
    <x v="0"/>
    <x v="3"/>
    <x v="0"/>
    <x v="3"/>
    <x v="17"/>
    <x v="6"/>
    <x v="0"/>
  </r>
  <r>
    <s v="AU0218"/>
    <s v="Andrew  Meyer"/>
    <x v="1"/>
    <n v="29"/>
    <x v="0"/>
    <x v="0"/>
    <x v="91"/>
    <n v="44636.91"/>
    <x v="0"/>
    <x v="1"/>
    <x v="1"/>
    <x v="0"/>
    <x v="0"/>
    <x v="1"/>
    <x v="0"/>
    <x v="1"/>
    <x v="7"/>
    <x v="3"/>
    <x v="0"/>
  </r>
  <r>
    <s v="AU0227"/>
    <s v="Robert  Munoz"/>
    <x v="0"/>
    <n v="29"/>
    <x v="0"/>
    <x v="2"/>
    <x v="100"/>
    <n v="158464.39000000001"/>
    <x v="0"/>
    <x v="1"/>
    <x v="0"/>
    <x v="0"/>
    <x v="0"/>
    <x v="0"/>
    <x v="0"/>
    <x v="1"/>
    <x v="8"/>
    <x v="3"/>
    <x v="0"/>
  </r>
  <r>
    <s v="AU1446"/>
    <s v="Sonya  Mullins"/>
    <x v="0"/>
    <n v="36"/>
    <x v="0"/>
    <x v="0"/>
    <x v="207"/>
    <n v="3558.93"/>
    <x v="0"/>
    <x v="1"/>
    <x v="1"/>
    <x v="0"/>
    <x v="0"/>
    <x v="0"/>
    <x v="0"/>
    <x v="3"/>
    <x v="28"/>
    <x v="6"/>
    <x v="0"/>
  </r>
  <r>
    <s v="AU1447"/>
    <s v="Elvira  Bowman"/>
    <x v="0"/>
    <n v="43"/>
    <x v="0"/>
    <x v="0"/>
    <x v="207"/>
    <n v="23699.3"/>
    <x v="1"/>
    <x v="2"/>
    <x v="1"/>
    <x v="0"/>
    <x v="1"/>
    <x v="0"/>
    <x v="1"/>
    <x v="3"/>
    <x v="28"/>
    <x v="6"/>
    <x v="0"/>
  </r>
  <r>
    <s v="AU0253"/>
    <s v="Rachel  Gomez"/>
    <x v="1"/>
    <n v="29"/>
    <x v="0"/>
    <x v="0"/>
    <x v="92"/>
    <n v="61547.27"/>
    <x v="2"/>
    <x v="0"/>
    <x v="0"/>
    <x v="1"/>
    <x v="0"/>
    <x v="0"/>
    <x v="0"/>
    <x v="1"/>
    <x v="24"/>
    <x v="3"/>
    <x v="0"/>
  </r>
  <r>
    <s v="AU0282"/>
    <s v="Beth  Tucker"/>
    <x v="1"/>
    <n v="29"/>
    <x v="0"/>
    <x v="0"/>
    <x v="119"/>
    <n v="105078.6"/>
    <x v="0"/>
    <x v="1"/>
    <x v="1"/>
    <x v="0"/>
    <x v="0"/>
    <x v="0"/>
    <x v="0"/>
    <x v="1"/>
    <x v="11"/>
    <x v="3"/>
    <x v="0"/>
  </r>
  <r>
    <s v="AU1450"/>
    <s v="Cindy  Becker"/>
    <x v="0"/>
    <n v="52"/>
    <x v="2"/>
    <x v="2"/>
    <x v="207"/>
    <n v="20027.73"/>
    <x v="0"/>
    <x v="2"/>
    <x v="1"/>
    <x v="1"/>
    <x v="0"/>
    <x v="0"/>
    <x v="1"/>
    <x v="2"/>
    <x v="28"/>
    <x v="6"/>
    <x v="0"/>
  </r>
  <r>
    <s v="AU1451"/>
    <s v="Tracy  Reed"/>
    <x v="0"/>
    <n v="53"/>
    <x v="2"/>
    <x v="2"/>
    <x v="207"/>
    <n v="38501.760000000002"/>
    <x v="0"/>
    <x v="1"/>
    <x v="0"/>
    <x v="0"/>
    <x v="0"/>
    <x v="0"/>
    <x v="0"/>
    <x v="2"/>
    <x v="28"/>
    <x v="6"/>
    <x v="0"/>
  </r>
  <r>
    <s v="AU1452"/>
    <s v="Salvador  Bass"/>
    <x v="0"/>
    <n v="47"/>
    <x v="2"/>
    <x v="1"/>
    <x v="207"/>
    <n v="72636.789999999994"/>
    <x v="0"/>
    <x v="1"/>
    <x v="0"/>
    <x v="0"/>
    <x v="0"/>
    <x v="0"/>
    <x v="0"/>
    <x v="2"/>
    <x v="28"/>
    <x v="6"/>
    <x v="0"/>
  </r>
  <r>
    <s v="AU1453"/>
    <s v="Mable  Lindsey"/>
    <x v="1"/>
    <n v="53"/>
    <x v="2"/>
    <x v="2"/>
    <x v="207"/>
    <n v="77045.929999999993"/>
    <x v="0"/>
    <x v="1"/>
    <x v="1"/>
    <x v="0"/>
    <x v="0"/>
    <x v="0"/>
    <x v="0"/>
    <x v="2"/>
    <x v="28"/>
    <x v="6"/>
    <x v="0"/>
  </r>
  <r>
    <s v="AU1454"/>
    <s v="Billie  Chandler"/>
    <x v="1"/>
    <n v="59"/>
    <x v="2"/>
    <x v="2"/>
    <x v="207"/>
    <n v="82638.31"/>
    <x v="0"/>
    <x v="1"/>
    <x v="1"/>
    <x v="0"/>
    <x v="0"/>
    <x v="0"/>
    <x v="0"/>
    <x v="4"/>
    <x v="28"/>
    <x v="6"/>
    <x v="0"/>
  </r>
  <r>
    <s v="AU1455"/>
    <s v="Edwin  Malone"/>
    <x v="0"/>
    <n v="59"/>
    <x v="2"/>
    <x v="1"/>
    <x v="207"/>
    <n v="29598.54"/>
    <x v="1"/>
    <x v="0"/>
    <x v="1"/>
    <x v="0"/>
    <x v="1"/>
    <x v="0"/>
    <x v="1"/>
    <x v="4"/>
    <x v="28"/>
    <x v="6"/>
    <x v="0"/>
  </r>
  <r>
    <s v="AU1456"/>
    <s v="Guillermo  Potter"/>
    <x v="0"/>
    <n v="40"/>
    <x v="3"/>
    <x v="0"/>
    <x v="207"/>
    <n v="5395.37"/>
    <x v="0"/>
    <x v="2"/>
    <x v="0"/>
    <x v="0"/>
    <x v="0"/>
    <x v="0"/>
    <x v="0"/>
    <x v="3"/>
    <x v="28"/>
    <x v="6"/>
    <x v="0"/>
  </r>
  <r>
    <s v="AU1457"/>
    <s v="Herman  Williams"/>
    <x v="1"/>
    <n v="37"/>
    <x v="1"/>
    <x v="0"/>
    <x v="207"/>
    <n v="20800.28"/>
    <x v="0"/>
    <x v="1"/>
    <x v="1"/>
    <x v="1"/>
    <x v="1"/>
    <x v="0"/>
    <x v="0"/>
    <x v="3"/>
    <x v="28"/>
    <x v="6"/>
    <x v="0"/>
  </r>
  <r>
    <s v="AU0305"/>
    <s v="Lula  Daniels"/>
    <x v="0"/>
    <n v="29"/>
    <x v="0"/>
    <x v="0"/>
    <x v="126"/>
    <n v="13136.19"/>
    <x v="0"/>
    <x v="3"/>
    <x v="0"/>
    <x v="1"/>
    <x v="0"/>
    <x v="0"/>
    <x v="0"/>
    <x v="1"/>
    <x v="23"/>
    <x v="3"/>
    <x v="0"/>
  </r>
  <r>
    <s v="AU1459"/>
    <s v="Bobbie  Ryan"/>
    <x v="1"/>
    <n v="37"/>
    <x v="0"/>
    <x v="0"/>
    <x v="278"/>
    <n v="182458.67"/>
    <x v="0"/>
    <x v="2"/>
    <x v="1"/>
    <x v="0"/>
    <x v="0"/>
    <x v="0"/>
    <x v="1"/>
    <x v="3"/>
    <x v="18"/>
    <x v="6"/>
    <x v="0"/>
  </r>
  <r>
    <s v="AU1460"/>
    <s v="Arturo  Francis"/>
    <x v="1"/>
    <n v="34"/>
    <x v="0"/>
    <x v="0"/>
    <x v="278"/>
    <n v="186716.99"/>
    <x v="1"/>
    <x v="1"/>
    <x v="0"/>
    <x v="0"/>
    <x v="0"/>
    <x v="0"/>
    <x v="0"/>
    <x v="1"/>
    <x v="18"/>
    <x v="6"/>
    <x v="0"/>
  </r>
  <r>
    <s v="AU0341"/>
    <s v="Dan  Peterson"/>
    <x v="1"/>
    <n v="29"/>
    <x v="0"/>
    <x v="0"/>
    <x v="141"/>
    <n v="6726.75"/>
    <x v="0"/>
    <x v="2"/>
    <x v="1"/>
    <x v="1"/>
    <x v="0"/>
    <x v="1"/>
    <x v="0"/>
    <x v="1"/>
    <x v="28"/>
    <x v="3"/>
    <x v="0"/>
  </r>
  <r>
    <s v="AU1462"/>
    <s v="Lula  Daniels"/>
    <x v="1"/>
    <n v="39"/>
    <x v="0"/>
    <x v="0"/>
    <x v="278"/>
    <n v="25305.99"/>
    <x v="1"/>
    <x v="2"/>
    <x v="1"/>
    <x v="0"/>
    <x v="0"/>
    <x v="0"/>
    <x v="0"/>
    <x v="3"/>
    <x v="18"/>
    <x v="6"/>
    <x v="0"/>
  </r>
  <r>
    <s v="AU1463"/>
    <s v="Marian  Hill"/>
    <x v="1"/>
    <n v="38"/>
    <x v="2"/>
    <x v="2"/>
    <x v="278"/>
    <n v="55394.09"/>
    <x v="0"/>
    <x v="1"/>
    <x v="0"/>
    <x v="0"/>
    <x v="0"/>
    <x v="0"/>
    <x v="0"/>
    <x v="3"/>
    <x v="18"/>
    <x v="6"/>
    <x v="0"/>
  </r>
  <r>
    <s v="AU1464"/>
    <s v="Ben  Perez"/>
    <x v="1"/>
    <n v="43"/>
    <x v="2"/>
    <x v="2"/>
    <x v="278"/>
    <n v="15689.82"/>
    <x v="0"/>
    <x v="1"/>
    <x v="1"/>
    <x v="0"/>
    <x v="1"/>
    <x v="0"/>
    <x v="0"/>
    <x v="3"/>
    <x v="18"/>
    <x v="6"/>
    <x v="0"/>
  </r>
  <r>
    <s v="AU1465"/>
    <s v="Eddie  Green"/>
    <x v="1"/>
    <n v="34"/>
    <x v="3"/>
    <x v="0"/>
    <x v="278"/>
    <n v="1626.39"/>
    <x v="0"/>
    <x v="1"/>
    <x v="0"/>
    <x v="1"/>
    <x v="0"/>
    <x v="0"/>
    <x v="1"/>
    <x v="1"/>
    <x v="18"/>
    <x v="6"/>
    <x v="0"/>
  </r>
  <r>
    <s v="AU1466"/>
    <s v="Edwin  Malone"/>
    <x v="0"/>
    <n v="34"/>
    <x v="3"/>
    <x v="1"/>
    <x v="278"/>
    <n v="2088.46"/>
    <x v="0"/>
    <x v="1"/>
    <x v="1"/>
    <x v="0"/>
    <x v="0"/>
    <x v="0"/>
    <x v="0"/>
    <x v="1"/>
    <x v="18"/>
    <x v="6"/>
    <x v="0"/>
  </r>
  <r>
    <s v="AU1467"/>
    <s v="Mable  Lindsey"/>
    <x v="0"/>
    <n v="23"/>
    <x v="1"/>
    <x v="1"/>
    <x v="278"/>
    <n v="159455.24"/>
    <x v="0"/>
    <x v="2"/>
    <x v="0"/>
    <x v="1"/>
    <x v="0"/>
    <x v="0"/>
    <x v="0"/>
    <x v="0"/>
    <x v="18"/>
    <x v="6"/>
    <x v="0"/>
  </r>
  <r>
    <s v="AU0431"/>
    <s v="Salvador  Bass"/>
    <x v="1"/>
    <n v="29"/>
    <x v="1"/>
    <x v="0"/>
    <x v="22"/>
    <n v="1107.9100000000001"/>
    <x v="0"/>
    <x v="0"/>
    <x v="0"/>
    <x v="0"/>
    <x v="0"/>
    <x v="0"/>
    <x v="0"/>
    <x v="1"/>
    <x v="4"/>
    <x v="4"/>
    <x v="0"/>
  </r>
  <r>
    <s v="AU1469"/>
    <s v="Christy  Olson"/>
    <x v="0"/>
    <n v="39"/>
    <x v="0"/>
    <x v="1"/>
    <x v="246"/>
    <n v="132154.07"/>
    <x v="0"/>
    <x v="2"/>
    <x v="1"/>
    <x v="0"/>
    <x v="0"/>
    <x v="1"/>
    <x v="0"/>
    <x v="3"/>
    <x v="20"/>
    <x v="7"/>
    <x v="0"/>
  </r>
  <r>
    <s v="AU1470"/>
    <s v="Isabel  Cross"/>
    <x v="0"/>
    <n v="43"/>
    <x v="0"/>
    <x v="1"/>
    <x v="246"/>
    <n v="59255.96"/>
    <x v="0"/>
    <x v="1"/>
    <x v="0"/>
    <x v="0"/>
    <x v="0"/>
    <x v="3"/>
    <x v="1"/>
    <x v="3"/>
    <x v="20"/>
    <x v="7"/>
    <x v="0"/>
  </r>
  <r>
    <s v="AU0432"/>
    <s v="Tracy  Reed"/>
    <x v="1"/>
    <n v="29"/>
    <x v="1"/>
    <x v="2"/>
    <x v="22"/>
    <n v="6398.19"/>
    <x v="0"/>
    <x v="2"/>
    <x v="1"/>
    <x v="0"/>
    <x v="0"/>
    <x v="0"/>
    <x v="0"/>
    <x v="1"/>
    <x v="4"/>
    <x v="4"/>
    <x v="0"/>
  </r>
  <r>
    <s v="AU0516"/>
    <s v="Peter  Hodges"/>
    <x v="1"/>
    <n v="29"/>
    <x v="1"/>
    <x v="2"/>
    <x v="156"/>
    <n v="34862.629999999997"/>
    <x v="2"/>
    <x v="0"/>
    <x v="0"/>
    <x v="0"/>
    <x v="0"/>
    <x v="1"/>
    <x v="0"/>
    <x v="1"/>
    <x v="8"/>
    <x v="4"/>
    <x v="0"/>
  </r>
  <r>
    <s v="AU1473"/>
    <s v="Drew  Rogers"/>
    <x v="1"/>
    <n v="38"/>
    <x v="0"/>
    <x v="2"/>
    <x v="246"/>
    <n v="80751.850000000006"/>
    <x v="0"/>
    <x v="1"/>
    <x v="1"/>
    <x v="0"/>
    <x v="2"/>
    <x v="0"/>
    <x v="0"/>
    <x v="3"/>
    <x v="20"/>
    <x v="7"/>
    <x v="0"/>
  </r>
  <r>
    <s v="AU1474"/>
    <s v="Lynette  Brewer"/>
    <x v="1"/>
    <n v="23"/>
    <x v="0"/>
    <x v="1"/>
    <x v="246"/>
    <n v="3121.79"/>
    <x v="0"/>
    <x v="1"/>
    <x v="1"/>
    <x v="0"/>
    <x v="1"/>
    <x v="0"/>
    <x v="0"/>
    <x v="0"/>
    <x v="20"/>
    <x v="7"/>
    <x v="0"/>
  </r>
  <r>
    <s v="AU1475"/>
    <s v="Isabel  Cross"/>
    <x v="1"/>
    <n v="36"/>
    <x v="0"/>
    <x v="0"/>
    <x v="246"/>
    <n v="60048.63"/>
    <x v="2"/>
    <x v="1"/>
    <x v="0"/>
    <x v="0"/>
    <x v="0"/>
    <x v="0"/>
    <x v="0"/>
    <x v="3"/>
    <x v="20"/>
    <x v="7"/>
    <x v="0"/>
  </r>
  <r>
    <s v="AU1476"/>
    <s v="Max  Rodgers"/>
    <x v="0"/>
    <n v="46"/>
    <x v="2"/>
    <x v="1"/>
    <x v="246"/>
    <n v="130136.81"/>
    <x v="0"/>
    <x v="2"/>
    <x v="0"/>
    <x v="0"/>
    <x v="1"/>
    <x v="0"/>
    <x v="0"/>
    <x v="2"/>
    <x v="20"/>
    <x v="7"/>
    <x v="0"/>
  </r>
  <r>
    <s v="AU1477"/>
    <s v="Max  Rodgers"/>
    <x v="0"/>
    <n v="44"/>
    <x v="2"/>
    <x v="1"/>
    <x v="246"/>
    <n v="129330.46"/>
    <x v="1"/>
    <x v="1"/>
    <x v="1"/>
    <x v="0"/>
    <x v="0"/>
    <x v="0"/>
    <x v="0"/>
    <x v="3"/>
    <x v="20"/>
    <x v="7"/>
    <x v="0"/>
  </r>
  <r>
    <s v="AU1478"/>
    <s v="Lee  Mack"/>
    <x v="0"/>
    <n v="46"/>
    <x v="2"/>
    <x v="1"/>
    <x v="246"/>
    <n v="105403.15"/>
    <x v="0"/>
    <x v="1"/>
    <x v="1"/>
    <x v="0"/>
    <x v="1"/>
    <x v="0"/>
    <x v="0"/>
    <x v="2"/>
    <x v="20"/>
    <x v="7"/>
    <x v="0"/>
  </r>
  <r>
    <s v="AU1479"/>
    <s v="Edwin  Malone"/>
    <x v="0"/>
    <n v="60"/>
    <x v="2"/>
    <x v="2"/>
    <x v="246"/>
    <n v="133092.70000000001"/>
    <x v="1"/>
    <x v="2"/>
    <x v="1"/>
    <x v="0"/>
    <x v="0"/>
    <x v="1"/>
    <x v="0"/>
    <x v="4"/>
    <x v="20"/>
    <x v="7"/>
    <x v="0"/>
  </r>
  <r>
    <s v="AU1480"/>
    <s v="Rachel  Gomez"/>
    <x v="0"/>
    <n v="46"/>
    <x v="3"/>
    <x v="1"/>
    <x v="246"/>
    <n v="136142.54"/>
    <x v="0"/>
    <x v="0"/>
    <x v="0"/>
    <x v="0"/>
    <x v="0"/>
    <x v="0"/>
    <x v="0"/>
    <x v="2"/>
    <x v="20"/>
    <x v="7"/>
    <x v="0"/>
  </r>
  <r>
    <s v="AU0544"/>
    <s v="Brooke  Horton"/>
    <x v="0"/>
    <n v="29"/>
    <x v="0"/>
    <x v="0"/>
    <x v="26"/>
    <n v="109278.97"/>
    <x v="0"/>
    <x v="1"/>
    <x v="1"/>
    <x v="0"/>
    <x v="1"/>
    <x v="0"/>
    <x v="0"/>
    <x v="1"/>
    <x v="9"/>
    <x v="4"/>
    <x v="0"/>
  </r>
  <r>
    <s v="AU0642"/>
    <s v="Sandra  Floyd"/>
    <x v="0"/>
    <n v="29"/>
    <x v="0"/>
    <x v="1"/>
    <x v="94"/>
    <n v="93477.69"/>
    <x v="0"/>
    <x v="3"/>
    <x v="0"/>
    <x v="0"/>
    <x v="1"/>
    <x v="0"/>
    <x v="0"/>
    <x v="1"/>
    <x v="13"/>
    <x v="4"/>
    <x v="0"/>
  </r>
  <r>
    <s v="AU0679"/>
    <s v="Robert  Munoz"/>
    <x v="1"/>
    <n v="29"/>
    <x v="0"/>
    <x v="0"/>
    <x v="95"/>
    <n v="22972.79"/>
    <x v="1"/>
    <x v="1"/>
    <x v="0"/>
    <x v="0"/>
    <x v="1"/>
    <x v="0"/>
    <x v="0"/>
    <x v="1"/>
    <x v="29"/>
    <x v="4"/>
    <x v="0"/>
  </r>
  <r>
    <s v="AU1484"/>
    <s v="Arturo  Francis"/>
    <x v="0"/>
    <n v="41"/>
    <x v="0"/>
    <x v="0"/>
    <x v="107"/>
    <n v="117963.15"/>
    <x v="1"/>
    <x v="2"/>
    <x v="1"/>
    <x v="0"/>
    <x v="1"/>
    <x v="0"/>
    <x v="0"/>
    <x v="3"/>
    <x v="25"/>
    <x v="7"/>
    <x v="0"/>
  </r>
  <r>
    <s v="AU0694"/>
    <s v="Colleen  Warren"/>
    <x v="0"/>
    <n v="29"/>
    <x v="0"/>
    <x v="0"/>
    <x v="195"/>
    <n v="31296.01"/>
    <x v="0"/>
    <x v="3"/>
    <x v="0"/>
    <x v="0"/>
    <x v="0"/>
    <x v="0"/>
    <x v="0"/>
    <x v="1"/>
    <x v="15"/>
    <x v="4"/>
    <x v="0"/>
  </r>
  <r>
    <s v="AU1486"/>
    <s v="Max  Rodgers"/>
    <x v="1"/>
    <n v="43"/>
    <x v="2"/>
    <x v="2"/>
    <x v="107"/>
    <n v="60790.67"/>
    <x v="1"/>
    <x v="1"/>
    <x v="0"/>
    <x v="0"/>
    <x v="0"/>
    <x v="3"/>
    <x v="1"/>
    <x v="3"/>
    <x v="25"/>
    <x v="7"/>
    <x v="0"/>
  </r>
  <r>
    <s v="AU1487"/>
    <s v="Lynette  Brewer"/>
    <x v="0"/>
    <n v="58"/>
    <x v="2"/>
    <x v="2"/>
    <x v="107"/>
    <n v="28602.28"/>
    <x v="0"/>
    <x v="1"/>
    <x v="1"/>
    <x v="0"/>
    <x v="1"/>
    <x v="0"/>
    <x v="0"/>
    <x v="4"/>
    <x v="25"/>
    <x v="7"/>
    <x v="0"/>
  </r>
  <r>
    <s v="AU1488"/>
    <s v="Arturo  Francis"/>
    <x v="0"/>
    <n v="56"/>
    <x v="2"/>
    <x v="2"/>
    <x v="107"/>
    <n v="89513.66"/>
    <x v="0"/>
    <x v="0"/>
    <x v="1"/>
    <x v="0"/>
    <x v="0"/>
    <x v="0"/>
    <x v="0"/>
    <x v="4"/>
    <x v="25"/>
    <x v="7"/>
    <x v="0"/>
  </r>
  <r>
    <s v="AU1489"/>
    <s v="Dan  Peterson"/>
    <x v="1"/>
    <n v="53"/>
    <x v="2"/>
    <x v="0"/>
    <x v="107"/>
    <n v="29303.31"/>
    <x v="0"/>
    <x v="2"/>
    <x v="0"/>
    <x v="0"/>
    <x v="0"/>
    <x v="0"/>
    <x v="0"/>
    <x v="2"/>
    <x v="25"/>
    <x v="7"/>
    <x v="0"/>
  </r>
  <r>
    <s v="AU1490"/>
    <s v="Paulette  Spencer"/>
    <x v="0"/>
    <n v="43"/>
    <x v="3"/>
    <x v="0"/>
    <x v="107"/>
    <n v="70705.33"/>
    <x v="1"/>
    <x v="2"/>
    <x v="0"/>
    <x v="0"/>
    <x v="2"/>
    <x v="0"/>
    <x v="0"/>
    <x v="3"/>
    <x v="25"/>
    <x v="7"/>
    <x v="0"/>
  </r>
  <r>
    <s v="AU1491"/>
    <s v="Rachel  Gomez"/>
    <x v="1"/>
    <n v="36"/>
    <x v="0"/>
    <x v="2"/>
    <x v="208"/>
    <n v="84222.81"/>
    <x v="1"/>
    <x v="1"/>
    <x v="0"/>
    <x v="0"/>
    <x v="0"/>
    <x v="0"/>
    <x v="0"/>
    <x v="3"/>
    <x v="21"/>
    <x v="7"/>
    <x v="0"/>
  </r>
  <r>
    <s v="AU0707"/>
    <s v="Cindy  Becker"/>
    <x v="0"/>
    <n v="29"/>
    <x v="0"/>
    <x v="0"/>
    <x v="159"/>
    <n v="111734.31"/>
    <x v="1"/>
    <x v="2"/>
    <x v="0"/>
    <x v="0"/>
    <x v="0"/>
    <x v="0"/>
    <x v="0"/>
    <x v="1"/>
    <x v="22"/>
    <x v="4"/>
    <x v="0"/>
  </r>
  <r>
    <s v="AU0740"/>
    <s v="Della  Jensen"/>
    <x v="0"/>
    <n v="29"/>
    <x v="1"/>
    <x v="1"/>
    <x v="196"/>
    <n v="84831.64"/>
    <x v="0"/>
    <x v="1"/>
    <x v="0"/>
    <x v="0"/>
    <x v="0"/>
    <x v="0"/>
    <x v="0"/>
    <x v="1"/>
    <x v="17"/>
    <x v="4"/>
    <x v="0"/>
  </r>
  <r>
    <s v="AU0797"/>
    <s v="Sonya  Mullins"/>
    <x v="1"/>
    <n v="29"/>
    <x v="0"/>
    <x v="1"/>
    <x v="197"/>
    <n v="49757.36"/>
    <x v="2"/>
    <x v="1"/>
    <x v="0"/>
    <x v="0"/>
    <x v="1"/>
    <x v="0"/>
    <x v="0"/>
    <x v="1"/>
    <x v="26"/>
    <x v="5"/>
    <x v="0"/>
  </r>
  <r>
    <s v="AU1495"/>
    <s v="Ellen  Weaver"/>
    <x v="0"/>
    <n v="36"/>
    <x v="0"/>
    <x v="0"/>
    <x v="208"/>
    <n v="97897.85"/>
    <x v="1"/>
    <x v="1"/>
    <x v="0"/>
    <x v="0"/>
    <x v="0"/>
    <x v="0"/>
    <x v="0"/>
    <x v="3"/>
    <x v="21"/>
    <x v="7"/>
    <x v="0"/>
  </r>
  <r>
    <s v="AU0809"/>
    <s v="Elbert  Klein"/>
    <x v="0"/>
    <n v="29"/>
    <x v="0"/>
    <x v="0"/>
    <x v="206"/>
    <n v="14393.57"/>
    <x v="1"/>
    <x v="1"/>
    <x v="1"/>
    <x v="0"/>
    <x v="0"/>
    <x v="2"/>
    <x v="0"/>
    <x v="1"/>
    <x v="0"/>
    <x v="5"/>
    <x v="0"/>
  </r>
  <r>
    <s v="AU1497"/>
    <s v="Trevor  Jones"/>
    <x v="0"/>
    <n v="35"/>
    <x v="0"/>
    <x v="0"/>
    <x v="208"/>
    <n v="29635.88"/>
    <x v="1"/>
    <x v="1"/>
    <x v="0"/>
    <x v="0"/>
    <x v="0"/>
    <x v="0"/>
    <x v="0"/>
    <x v="3"/>
    <x v="21"/>
    <x v="7"/>
    <x v="0"/>
  </r>
  <r>
    <s v="AU0815"/>
    <s v="Tiffany  May"/>
    <x v="1"/>
    <n v="29"/>
    <x v="3"/>
    <x v="0"/>
    <x v="206"/>
    <n v="22396.25"/>
    <x v="0"/>
    <x v="1"/>
    <x v="1"/>
    <x v="0"/>
    <x v="0"/>
    <x v="2"/>
    <x v="0"/>
    <x v="1"/>
    <x v="0"/>
    <x v="5"/>
    <x v="0"/>
  </r>
  <r>
    <s v="AU1499"/>
    <s v="Christy  Olson"/>
    <x v="0"/>
    <n v="64"/>
    <x v="2"/>
    <x v="1"/>
    <x v="208"/>
    <n v="106127.37"/>
    <x v="2"/>
    <x v="0"/>
    <x v="0"/>
    <x v="0"/>
    <x v="2"/>
    <x v="0"/>
    <x v="0"/>
    <x v="4"/>
    <x v="21"/>
    <x v="7"/>
    <x v="0"/>
  </r>
  <r>
    <s v="AU1500"/>
    <s v="Felicia  Jennings"/>
    <x v="0"/>
    <n v="57"/>
    <x v="2"/>
    <x v="1"/>
    <x v="208"/>
    <n v="39010.1"/>
    <x v="0"/>
    <x v="2"/>
    <x v="0"/>
    <x v="1"/>
    <x v="1"/>
    <x v="0"/>
    <x v="0"/>
    <x v="4"/>
    <x v="21"/>
    <x v="7"/>
    <x v="0"/>
  </r>
  <r>
    <s v="AU1501"/>
    <s v="Marion  Glover"/>
    <x v="0"/>
    <n v="45"/>
    <x v="2"/>
    <x v="1"/>
    <x v="208"/>
    <n v="61432.21"/>
    <x v="0"/>
    <x v="1"/>
    <x v="1"/>
    <x v="0"/>
    <x v="0"/>
    <x v="0"/>
    <x v="0"/>
    <x v="2"/>
    <x v="21"/>
    <x v="7"/>
    <x v="0"/>
  </r>
  <r>
    <s v="AU1502"/>
    <s v="Salvador  Bass"/>
    <x v="0"/>
    <n v="57"/>
    <x v="2"/>
    <x v="1"/>
    <x v="208"/>
    <n v="211629.12"/>
    <x v="0"/>
    <x v="1"/>
    <x v="0"/>
    <x v="0"/>
    <x v="1"/>
    <x v="0"/>
    <x v="1"/>
    <x v="4"/>
    <x v="21"/>
    <x v="7"/>
    <x v="0"/>
  </r>
  <r>
    <s v="AU0829"/>
    <s v="Rachel  Gomez"/>
    <x v="1"/>
    <n v="29"/>
    <x v="1"/>
    <x v="2"/>
    <x v="210"/>
    <n v="86541.51"/>
    <x v="0"/>
    <x v="0"/>
    <x v="1"/>
    <x v="0"/>
    <x v="2"/>
    <x v="2"/>
    <x v="0"/>
    <x v="1"/>
    <x v="2"/>
    <x v="5"/>
    <x v="0"/>
  </r>
  <r>
    <s v="AU1504"/>
    <s v="Lula  Daniels"/>
    <x v="1"/>
    <n v="34"/>
    <x v="0"/>
    <x v="2"/>
    <x v="168"/>
    <n v="34544.160000000003"/>
    <x v="0"/>
    <x v="1"/>
    <x v="1"/>
    <x v="1"/>
    <x v="0"/>
    <x v="0"/>
    <x v="0"/>
    <x v="1"/>
    <x v="26"/>
    <x v="7"/>
    <x v="0"/>
  </r>
  <r>
    <s v="AU1505"/>
    <s v="Willie  Vega"/>
    <x v="0"/>
    <n v="36"/>
    <x v="0"/>
    <x v="0"/>
    <x v="168"/>
    <n v="28470.91"/>
    <x v="2"/>
    <x v="1"/>
    <x v="0"/>
    <x v="0"/>
    <x v="0"/>
    <x v="0"/>
    <x v="1"/>
    <x v="3"/>
    <x v="26"/>
    <x v="7"/>
    <x v="0"/>
  </r>
  <r>
    <s v="AU1506"/>
    <s v="Salvador  Bass"/>
    <x v="1"/>
    <n v="38"/>
    <x v="0"/>
    <x v="0"/>
    <x v="168"/>
    <n v="37604.300000000003"/>
    <x v="0"/>
    <x v="1"/>
    <x v="0"/>
    <x v="0"/>
    <x v="2"/>
    <x v="0"/>
    <x v="0"/>
    <x v="3"/>
    <x v="26"/>
    <x v="7"/>
    <x v="0"/>
  </r>
  <r>
    <s v="AU0837"/>
    <s v="Shari  Silva"/>
    <x v="0"/>
    <n v="29"/>
    <x v="1"/>
    <x v="0"/>
    <x v="213"/>
    <n v="85666.57"/>
    <x v="0"/>
    <x v="0"/>
    <x v="0"/>
    <x v="0"/>
    <x v="1"/>
    <x v="0"/>
    <x v="0"/>
    <x v="1"/>
    <x v="4"/>
    <x v="5"/>
    <x v="0"/>
  </r>
  <r>
    <s v="AU0847"/>
    <s v="Cecilia  Manning"/>
    <x v="1"/>
    <n v="29"/>
    <x v="0"/>
    <x v="0"/>
    <x v="98"/>
    <n v="47007.040000000001"/>
    <x v="1"/>
    <x v="1"/>
    <x v="1"/>
    <x v="0"/>
    <x v="0"/>
    <x v="0"/>
    <x v="0"/>
    <x v="1"/>
    <x v="5"/>
    <x v="5"/>
    <x v="0"/>
  </r>
  <r>
    <s v="AU0905"/>
    <s v="Bernadette  Page"/>
    <x v="1"/>
    <n v="29"/>
    <x v="3"/>
    <x v="2"/>
    <x v="221"/>
    <n v="23934.58"/>
    <x v="0"/>
    <x v="2"/>
    <x v="0"/>
    <x v="0"/>
    <x v="0"/>
    <x v="0"/>
    <x v="0"/>
    <x v="1"/>
    <x v="24"/>
    <x v="5"/>
    <x v="0"/>
  </r>
  <r>
    <s v="AU1510"/>
    <s v="Max  Rodgers"/>
    <x v="0"/>
    <n v="49"/>
    <x v="2"/>
    <x v="1"/>
    <x v="168"/>
    <n v="63661.91"/>
    <x v="2"/>
    <x v="1"/>
    <x v="0"/>
    <x v="0"/>
    <x v="0"/>
    <x v="0"/>
    <x v="1"/>
    <x v="2"/>
    <x v="26"/>
    <x v="7"/>
    <x v="0"/>
  </r>
  <r>
    <s v="AU1511"/>
    <s v="Andrew  Meyer"/>
    <x v="0"/>
    <n v="45"/>
    <x v="2"/>
    <x v="2"/>
    <x v="168"/>
    <n v="40528.300000000003"/>
    <x v="0"/>
    <x v="1"/>
    <x v="1"/>
    <x v="0"/>
    <x v="0"/>
    <x v="1"/>
    <x v="0"/>
    <x v="2"/>
    <x v="26"/>
    <x v="7"/>
    <x v="0"/>
  </r>
  <r>
    <s v="AU1512"/>
    <s v="Iris  Underwood"/>
    <x v="0"/>
    <n v="43"/>
    <x v="2"/>
    <x v="1"/>
    <x v="168"/>
    <n v="53013.72"/>
    <x v="1"/>
    <x v="1"/>
    <x v="0"/>
    <x v="0"/>
    <x v="0"/>
    <x v="0"/>
    <x v="0"/>
    <x v="3"/>
    <x v="26"/>
    <x v="7"/>
    <x v="0"/>
  </r>
  <r>
    <s v="AU1513"/>
    <s v="Salvador  Bass"/>
    <x v="0"/>
    <n v="44"/>
    <x v="3"/>
    <x v="1"/>
    <x v="168"/>
    <n v="79589.34"/>
    <x v="1"/>
    <x v="1"/>
    <x v="0"/>
    <x v="0"/>
    <x v="0"/>
    <x v="0"/>
    <x v="0"/>
    <x v="3"/>
    <x v="26"/>
    <x v="7"/>
    <x v="0"/>
  </r>
  <r>
    <s v="AU0995"/>
    <s v="Robert  Munoz"/>
    <x v="1"/>
    <n v="29"/>
    <x v="0"/>
    <x v="2"/>
    <x v="232"/>
    <n v="121013.57"/>
    <x v="0"/>
    <x v="0"/>
    <x v="0"/>
    <x v="0"/>
    <x v="0"/>
    <x v="0"/>
    <x v="0"/>
    <x v="1"/>
    <x v="29"/>
    <x v="5"/>
    <x v="0"/>
  </r>
  <r>
    <s v="AU1515"/>
    <s v="Shari  Silva"/>
    <x v="0"/>
    <n v="36"/>
    <x v="0"/>
    <x v="2"/>
    <x v="248"/>
    <n v="69139.399999999994"/>
    <x v="0"/>
    <x v="1"/>
    <x v="1"/>
    <x v="1"/>
    <x v="0"/>
    <x v="0"/>
    <x v="0"/>
    <x v="3"/>
    <x v="0"/>
    <x v="7"/>
    <x v="0"/>
  </r>
  <r>
    <s v="AU1000"/>
    <s v="Mable  Lindsey"/>
    <x v="1"/>
    <n v="29"/>
    <x v="1"/>
    <x v="2"/>
    <x v="232"/>
    <n v="6575.87"/>
    <x v="1"/>
    <x v="1"/>
    <x v="0"/>
    <x v="0"/>
    <x v="2"/>
    <x v="1"/>
    <x v="0"/>
    <x v="1"/>
    <x v="29"/>
    <x v="5"/>
    <x v="0"/>
  </r>
  <r>
    <s v="AU1517"/>
    <s v="Paulette  Spencer"/>
    <x v="0"/>
    <n v="53"/>
    <x v="2"/>
    <x v="2"/>
    <x v="248"/>
    <n v="20397.43"/>
    <x v="0"/>
    <x v="2"/>
    <x v="1"/>
    <x v="0"/>
    <x v="0"/>
    <x v="0"/>
    <x v="0"/>
    <x v="2"/>
    <x v="0"/>
    <x v="7"/>
    <x v="0"/>
  </r>
  <r>
    <s v="AU1518"/>
    <s v="Rachel  Gomez"/>
    <x v="1"/>
    <n v="51"/>
    <x v="2"/>
    <x v="2"/>
    <x v="248"/>
    <n v="44609.99"/>
    <x v="0"/>
    <x v="3"/>
    <x v="0"/>
    <x v="0"/>
    <x v="2"/>
    <x v="0"/>
    <x v="0"/>
    <x v="2"/>
    <x v="0"/>
    <x v="7"/>
    <x v="0"/>
  </r>
  <r>
    <s v="AU1519"/>
    <s v="Mable  Lindsey"/>
    <x v="1"/>
    <n v="38"/>
    <x v="2"/>
    <x v="2"/>
    <x v="248"/>
    <n v="171559.04000000001"/>
    <x v="0"/>
    <x v="1"/>
    <x v="0"/>
    <x v="0"/>
    <x v="0"/>
    <x v="1"/>
    <x v="0"/>
    <x v="3"/>
    <x v="0"/>
    <x v="7"/>
    <x v="0"/>
  </r>
  <r>
    <s v="AU1520"/>
    <s v="Isabel  Cross"/>
    <x v="1"/>
    <n v="47"/>
    <x v="3"/>
    <x v="2"/>
    <x v="248"/>
    <n v="106826.51"/>
    <x v="0"/>
    <x v="1"/>
    <x v="1"/>
    <x v="0"/>
    <x v="1"/>
    <x v="0"/>
    <x v="0"/>
    <x v="2"/>
    <x v="0"/>
    <x v="7"/>
    <x v="0"/>
  </r>
  <r>
    <s v="AU1002"/>
    <s v="Salvador  Bass"/>
    <x v="0"/>
    <n v="29"/>
    <x v="0"/>
    <x v="0"/>
    <x v="199"/>
    <n v="28071.07"/>
    <x v="1"/>
    <x v="2"/>
    <x v="1"/>
    <x v="0"/>
    <x v="0"/>
    <x v="0"/>
    <x v="0"/>
    <x v="1"/>
    <x v="15"/>
    <x v="5"/>
    <x v="0"/>
  </r>
  <r>
    <s v="AU1522"/>
    <s v="Salvador  Bass"/>
    <x v="0"/>
    <n v="35"/>
    <x v="1"/>
    <x v="2"/>
    <x v="248"/>
    <n v="49315.13"/>
    <x v="0"/>
    <x v="1"/>
    <x v="1"/>
    <x v="0"/>
    <x v="0"/>
    <x v="1"/>
    <x v="0"/>
    <x v="3"/>
    <x v="0"/>
    <x v="7"/>
    <x v="0"/>
  </r>
  <r>
    <s v="AU1523"/>
    <s v="Patty  Thompson"/>
    <x v="1"/>
    <n v="18"/>
    <x v="1"/>
    <x v="1"/>
    <x v="248"/>
    <n v="47683"/>
    <x v="0"/>
    <x v="0"/>
    <x v="1"/>
    <x v="1"/>
    <x v="0"/>
    <x v="0"/>
    <x v="0"/>
    <x v="0"/>
    <x v="0"/>
    <x v="7"/>
    <x v="0"/>
  </r>
  <r>
    <s v="AU1524"/>
    <s v="Cassandra  Franklin"/>
    <x v="1"/>
    <n v="36"/>
    <x v="0"/>
    <x v="0"/>
    <x v="211"/>
    <n v="75406.990000000005"/>
    <x v="1"/>
    <x v="1"/>
    <x v="1"/>
    <x v="0"/>
    <x v="0"/>
    <x v="0"/>
    <x v="0"/>
    <x v="3"/>
    <x v="1"/>
    <x v="7"/>
    <x v="0"/>
  </r>
  <r>
    <s v="AU1525"/>
    <s v="Elbert  Klein"/>
    <x v="0"/>
    <n v="23"/>
    <x v="0"/>
    <x v="0"/>
    <x v="211"/>
    <n v="60043.93"/>
    <x v="0"/>
    <x v="0"/>
    <x v="1"/>
    <x v="1"/>
    <x v="0"/>
    <x v="2"/>
    <x v="0"/>
    <x v="0"/>
    <x v="1"/>
    <x v="7"/>
    <x v="0"/>
  </r>
  <r>
    <s v="AU1526"/>
    <s v="Brooke  Horton"/>
    <x v="0"/>
    <n v="48"/>
    <x v="0"/>
    <x v="2"/>
    <x v="211"/>
    <n v="7313.79"/>
    <x v="1"/>
    <x v="3"/>
    <x v="1"/>
    <x v="0"/>
    <x v="1"/>
    <x v="0"/>
    <x v="0"/>
    <x v="2"/>
    <x v="1"/>
    <x v="7"/>
    <x v="0"/>
  </r>
  <r>
    <s v="AU1527"/>
    <s v="Tiffany  May"/>
    <x v="1"/>
    <n v="47"/>
    <x v="0"/>
    <x v="0"/>
    <x v="211"/>
    <n v="28148.73"/>
    <x v="0"/>
    <x v="1"/>
    <x v="0"/>
    <x v="0"/>
    <x v="0"/>
    <x v="0"/>
    <x v="0"/>
    <x v="2"/>
    <x v="1"/>
    <x v="7"/>
    <x v="0"/>
  </r>
  <r>
    <s v="AU1106"/>
    <s v="Johanna  Boone"/>
    <x v="1"/>
    <n v="29"/>
    <x v="0"/>
    <x v="1"/>
    <x v="164"/>
    <n v="83163.25"/>
    <x v="0"/>
    <x v="2"/>
    <x v="0"/>
    <x v="0"/>
    <x v="0"/>
    <x v="0"/>
    <x v="0"/>
    <x v="1"/>
    <x v="2"/>
    <x v="6"/>
    <x v="0"/>
  </r>
  <r>
    <s v="AU1529"/>
    <s v="Elbert  Klein"/>
    <x v="0"/>
    <n v="43"/>
    <x v="3"/>
    <x v="2"/>
    <x v="211"/>
    <n v="77010.61"/>
    <x v="1"/>
    <x v="1"/>
    <x v="0"/>
    <x v="0"/>
    <x v="0"/>
    <x v="0"/>
    <x v="0"/>
    <x v="3"/>
    <x v="1"/>
    <x v="7"/>
    <x v="0"/>
  </r>
  <r>
    <s v="AU1530"/>
    <s v="Max  Rodgers"/>
    <x v="1"/>
    <n v="45"/>
    <x v="3"/>
    <x v="2"/>
    <x v="211"/>
    <n v="33289.760000000002"/>
    <x v="1"/>
    <x v="1"/>
    <x v="0"/>
    <x v="0"/>
    <x v="0"/>
    <x v="0"/>
    <x v="0"/>
    <x v="2"/>
    <x v="1"/>
    <x v="7"/>
    <x v="0"/>
  </r>
  <r>
    <s v="AU1121"/>
    <s v="Iris  Underwood"/>
    <x v="1"/>
    <n v="29"/>
    <x v="0"/>
    <x v="0"/>
    <x v="244"/>
    <n v="37516.69"/>
    <x v="0"/>
    <x v="1"/>
    <x v="0"/>
    <x v="1"/>
    <x v="0"/>
    <x v="0"/>
    <x v="0"/>
    <x v="1"/>
    <x v="16"/>
    <x v="6"/>
    <x v="0"/>
  </r>
  <r>
    <s v="AU1532"/>
    <s v="Charlie  Wood"/>
    <x v="0"/>
    <n v="51"/>
    <x v="0"/>
    <x v="1"/>
    <x v="169"/>
    <n v="63158.13"/>
    <x v="0"/>
    <x v="0"/>
    <x v="1"/>
    <x v="0"/>
    <x v="0"/>
    <x v="0"/>
    <x v="0"/>
    <x v="2"/>
    <x v="2"/>
    <x v="7"/>
    <x v="0"/>
  </r>
  <r>
    <s v="AU1533"/>
    <s v="Shari  Silva"/>
    <x v="1"/>
    <n v="39"/>
    <x v="0"/>
    <x v="0"/>
    <x v="169"/>
    <n v="7660.19"/>
    <x v="0"/>
    <x v="1"/>
    <x v="0"/>
    <x v="0"/>
    <x v="0"/>
    <x v="0"/>
    <x v="1"/>
    <x v="3"/>
    <x v="2"/>
    <x v="7"/>
    <x v="0"/>
  </r>
  <r>
    <s v="AU1534"/>
    <s v="Pauline  Beck"/>
    <x v="0"/>
    <n v="37"/>
    <x v="0"/>
    <x v="1"/>
    <x v="169"/>
    <n v="81391.94"/>
    <x v="1"/>
    <x v="1"/>
    <x v="1"/>
    <x v="0"/>
    <x v="1"/>
    <x v="0"/>
    <x v="0"/>
    <x v="3"/>
    <x v="2"/>
    <x v="7"/>
    <x v="0"/>
  </r>
  <r>
    <s v="AU1535"/>
    <s v="Paulette  Spencer"/>
    <x v="0"/>
    <n v="39"/>
    <x v="0"/>
    <x v="0"/>
    <x v="169"/>
    <n v="31647.46"/>
    <x v="2"/>
    <x v="2"/>
    <x v="1"/>
    <x v="1"/>
    <x v="2"/>
    <x v="0"/>
    <x v="1"/>
    <x v="3"/>
    <x v="2"/>
    <x v="7"/>
    <x v="0"/>
  </r>
  <r>
    <s v="AU1536"/>
    <s v="Paulette  Spencer"/>
    <x v="0"/>
    <n v="45"/>
    <x v="0"/>
    <x v="0"/>
    <x v="169"/>
    <n v="26905.27"/>
    <x v="0"/>
    <x v="1"/>
    <x v="1"/>
    <x v="0"/>
    <x v="0"/>
    <x v="1"/>
    <x v="0"/>
    <x v="2"/>
    <x v="2"/>
    <x v="7"/>
    <x v="0"/>
  </r>
  <r>
    <s v="AU1185"/>
    <s v="Iris  Underwood"/>
    <x v="1"/>
    <n v="29"/>
    <x v="3"/>
    <x v="0"/>
    <x v="41"/>
    <n v="65761.039999999994"/>
    <x v="0"/>
    <x v="1"/>
    <x v="0"/>
    <x v="0"/>
    <x v="0"/>
    <x v="0"/>
    <x v="0"/>
    <x v="1"/>
    <x v="3"/>
    <x v="6"/>
    <x v="0"/>
  </r>
  <r>
    <s v="AU1538"/>
    <s v="Trevor  Jones"/>
    <x v="1"/>
    <n v="47"/>
    <x v="3"/>
    <x v="0"/>
    <x v="169"/>
    <n v="64566.42"/>
    <x v="0"/>
    <x v="2"/>
    <x v="1"/>
    <x v="0"/>
    <x v="0"/>
    <x v="0"/>
    <x v="0"/>
    <x v="2"/>
    <x v="2"/>
    <x v="7"/>
    <x v="0"/>
  </r>
  <r>
    <s v="AU1539"/>
    <s v="Cassandra  Franklin"/>
    <x v="1"/>
    <n v="37"/>
    <x v="3"/>
    <x v="0"/>
    <x v="169"/>
    <n v="80334.720000000001"/>
    <x v="2"/>
    <x v="1"/>
    <x v="1"/>
    <x v="0"/>
    <x v="2"/>
    <x v="2"/>
    <x v="0"/>
    <x v="3"/>
    <x v="2"/>
    <x v="7"/>
    <x v="0"/>
  </r>
  <r>
    <s v="AU1216"/>
    <s v="Shari  Silva"/>
    <x v="1"/>
    <n v="29"/>
    <x v="3"/>
    <x v="0"/>
    <x v="254"/>
    <n v="148165.66"/>
    <x v="1"/>
    <x v="1"/>
    <x v="0"/>
    <x v="0"/>
    <x v="0"/>
    <x v="0"/>
    <x v="0"/>
    <x v="1"/>
    <x v="7"/>
    <x v="6"/>
    <x v="0"/>
  </r>
  <r>
    <s v="AU1228"/>
    <s v="Isabel  Cross"/>
    <x v="0"/>
    <n v="29"/>
    <x v="0"/>
    <x v="0"/>
    <x v="243"/>
    <n v="23223.55"/>
    <x v="1"/>
    <x v="1"/>
    <x v="1"/>
    <x v="0"/>
    <x v="1"/>
    <x v="0"/>
    <x v="0"/>
    <x v="1"/>
    <x v="8"/>
    <x v="6"/>
    <x v="0"/>
  </r>
  <r>
    <s v="AU1258"/>
    <s v="Isabel  Cross"/>
    <x v="1"/>
    <n v="29"/>
    <x v="0"/>
    <x v="0"/>
    <x v="261"/>
    <n v="23963.84"/>
    <x v="0"/>
    <x v="0"/>
    <x v="0"/>
    <x v="1"/>
    <x v="1"/>
    <x v="0"/>
    <x v="0"/>
    <x v="1"/>
    <x v="9"/>
    <x v="6"/>
    <x v="0"/>
  </r>
  <r>
    <s v="AU1262"/>
    <s v="Lance  Yates"/>
    <x v="1"/>
    <n v="29"/>
    <x v="3"/>
    <x v="0"/>
    <x v="261"/>
    <n v="107858.79"/>
    <x v="0"/>
    <x v="0"/>
    <x v="1"/>
    <x v="1"/>
    <x v="2"/>
    <x v="0"/>
    <x v="0"/>
    <x v="1"/>
    <x v="9"/>
    <x v="6"/>
    <x v="0"/>
  </r>
  <r>
    <s v="AU1317"/>
    <s v="Robert  Munoz"/>
    <x v="1"/>
    <n v="29"/>
    <x v="0"/>
    <x v="1"/>
    <x v="105"/>
    <n v="2139.0100000000002"/>
    <x v="0"/>
    <x v="2"/>
    <x v="1"/>
    <x v="0"/>
    <x v="0"/>
    <x v="0"/>
    <x v="0"/>
    <x v="1"/>
    <x v="30"/>
    <x v="6"/>
    <x v="0"/>
  </r>
  <r>
    <s v="AU1362"/>
    <s v="Robert  Munoz"/>
    <x v="1"/>
    <n v="29"/>
    <x v="0"/>
    <x v="1"/>
    <x v="43"/>
    <n v="28333.67"/>
    <x v="1"/>
    <x v="2"/>
    <x v="0"/>
    <x v="0"/>
    <x v="0"/>
    <x v="0"/>
    <x v="0"/>
    <x v="1"/>
    <x v="14"/>
    <x v="6"/>
    <x v="0"/>
  </r>
  <r>
    <s v="AU1546"/>
    <s v="Rachel  Gomez"/>
    <x v="1"/>
    <n v="37"/>
    <x v="0"/>
    <x v="0"/>
    <x v="108"/>
    <n v="11143.37"/>
    <x v="0"/>
    <x v="1"/>
    <x v="1"/>
    <x v="0"/>
    <x v="2"/>
    <x v="0"/>
    <x v="0"/>
    <x v="3"/>
    <x v="16"/>
    <x v="7"/>
    <x v="0"/>
  </r>
  <r>
    <s v="AU1547"/>
    <s v="Carla  Mccormick"/>
    <x v="1"/>
    <n v="38"/>
    <x v="0"/>
    <x v="2"/>
    <x v="108"/>
    <n v="119906.96"/>
    <x v="0"/>
    <x v="1"/>
    <x v="0"/>
    <x v="0"/>
    <x v="2"/>
    <x v="0"/>
    <x v="0"/>
    <x v="3"/>
    <x v="16"/>
    <x v="7"/>
    <x v="0"/>
  </r>
  <r>
    <s v="AU1548"/>
    <s v="Marion  Glover"/>
    <x v="1"/>
    <n v="35"/>
    <x v="0"/>
    <x v="1"/>
    <x v="108"/>
    <n v="131282.12"/>
    <x v="0"/>
    <x v="2"/>
    <x v="0"/>
    <x v="1"/>
    <x v="0"/>
    <x v="1"/>
    <x v="0"/>
    <x v="3"/>
    <x v="16"/>
    <x v="7"/>
    <x v="0"/>
  </r>
  <r>
    <s v="AU1549"/>
    <s v="Iris  Underwood"/>
    <x v="0"/>
    <n v="55"/>
    <x v="2"/>
    <x v="1"/>
    <x v="108"/>
    <n v="16272.01"/>
    <x v="1"/>
    <x v="3"/>
    <x v="1"/>
    <x v="0"/>
    <x v="0"/>
    <x v="1"/>
    <x v="0"/>
    <x v="4"/>
    <x v="16"/>
    <x v="7"/>
    <x v="0"/>
  </r>
  <r>
    <s v="AU1550"/>
    <s v="Edwin  Malone"/>
    <x v="0"/>
    <n v="50"/>
    <x v="2"/>
    <x v="1"/>
    <x v="108"/>
    <n v="42001.3"/>
    <x v="0"/>
    <x v="1"/>
    <x v="1"/>
    <x v="0"/>
    <x v="0"/>
    <x v="0"/>
    <x v="0"/>
    <x v="2"/>
    <x v="16"/>
    <x v="7"/>
    <x v="0"/>
  </r>
  <r>
    <s v="AU1551"/>
    <s v="Kyle  Carr"/>
    <x v="1"/>
    <n v="36"/>
    <x v="1"/>
    <x v="2"/>
    <x v="108"/>
    <n v="17261.96"/>
    <x v="0"/>
    <x v="1"/>
    <x v="1"/>
    <x v="0"/>
    <x v="0"/>
    <x v="0"/>
    <x v="0"/>
    <x v="3"/>
    <x v="16"/>
    <x v="7"/>
    <x v="0"/>
  </r>
  <r>
    <s v="AU1552"/>
    <s v="Kyle  Carr"/>
    <x v="1"/>
    <n v="36"/>
    <x v="0"/>
    <x v="1"/>
    <x v="109"/>
    <n v="34695.79"/>
    <x v="0"/>
    <x v="0"/>
    <x v="1"/>
    <x v="1"/>
    <x v="0"/>
    <x v="0"/>
    <x v="0"/>
    <x v="3"/>
    <x v="4"/>
    <x v="7"/>
    <x v="0"/>
  </r>
  <r>
    <s v="AU1553"/>
    <s v="Arturo  Francis"/>
    <x v="0"/>
    <n v="44"/>
    <x v="0"/>
    <x v="1"/>
    <x v="109"/>
    <n v="16286.25"/>
    <x v="1"/>
    <x v="2"/>
    <x v="0"/>
    <x v="0"/>
    <x v="0"/>
    <x v="0"/>
    <x v="0"/>
    <x v="3"/>
    <x v="4"/>
    <x v="7"/>
    <x v="0"/>
  </r>
  <r>
    <s v="AU1554"/>
    <s v="Mable  Lindsey"/>
    <x v="0"/>
    <n v="34"/>
    <x v="0"/>
    <x v="0"/>
    <x v="109"/>
    <n v="141391"/>
    <x v="0"/>
    <x v="1"/>
    <x v="1"/>
    <x v="0"/>
    <x v="0"/>
    <x v="0"/>
    <x v="0"/>
    <x v="1"/>
    <x v="4"/>
    <x v="7"/>
    <x v="0"/>
  </r>
  <r>
    <s v="AU1555"/>
    <s v="Rachel  Gomez"/>
    <x v="0"/>
    <n v="47"/>
    <x v="0"/>
    <x v="2"/>
    <x v="109"/>
    <n v="40134.959999999999"/>
    <x v="0"/>
    <x v="1"/>
    <x v="1"/>
    <x v="0"/>
    <x v="1"/>
    <x v="0"/>
    <x v="0"/>
    <x v="2"/>
    <x v="4"/>
    <x v="7"/>
    <x v="0"/>
  </r>
  <r>
    <s v="AU1401"/>
    <s v="Drew  Rogers"/>
    <x v="1"/>
    <n v="29"/>
    <x v="0"/>
    <x v="2"/>
    <x v="276"/>
    <n v="50093.55"/>
    <x v="0"/>
    <x v="1"/>
    <x v="0"/>
    <x v="0"/>
    <x v="2"/>
    <x v="0"/>
    <x v="0"/>
    <x v="1"/>
    <x v="15"/>
    <x v="6"/>
    <x v="0"/>
  </r>
  <r>
    <s v="AU1414"/>
    <s v="Kyle  Carr"/>
    <x v="0"/>
    <n v="29"/>
    <x v="0"/>
    <x v="2"/>
    <x v="245"/>
    <n v="159433.94"/>
    <x v="0"/>
    <x v="0"/>
    <x v="1"/>
    <x v="0"/>
    <x v="0"/>
    <x v="0"/>
    <x v="0"/>
    <x v="1"/>
    <x v="22"/>
    <x v="6"/>
    <x v="0"/>
  </r>
  <r>
    <s v="AU1558"/>
    <s v="Marian  Hill"/>
    <x v="1"/>
    <n v="37"/>
    <x v="0"/>
    <x v="0"/>
    <x v="109"/>
    <n v="89800.94"/>
    <x v="1"/>
    <x v="2"/>
    <x v="0"/>
    <x v="0"/>
    <x v="0"/>
    <x v="0"/>
    <x v="1"/>
    <x v="3"/>
    <x v="4"/>
    <x v="7"/>
    <x v="0"/>
  </r>
  <r>
    <s v="AU1559"/>
    <s v="Mable  Lindsey"/>
    <x v="0"/>
    <n v="46"/>
    <x v="0"/>
    <x v="0"/>
    <x v="109"/>
    <n v="6624.94"/>
    <x v="1"/>
    <x v="1"/>
    <x v="1"/>
    <x v="0"/>
    <x v="0"/>
    <x v="0"/>
    <x v="0"/>
    <x v="2"/>
    <x v="4"/>
    <x v="7"/>
    <x v="0"/>
  </r>
  <r>
    <s v="AU1560"/>
    <s v="Pauline  Beck"/>
    <x v="1"/>
    <n v="35"/>
    <x v="0"/>
    <x v="0"/>
    <x v="109"/>
    <n v="39351.54"/>
    <x v="1"/>
    <x v="1"/>
    <x v="1"/>
    <x v="0"/>
    <x v="1"/>
    <x v="0"/>
    <x v="0"/>
    <x v="3"/>
    <x v="4"/>
    <x v="7"/>
    <x v="0"/>
  </r>
  <r>
    <s v="AU1561"/>
    <s v="Isabel  Cross"/>
    <x v="0"/>
    <n v="52"/>
    <x v="2"/>
    <x v="1"/>
    <x v="109"/>
    <n v="156257.13"/>
    <x v="0"/>
    <x v="2"/>
    <x v="1"/>
    <x v="0"/>
    <x v="0"/>
    <x v="0"/>
    <x v="0"/>
    <x v="2"/>
    <x v="4"/>
    <x v="7"/>
    <x v="0"/>
  </r>
  <r>
    <s v="AU1562"/>
    <s v="Elbert  Klein"/>
    <x v="0"/>
    <n v="58"/>
    <x v="2"/>
    <x v="2"/>
    <x v="109"/>
    <n v="99812.07"/>
    <x v="0"/>
    <x v="3"/>
    <x v="0"/>
    <x v="1"/>
    <x v="0"/>
    <x v="3"/>
    <x v="0"/>
    <x v="4"/>
    <x v="4"/>
    <x v="7"/>
    <x v="0"/>
  </r>
  <r>
    <s v="AU1563"/>
    <s v="Salvador  Bass"/>
    <x v="0"/>
    <n v="49"/>
    <x v="3"/>
    <x v="0"/>
    <x v="109"/>
    <n v="49054.49"/>
    <x v="0"/>
    <x v="0"/>
    <x v="1"/>
    <x v="0"/>
    <x v="1"/>
    <x v="0"/>
    <x v="0"/>
    <x v="2"/>
    <x v="4"/>
    <x v="7"/>
    <x v="0"/>
  </r>
  <r>
    <s v="AU1422"/>
    <s v="Patty  Thompson"/>
    <x v="1"/>
    <n v="29"/>
    <x v="0"/>
    <x v="2"/>
    <x v="245"/>
    <n v="69466.45"/>
    <x v="0"/>
    <x v="1"/>
    <x v="1"/>
    <x v="0"/>
    <x v="0"/>
    <x v="3"/>
    <x v="0"/>
    <x v="1"/>
    <x v="22"/>
    <x v="6"/>
    <x v="0"/>
  </r>
  <r>
    <s v="AU1565"/>
    <s v="Salvador  Bass"/>
    <x v="1"/>
    <n v="39"/>
    <x v="0"/>
    <x v="0"/>
    <x v="44"/>
    <n v="102527.54"/>
    <x v="2"/>
    <x v="3"/>
    <x v="1"/>
    <x v="0"/>
    <x v="1"/>
    <x v="0"/>
    <x v="0"/>
    <x v="3"/>
    <x v="19"/>
    <x v="7"/>
    <x v="0"/>
  </r>
  <r>
    <s v="AU1566"/>
    <s v="Charlie  Wood"/>
    <x v="1"/>
    <n v="40"/>
    <x v="0"/>
    <x v="0"/>
    <x v="44"/>
    <n v="126929.61"/>
    <x v="2"/>
    <x v="1"/>
    <x v="1"/>
    <x v="1"/>
    <x v="0"/>
    <x v="0"/>
    <x v="0"/>
    <x v="3"/>
    <x v="19"/>
    <x v="7"/>
    <x v="0"/>
  </r>
  <r>
    <s v="AU1567"/>
    <s v="Lorraine  Gibson"/>
    <x v="0"/>
    <n v="48"/>
    <x v="2"/>
    <x v="1"/>
    <x v="44"/>
    <n v="53542.27"/>
    <x v="0"/>
    <x v="0"/>
    <x v="1"/>
    <x v="0"/>
    <x v="1"/>
    <x v="0"/>
    <x v="0"/>
    <x v="2"/>
    <x v="19"/>
    <x v="7"/>
    <x v="0"/>
  </r>
  <r>
    <s v="AU1568"/>
    <s v="Brooke  Horton"/>
    <x v="0"/>
    <n v="36"/>
    <x v="2"/>
    <x v="1"/>
    <x v="44"/>
    <n v="79976.460000000006"/>
    <x v="0"/>
    <x v="2"/>
    <x v="1"/>
    <x v="0"/>
    <x v="0"/>
    <x v="0"/>
    <x v="0"/>
    <x v="3"/>
    <x v="19"/>
    <x v="7"/>
    <x v="0"/>
  </r>
  <r>
    <s v="AU1569"/>
    <s v="Lee  Mack"/>
    <x v="0"/>
    <n v="58"/>
    <x v="2"/>
    <x v="2"/>
    <x v="44"/>
    <n v="80781.899999999994"/>
    <x v="1"/>
    <x v="1"/>
    <x v="1"/>
    <x v="0"/>
    <x v="1"/>
    <x v="0"/>
    <x v="0"/>
    <x v="4"/>
    <x v="19"/>
    <x v="7"/>
    <x v="0"/>
  </r>
  <r>
    <s v="AU1570"/>
    <s v="Cassandra  Franklin"/>
    <x v="0"/>
    <n v="38"/>
    <x v="2"/>
    <x v="1"/>
    <x v="44"/>
    <n v="133657.32999999999"/>
    <x v="1"/>
    <x v="3"/>
    <x v="0"/>
    <x v="0"/>
    <x v="2"/>
    <x v="0"/>
    <x v="0"/>
    <x v="3"/>
    <x v="19"/>
    <x v="7"/>
    <x v="0"/>
  </r>
  <r>
    <s v="AU1571"/>
    <s v="Cassandra  Franklin"/>
    <x v="0"/>
    <n v="52"/>
    <x v="2"/>
    <x v="1"/>
    <x v="44"/>
    <n v="6956.42"/>
    <x v="0"/>
    <x v="2"/>
    <x v="0"/>
    <x v="0"/>
    <x v="0"/>
    <x v="0"/>
    <x v="0"/>
    <x v="2"/>
    <x v="19"/>
    <x v="7"/>
    <x v="0"/>
  </r>
  <r>
    <s v="AU1572"/>
    <s v="Cassandra  Franklin"/>
    <x v="0"/>
    <n v="60"/>
    <x v="2"/>
    <x v="1"/>
    <x v="44"/>
    <n v="35454.25"/>
    <x v="0"/>
    <x v="0"/>
    <x v="1"/>
    <x v="0"/>
    <x v="0"/>
    <x v="2"/>
    <x v="0"/>
    <x v="4"/>
    <x v="19"/>
    <x v="7"/>
    <x v="0"/>
  </r>
  <r>
    <s v="AU1444"/>
    <s v="Bernadette  Page"/>
    <x v="0"/>
    <n v="29"/>
    <x v="3"/>
    <x v="1"/>
    <x v="205"/>
    <n v="48427.75"/>
    <x v="1"/>
    <x v="1"/>
    <x v="1"/>
    <x v="0"/>
    <x v="0"/>
    <x v="0"/>
    <x v="0"/>
    <x v="1"/>
    <x v="17"/>
    <x v="6"/>
    <x v="0"/>
  </r>
  <r>
    <s v="AU1574"/>
    <s v="Nellie  Joseph"/>
    <x v="0"/>
    <n v="56"/>
    <x v="2"/>
    <x v="2"/>
    <x v="44"/>
    <n v="103017.42"/>
    <x v="0"/>
    <x v="1"/>
    <x v="1"/>
    <x v="0"/>
    <x v="2"/>
    <x v="0"/>
    <x v="0"/>
    <x v="4"/>
    <x v="19"/>
    <x v="7"/>
    <x v="0"/>
  </r>
  <r>
    <s v="AU1471"/>
    <s v="Fernando  Rowe"/>
    <x v="1"/>
    <n v="29"/>
    <x v="0"/>
    <x v="0"/>
    <x v="246"/>
    <n v="103244.37"/>
    <x v="0"/>
    <x v="0"/>
    <x v="0"/>
    <x v="0"/>
    <x v="0"/>
    <x v="0"/>
    <x v="0"/>
    <x v="1"/>
    <x v="20"/>
    <x v="7"/>
    <x v="0"/>
  </r>
  <r>
    <s v="AU1576"/>
    <s v="Cassandra  Franklin"/>
    <x v="0"/>
    <n v="41"/>
    <x v="3"/>
    <x v="0"/>
    <x v="44"/>
    <n v="78111.94"/>
    <x v="1"/>
    <x v="0"/>
    <x v="1"/>
    <x v="0"/>
    <x v="0"/>
    <x v="2"/>
    <x v="0"/>
    <x v="3"/>
    <x v="19"/>
    <x v="7"/>
    <x v="0"/>
  </r>
  <r>
    <s v="AU1577"/>
    <s v="Cassandra  Franklin"/>
    <x v="1"/>
    <n v="38"/>
    <x v="3"/>
    <x v="0"/>
    <x v="44"/>
    <n v="47176.99"/>
    <x v="0"/>
    <x v="1"/>
    <x v="1"/>
    <x v="0"/>
    <x v="0"/>
    <x v="0"/>
    <x v="0"/>
    <x v="3"/>
    <x v="19"/>
    <x v="7"/>
    <x v="0"/>
  </r>
  <r>
    <s v="AU1578"/>
    <s v="Della  Jensen"/>
    <x v="1"/>
    <n v="34"/>
    <x v="1"/>
    <x v="2"/>
    <x v="44"/>
    <n v="7389.04"/>
    <x v="0"/>
    <x v="1"/>
    <x v="1"/>
    <x v="1"/>
    <x v="0"/>
    <x v="0"/>
    <x v="0"/>
    <x v="1"/>
    <x v="19"/>
    <x v="7"/>
    <x v="0"/>
  </r>
  <r>
    <s v="AU1579"/>
    <s v="Cindy  Becker"/>
    <x v="0"/>
    <n v="43"/>
    <x v="0"/>
    <x v="1"/>
    <x v="249"/>
    <n v="53892.959999999999"/>
    <x v="0"/>
    <x v="2"/>
    <x v="1"/>
    <x v="0"/>
    <x v="1"/>
    <x v="0"/>
    <x v="0"/>
    <x v="3"/>
    <x v="5"/>
    <x v="7"/>
    <x v="0"/>
  </r>
  <r>
    <s v="AU1580"/>
    <s v="Drew  Rogers"/>
    <x v="1"/>
    <n v="36"/>
    <x v="0"/>
    <x v="0"/>
    <x v="249"/>
    <n v="10505.12"/>
    <x v="0"/>
    <x v="2"/>
    <x v="0"/>
    <x v="0"/>
    <x v="0"/>
    <x v="1"/>
    <x v="0"/>
    <x v="3"/>
    <x v="5"/>
    <x v="7"/>
    <x v="0"/>
  </r>
  <r>
    <s v="AU1581"/>
    <s v="Edwin  Malone"/>
    <x v="1"/>
    <n v="40"/>
    <x v="0"/>
    <x v="2"/>
    <x v="249"/>
    <n v="41196.699999999997"/>
    <x v="0"/>
    <x v="0"/>
    <x v="1"/>
    <x v="0"/>
    <x v="1"/>
    <x v="0"/>
    <x v="0"/>
    <x v="3"/>
    <x v="5"/>
    <x v="7"/>
    <x v="0"/>
  </r>
  <r>
    <s v="AU1582"/>
    <s v="Ben  Perez"/>
    <x v="1"/>
    <n v="43"/>
    <x v="0"/>
    <x v="0"/>
    <x v="249"/>
    <n v="54765.7"/>
    <x v="1"/>
    <x v="2"/>
    <x v="1"/>
    <x v="0"/>
    <x v="0"/>
    <x v="0"/>
    <x v="0"/>
    <x v="3"/>
    <x v="5"/>
    <x v="7"/>
    <x v="0"/>
  </r>
  <r>
    <s v="AU1583"/>
    <s v="Della  Jensen"/>
    <x v="0"/>
    <n v="36"/>
    <x v="0"/>
    <x v="0"/>
    <x v="249"/>
    <n v="5035.49"/>
    <x v="0"/>
    <x v="0"/>
    <x v="1"/>
    <x v="0"/>
    <x v="2"/>
    <x v="2"/>
    <x v="0"/>
    <x v="3"/>
    <x v="5"/>
    <x v="7"/>
    <x v="0"/>
  </r>
  <r>
    <s v="AU1481"/>
    <s v="Della  Jensen"/>
    <x v="1"/>
    <n v="29"/>
    <x v="3"/>
    <x v="0"/>
    <x v="246"/>
    <n v="43812.69"/>
    <x v="0"/>
    <x v="2"/>
    <x v="0"/>
    <x v="0"/>
    <x v="0"/>
    <x v="0"/>
    <x v="0"/>
    <x v="1"/>
    <x v="20"/>
    <x v="7"/>
    <x v="0"/>
  </r>
  <r>
    <s v="AU1585"/>
    <s v="Max  Rodgers"/>
    <x v="0"/>
    <n v="42"/>
    <x v="2"/>
    <x v="2"/>
    <x v="249"/>
    <n v="168531.99"/>
    <x v="1"/>
    <x v="2"/>
    <x v="1"/>
    <x v="0"/>
    <x v="1"/>
    <x v="0"/>
    <x v="0"/>
    <x v="3"/>
    <x v="5"/>
    <x v="7"/>
    <x v="0"/>
  </r>
  <r>
    <s v="AU1586"/>
    <s v="Lula  Daniels"/>
    <x v="1"/>
    <n v="54"/>
    <x v="2"/>
    <x v="2"/>
    <x v="249"/>
    <n v="120321.37"/>
    <x v="0"/>
    <x v="1"/>
    <x v="1"/>
    <x v="0"/>
    <x v="0"/>
    <x v="0"/>
    <x v="0"/>
    <x v="2"/>
    <x v="5"/>
    <x v="7"/>
    <x v="0"/>
  </r>
  <r>
    <s v="AU1587"/>
    <s v="Sylvester  Morales"/>
    <x v="0"/>
    <n v="64"/>
    <x v="2"/>
    <x v="2"/>
    <x v="249"/>
    <n v="21256.09"/>
    <x v="1"/>
    <x v="2"/>
    <x v="0"/>
    <x v="0"/>
    <x v="0"/>
    <x v="0"/>
    <x v="0"/>
    <x v="4"/>
    <x v="5"/>
    <x v="7"/>
    <x v="0"/>
  </r>
  <r>
    <s v="AU1588"/>
    <s v="Ellen  Weaver"/>
    <x v="0"/>
    <n v="42"/>
    <x v="3"/>
    <x v="1"/>
    <x v="249"/>
    <n v="29063.81"/>
    <x v="1"/>
    <x v="1"/>
    <x v="1"/>
    <x v="0"/>
    <x v="1"/>
    <x v="0"/>
    <x v="0"/>
    <x v="3"/>
    <x v="5"/>
    <x v="7"/>
    <x v="0"/>
  </r>
  <r>
    <s v="AU1589"/>
    <s v="Della  Jensen"/>
    <x v="0"/>
    <n v="37"/>
    <x v="3"/>
    <x v="1"/>
    <x v="249"/>
    <n v="141263.67000000001"/>
    <x v="1"/>
    <x v="2"/>
    <x v="1"/>
    <x v="0"/>
    <x v="0"/>
    <x v="0"/>
    <x v="0"/>
    <x v="3"/>
    <x v="5"/>
    <x v="7"/>
    <x v="0"/>
  </r>
  <r>
    <s v="AU1590"/>
    <s v="Della  Jensen"/>
    <x v="0"/>
    <n v="21"/>
    <x v="3"/>
    <x v="0"/>
    <x v="249"/>
    <n v="45434.9"/>
    <x v="0"/>
    <x v="1"/>
    <x v="1"/>
    <x v="0"/>
    <x v="1"/>
    <x v="0"/>
    <x v="0"/>
    <x v="0"/>
    <x v="5"/>
    <x v="7"/>
    <x v="0"/>
  </r>
  <r>
    <s v="AU1557"/>
    <s v="Patty  Thompson"/>
    <x v="0"/>
    <n v="29"/>
    <x v="0"/>
    <x v="0"/>
    <x v="109"/>
    <n v="4456.79"/>
    <x v="0"/>
    <x v="0"/>
    <x v="0"/>
    <x v="1"/>
    <x v="1"/>
    <x v="0"/>
    <x v="0"/>
    <x v="1"/>
    <x v="4"/>
    <x v="7"/>
    <x v="0"/>
  </r>
  <r>
    <s v="AU1596"/>
    <s v="Max  Rodgers"/>
    <x v="1"/>
    <n v="29"/>
    <x v="0"/>
    <x v="0"/>
    <x v="279"/>
    <n v="79397.990000000005"/>
    <x v="1"/>
    <x v="1"/>
    <x v="0"/>
    <x v="0"/>
    <x v="0"/>
    <x v="0"/>
    <x v="0"/>
    <x v="1"/>
    <x v="3"/>
    <x v="7"/>
    <x v="0"/>
  </r>
  <r>
    <s v="AU1593"/>
    <s v="Isabel  Cross"/>
    <x v="1"/>
    <n v="36"/>
    <x v="0"/>
    <x v="0"/>
    <x v="279"/>
    <n v="44590.58"/>
    <x v="1"/>
    <x v="1"/>
    <x v="1"/>
    <x v="1"/>
    <x v="1"/>
    <x v="0"/>
    <x v="0"/>
    <x v="3"/>
    <x v="3"/>
    <x v="7"/>
    <x v="0"/>
  </r>
  <r>
    <s v="AU1594"/>
    <s v="Marian  Hill"/>
    <x v="1"/>
    <n v="47"/>
    <x v="0"/>
    <x v="0"/>
    <x v="279"/>
    <n v="128688.58"/>
    <x v="0"/>
    <x v="1"/>
    <x v="1"/>
    <x v="0"/>
    <x v="0"/>
    <x v="0"/>
    <x v="0"/>
    <x v="2"/>
    <x v="3"/>
    <x v="7"/>
    <x v="0"/>
  </r>
  <r>
    <s v="AU1595"/>
    <s v="Elaine  Ellis"/>
    <x v="1"/>
    <n v="40"/>
    <x v="0"/>
    <x v="1"/>
    <x v="279"/>
    <n v="20315.52"/>
    <x v="2"/>
    <x v="1"/>
    <x v="1"/>
    <x v="0"/>
    <x v="0"/>
    <x v="0"/>
    <x v="0"/>
    <x v="3"/>
    <x v="3"/>
    <x v="7"/>
    <x v="0"/>
  </r>
  <r>
    <s v="AU1599"/>
    <s v="Della  Jensen"/>
    <x v="0"/>
    <n v="29"/>
    <x v="3"/>
    <x v="0"/>
    <x v="279"/>
    <n v="111787.4"/>
    <x v="1"/>
    <x v="0"/>
    <x v="1"/>
    <x v="0"/>
    <x v="0"/>
    <x v="0"/>
    <x v="0"/>
    <x v="1"/>
    <x v="3"/>
    <x v="7"/>
    <x v="0"/>
  </r>
  <r>
    <s v="AU1597"/>
    <s v="Drew  Rogers"/>
    <x v="1"/>
    <n v="45"/>
    <x v="2"/>
    <x v="2"/>
    <x v="279"/>
    <n v="6194.25"/>
    <x v="0"/>
    <x v="1"/>
    <x v="0"/>
    <x v="1"/>
    <x v="0"/>
    <x v="0"/>
    <x v="0"/>
    <x v="2"/>
    <x v="3"/>
    <x v="7"/>
    <x v="0"/>
  </r>
  <r>
    <s v="AU1598"/>
    <s v="Elvira  Bowman"/>
    <x v="0"/>
    <n v="51"/>
    <x v="2"/>
    <x v="1"/>
    <x v="279"/>
    <n v="54785.4"/>
    <x v="1"/>
    <x v="2"/>
    <x v="1"/>
    <x v="0"/>
    <x v="0"/>
    <x v="0"/>
    <x v="0"/>
    <x v="2"/>
    <x v="3"/>
    <x v="7"/>
    <x v="0"/>
  </r>
  <r>
    <s v="AU1614"/>
    <s v="Ernest  Davis"/>
    <x v="0"/>
    <n v="29"/>
    <x v="3"/>
    <x v="2"/>
    <x v="171"/>
    <n v="131109.88"/>
    <x v="0"/>
    <x v="0"/>
    <x v="1"/>
    <x v="0"/>
    <x v="1"/>
    <x v="0"/>
    <x v="0"/>
    <x v="1"/>
    <x v="27"/>
    <x v="7"/>
    <x v="0"/>
  </r>
  <r>
    <s v="AU1600"/>
    <s v="Ruben  Nunez"/>
    <x v="1"/>
    <n v="39"/>
    <x v="1"/>
    <x v="1"/>
    <x v="279"/>
    <n v="31748.81"/>
    <x v="0"/>
    <x v="2"/>
    <x v="1"/>
    <x v="0"/>
    <x v="0"/>
    <x v="0"/>
    <x v="0"/>
    <x v="3"/>
    <x v="3"/>
    <x v="7"/>
    <x v="0"/>
  </r>
  <r>
    <s v="AU1601"/>
    <s v="Cindy  Becker"/>
    <x v="0"/>
    <n v="40"/>
    <x v="0"/>
    <x v="0"/>
    <x v="171"/>
    <n v="73129.990000000005"/>
    <x v="0"/>
    <x v="1"/>
    <x v="1"/>
    <x v="1"/>
    <x v="0"/>
    <x v="1"/>
    <x v="0"/>
    <x v="3"/>
    <x v="27"/>
    <x v="7"/>
    <x v="0"/>
  </r>
  <r>
    <s v="AU1602"/>
    <s v="Marion  Glover"/>
    <x v="1"/>
    <n v="39"/>
    <x v="0"/>
    <x v="2"/>
    <x v="171"/>
    <n v="32576.31"/>
    <x v="0"/>
    <x v="0"/>
    <x v="1"/>
    <x v="0"/>
    <x v="0"/>
    <x v="0"/>
    <x v="0"/>
    <x v="3"/>
    <x v="27"/>
    <x v="7"/>
    <x v="0"/>
  </r>
  <r>
    <s v="AU1603"/>
    <s v="Edwin  Malone"/>
    <x v="0"/>
    <n v="42"/>
    <x v="0"/>
    <x v="0"/>
    <x v="171"/>
    <n v="143414.06"/>
    <x v="2"/>
    <x v="1"/>
    <x v="1"/>
    <x v="0"/>
    <x v="1"/>
    <x v="0"/>
    <x v="0"/>
    <x v="3"/>
    <x v="27"/>
    <x v="7"/>
    <x v="0"/>
  </r>
  <r>
    <s v="AU1604"/>
    <s v="Ernest  Davis"/>
    <x v="1"/>
    <n v="37"/>
    <x v="0"/>
    <x v="2"/>
    <x v="171"/>
    <n v="134187.60999999999"/>
    <x v="0"/>
    <x v="3"/>
    <x v="0"/>
    <x v="0"/>
    <x v="0"/>
    <x v="3"/>
    <x v="0"/>
    <x v="3"/>
    <x v="27"/>
    <x v="7"/>
    <x v="0"/>
  </r>
  <r>
    <s v="AU1621"/>
    <s v="Ellen  Weaver"/>
    <x v="0"/>
    <n v="29"/>
    <x v="0"/>
    <x v="0"/>
    <x v="110"/>
    <n v="46334.04"/>
    <x v="0"/>
    <x v="0"/>
    <x v="1"/>
    <x v="0"/>
    <x v="0"/>
    <x v="0"/>
    <x v="0"/>
    <x v="1"/>
    <x v="7"/>
    <x v="7"/>
    <x v="0"/>
  </r>
  <r>
    <s v="AU1606"/>
    <s v="Della  Jensen"/>
    <x v="0"/>
    <n v="36"/>
    <x v="0"/>
    <x v="0"/>
    <x v="171"/>
    <n v="95941.48"/>
    <x v="0"/>
    <x v="1"/>
    <x v="1"/>
    <x v="1"/>
    <x v="0"/>
    <x v="0"/>
    <x v="0"/>
    <x v="3"/>
    <x v="27"/>
    <x v="7"/>
    <x v="0"/>
  </r>
  <r>
    <s v="AU1681"/>
    <s v="Cassandra  Franklin"/>
    <x v="0"/>
    <n v="29"/>
    <x v="3"/>
    <x v="0"/>
    <x v="46"/>
    <n v="45604.57"/>
    <x v="1"/>
    <x v="1"/>
    <x v="0"/>
    <x v="0"/>
    <x v="0"/>
    <x v="0"/>
    <x v="1"/>
    <x v="1"/>
    <x v="11"/>
    <x v="7"/>
    <x v="0"/>
  </r>
  <r>
    <s v="AU1608"/>
    <s v="Paulette  Spencer"/>
    <x v="1"/>
    <n v="39"/>
    <x v="0"/>
    <x v="0"/>
    <x v="171"/>
    <n v="66097.39"/>
    <x v="2"/>
    <x v="2"/>
    <x v="0"/>
    <x v="1"/>
    <x v="0"/>
    <x v="0"/>
    <x v="0"/>
    <x v="3"/>
    <x v="27"/>
    <x v="7"/>
    <x v="0"/>
  </r>
  <r>
    <s v="AU1609"/>
    <s v="Herman  Williams"/>
    <x v="1"/>
    <n v="64"/>
    <x v="2"/>
    <x v="2"/>
    <x v="171"/>
    <n v="35106.519999999997"/>
    <x v="0"/>
    <x v="0"/>
    <x v="1"/>
    <x v="0"/>
    <x v="1"/>
    <x v="0"/>
    <x v="0"/>
    <x v="4"/>
    <x v="27"/>
    <x v="7"/>
    <x v="0"/>
  </r>
  <r>
    <s v="AU1610"/>
    <s v="Paulette  Spencer"/>
    <x v="0"/>
    <n v="44"/>
    <x v="2"/>
    <x v="0"/>
    <x v="171"/>
    <n v="6628.4"/>
    <x v="1"/>
    <x v="1"/>
    <x v="0"/>
    <x v="0"/>
    <x v="0"/>
    <x v="0"/>
    <x v="0"/>
    <x v="3"/>
    <x v="27"/>
    <x v="7"/>
    <x v="0"/>
  </r>
  <r>
    <s v="AU1703"/>
    <s v="Eric  Rose"/>
    <x v="0"/>
    <n v="29"/>
    <x v="0"/>
    <x v="1"/>
    <x v="252"/>
    <n v="95300.22"/>
    <x v="2"/>
    <x v="1"/>
    <x v="1"/>
    <x v="0"/>
    <x v="1"/>
    <x v="0"/>
    <x v="0"/>
    <x v="1"/>
    <x v="30"/>
    <x v="7"/>
    <x v="0"/>
  </r>
  <r>
    <s v="AU1612"/>
    <s v="Della  Jensen"/>
    <x v="0"/>
    <n v="61"/>
    <x v="2"/>
    <x v="2"/>
    <x v="171"/>
    <n v="7350.94"/>
    <x v="2"/>
    <x v="2"/>
    <x v="0"/>
    <x v="0"/>
    <x v="0"/>
    <x v="0"/>
    <x v="1"/>
    <x v="4"/>
    <x v="27"/>
    <x v="7"/>
    <x v="0"/>
  </r>
  <r>
    <s v="AU1613"/>
    <s v="Fernando  Rowe"/>
    <x v="0"/>
    <n v="55"/>
    <x v="2"/>
    <x v="1"/>
    <x v="171"/>
    <n v="23606.12"/>
    <x v="2"/>
    <x v="2"/>
    <x v="1"/>
    <x v="1"/>
    <x v="1"/>
    <x v="0"/>
    <x v="0"/>
    <x v="4"/>
    <x v="27"/>
    <x v="7"/>
    <x v="0"/>
  </r>
  <r>
    <s v="AU1722"/>
    <s v="Donna  Reid"/>
    <x v="0"/>
    <n v="29"/>
    <x v="0"/>
    <x v="0"/>
    <x v="111"/>
    <n v="73021.06"/>
    <x v="0"/>
    <x v="1"/>
    <x v="0"/>
    <x v="0"/>
    <x v="0"/>
    <x v="0"/>
    <x v="0"/>
    <x v="1"/>
    <x v="13"/>
    <x v="7"/>
    <x v="0"/>
  </r>
  <r>
    <s v="AU1728"/>
    <s v="Don  Gonzales"/>
    <x v="1"/>
    <n v="29"/>
    <x v="0"/>
    <x v="0"/>
    <x v="111"/>
    <n v="66186"/>
    <x v="0"/>
    <x v="2"/>
    <x v="0"/>
    <x v="0"/>
    <x v="0"/>
    <x v="0"/>
    <x v="1"/>
    <x v="1"/>
    <x v="13"/>
    <x v="7"/>
    <x v="0"/>
  </r>
  <r>
    <s v="AU1748"/>
    <s v="Shari  Silva"/>
    <x v="0"/>
    <n v="29"/>
    <x v="3"/>
    <x v="2"/>
    <x v="111"/>
    <n v="23524.16"/>
    <x v="0"/>
    <x v="2"/>
    <x v="1"/>
    <x v="0"/>
    <x v="1"/>
    <x v="0"/>
    <x v="0"/>
    <x v="1"/>
    <x v="13"/>
    <x v="7"/>
    <x v="0"/>
  </r>
  <r>
    <s v="AU1617"/>
    <s v="Rachel  Gomez"/>
    <x v="1"/>
    <n v="36"/>
    <x v="0"/>
    <x v="0"/>
    <x v="110"/>
    <n v="85479.99"/>
    <x v="0"/>
    <x v="0"/>
    <x v="0"/>
    <x v="0"/>
    <x v="0"/>
    <x v="0"/>
    <x v="0"/>
    <x v="3"/>
    <x v="7"/>
    <x v="7"/>
    <x v="0"/>
  </r>
  <r>
    <s v="AU1755"/>
    <s v="Salvador  Bass"/>
    <x v="0"/>
    <n v="29"/>
    <x v="0"/>
    <x v="2"/>
    <x v="253"/>
    <n v="76048.160000000003"/>
    <x v="1"/>
    <x v="2"/>
    <x v="0"/>
    <x v="0"/>
    <x v="0"/>
    <x v="3"/>
    <x v="1"/>
    <x v="1"/>
    <x v="23"/>
    <x v="7"/>
    <x v="0"/>
  </r>
  <r>
    <s v="AU1768"/>
    <s v="Woodrow  Colon"/>
    <x v="1"/>
    <n v="29"/>
    <x v="1"/>
    <x v="2"/>
    <x v="253"/>
    <n v="48444.4"/>
    <x v="1"/>
    <x v="2"/>
    <x v="1"/>
    <x v="0"/>
    <x v="0"/>
    <x v="1"/>
    <x v="1"/>
    <x v="1"/>
    <x v="23"/>
    <x v="7"/>
    <x v="0"/>
  </r>
  <r>
    <s v="AU1620"/>
    <s v="Max  Rodgers"/>
    <x v="1"/>
    <n v="41"/>
    <x v="0"/>
    <x v="1"/>
    <x v="110"/>
    <n v="19369.03"/>
    <x v="0"/>
    <x v="1"/>
    <x v="1"/>
    <x v="0"/>
    <x v="0"/>
    <x v="0"/>
    <x v="0"/>
    <x v="3"/>
    <x v="7"/>
    <x v="7"/>
    <x v="0"/>
  </r>
  <r>
    <s v="AU1785"/>
    <s v="Della  Jensen"/>
    <x v="1"/>
    <n v="29"/>
    <x v="0"/>
    <x v="2"/>
    <x v="214"/>
    <n v="41317.519999999997"/>
    <x v="0"/>
    <x v="1"/>
    <x v="1"/>
    <x v="0"/>
    <x v="1"/>
    <x v="0"/>
    <x v="0"/>
    <x v="1"/>
    <x v="29"/>
    <x v="7"/>
    <x v="0"/>
  </r>
  <r>
    <s v="AU1622"/>
    <s v="Max  Rodgers"/>
    <x v="0"/>
    <n v="51"/>
    <x v="2"/>
    <x v="2"/>
    <x v="110"/>
    <n v="16625.060000000001"/>
    <x v="0"/>
    <x v="1"/>
    <x v="1"/>
    <x v="0"/>
    <x v="2"/>
    <x v="2"/>
    <x v="0"/>
    <x v="2"/>
    <x v="7"/>
    <x v="7"/>
    <x v="0"/>
  </r>
  <r>
    <s v="AU1623"/>
    <s v="Max  Rodgers"/>
    <x v="0"/>
    <n v="55"/>
    <x v="2"/>
    <x v="1"/>
    <x v="110"/>
    <n v="26994.97"/>
    <x v="1"/>
    <x v="0"/>
    <x v="0"/>
    <x v="1"/>
    <x v="0"/>
    <x v="0"/>
    <x v="0"/>
    <x v="4"/>
    <x v="7"/>
    <x v="7"/>
    <x v="0"/>
  </r>
  <r>
    <s v="AU1624"/>
    <s v="Paulette  Spencer"/>
    <x v="0"/>
    <n v="51"/>
    <x v="2"/>
    <x v="2"/>
    <x v="110"/>
    <n v="1311.63"/>
    <x v="0"/>
    <x v="0"/>
    <x v="0"/>
    <x v="1"/>
    <x v="0"/>
    <x v="0"/>
    <x v="0"/>
    <x v="2"/>
    <x v="7"/>
    <x v="7"/>
    <x v="0"/>
  </r>
  <r>
    <s v="AU1625"/>
    <s v="Robert  Munoz"/>
    <x v="0"/>
    <n v="51"/>
    <x v="2"/>
    <x v="2"/>
    <x v="110"/>
    <n v="2615.4499999999998"/>
    <x v="0"/>
    <x v="1"/>
    <x v="0"/>
    <x v="0"/>
    <x v="1"/>
    <x v="0"/>
    <x v="0"/>
    <x v="2"/>
    <x v="7"/>
    <x v="7"/>
    <x v="0"/>
  </r>
  <r>
    <s v="AU1626"/>
    <s v="Robert  Munoz"/>
    <x v="1"/>
    <n v="37"/>
    <x v="3"/>
    <x v="0"/>
    <x v="110"/>
    <n v="11911.7"/>
    <x v="0"/>
    <x v="1"/>
    <x v="1"/>
    <x v="0"/>
    <x v="0"/>
    <x v="1"/>
    <x v="0"/>
    <x v="3"/>
    <x v="7"/>
    <x v="7"/>
    <x v="0"/>
  </r>
  <r>
    <s v="AU1627"/>
    <s v="Lance  Yates"/>
    <x v="0"/>
    <n v="45"/>
    <x v="3"/>
    <x v="0"/>
    <x v="110"/>
    <n v="26916.99"/>
    <x v="0"/>
    <x v="1"/>
    <x v="1"/>
    <x v="0"/>
    <x v="1"/>
    <x v="0"/>
    <x v="0"/>
    <x v="2"/>
    <x v="7"/>
    <x v="7"/>
    <x v="0"/>
  </r>
  <r>
    <s v="AU1628"/>
    <s v="Joey  Wong"/>
    <x v="1"/>
    <n v="45"/>
    <x v="3"/>
    <x v="2"/>
    <x v="110"/>
    <n v="80272.63"/>
    <x v="0"/>
    <x v="1"/>
    <x v="1"/>
    <x v="0"/>
    <x v="1"/>
    <x v="0"/>
    <x v="0"/>
    <x v="2"/>
    <x v="7"/>
    <x v="7"/>
    <x v="0"/>
  </r>
  <r>
    <s v="AU1629"/>
    <s v="Jenny  Garcia"/>
    <x v="1"/>
    <n v="36"/>
    <x v="3"/>
    <x v="2"/>
    <x v="110"/>
    <n v="14446.15"/>
    <x v="0"/>
    <x v="1"/>
    <x v="1"/>
    <x v="1"/>
    <x v="0"/>
    <x v="1"/>
    <x v="0"/>
    <x v="3"/>
    <x v="7"/>
    <x v="7"/>
    <x v="0"/>
  </r>
  <r>
    <s v="AU1803"/>
    <s v="Don  Gonzales"/>
    <x v="1"/>
    <n v="29"/>
    <x v="0"/>
    <x v="0"/>
    <x v="112"/>
    <n v="32054.43"/>
    <x v="1"/>
    <x v="1"/>
    <x v="1"/>
    <x v="0"/>
    <x v="1"/>
    <x v="0"/>
    <x v="0"/>
    <x v="1"/>
    <x v="15"/>
    <x v="7"/>
    <x v="0"/>
  </r>
  <r>
    <s v="AU1821"/>
    <s v="Elbert  Klein"/>
    <x v="1"/>
    <n v="29"/>
    <x v="0"/>
    <x v="0"/>
    <x v="215"/>
    <n v="144286.75"/>
    <x v="0"/>
    <x v="1"/>
    <x v="1"/>
    <x v="0"/>
    <x v="0"/>
    <x v="2"/>
    <x v="0"/>
    <x v="1"/>
    <x v="22"/>
    <x v="7"/>
    <x v="0"/>
  </r>
  <r>
    <s v="AU1830"/>
    <s v="Paulette  Spencer"/>
    <x v="0"/>
    <n v="29"/>
    <x v="3"/>
    <x v="0"/>
    <x v="215"/>
    <n v="95807.3"/>
    <x v="0"/>
    <x v="1"/>
    <x v="1"/>
    <x v="0"/>
    <x v="1"/>
    <x v="0"/>
    <x v="0"/>
    <x v="1"/>
    <x v="22"/>
    <x v="7"/>
    <x v="0"/>
  </r>
  <r>
    <s v="AU1633"/>
    <s v="Trevor  Jones"/>
    <x v="0"/>
    <n v="34"/>
    <x v="0"/>
    <x v="0"/>
    <x v="251"/>
    <n v="28436.959999999999"/>
    <x v="0"/>
    <x v="1"/>
    <x v="1"/>
    <x v="0"/>
    <x v="0"/>
    <x v="0"/>
    <x v="0"/>
    <x v="1"/>
    <x v="8"/>
    <x v="7"/>
    <x v="0"/>
  </r>
  <r>
    <s v="AU1842"/>
    <s v="Iris  Underwood"/>
    <x v="1"/>
    <n v="29"/>
    <x v="3"/>
    <x v="0"/>
    <x v="47"/>
    <n v="37385.120000000003"/>
    <x v="1"/>
    <x v="1"/>
    <x v="1"/>
    <x v="0"/>
    <x v="1"/>
    <x v="0"/>
    <x v="0"/>
    <x v="1"/>
    <x v="17"/>
    <x v="7"/>
    <x v="0"/>
  </r>
  <r>
    <s v="AU1635"/>
    <s v="Tracy  Reed"/>
    <x v="1"/>
    <n v="34"/>
    <x v="0"/>
    <x v="0"/>
    <x v="251"/>
    <n v="196214.81"/>
    <x v="2"/>
    <x v="1"/>
    <x v="0"/>
    <x v="0"/>
    <x v="0"/>
    <x v="1"/>
    <x v="0"/>
    <x v="1"/>
    <x v="8"/>
    <x v="7"/>
    <x v="0"/>
  </r>
  <r>
    <s v="AU1636"/>
    <s v="Cindy  Becker"/>
    <x v="0"/>
    <n v="23"/>
    <x v="0"/>
    <x v="2"/>
    <x v="251"/>
    <n v="7845.12"/>
    <x v="0"/>
    <x v="1"/>
    <x v="1"/>
    <x v="0"/>
    <x v="0"/>
    <x v="1"/>
    <x v="0"/>
    <x v="0"/>
    <x v="8"/>
    <x v="7"/>
    <x v="0"/>
  </r>
  <r>
    <s v="AU1848"/>
    <s v="Max  Rodgers"/>
    <x v="1"/>
    <n v="29"/>
    <x v="0"/>
    <x v="0"/>
    <x v="216"/>
    <n v="80855.820000000007"/>
    <x v="1"/>
    <x v="1"/>
    <x v="0"/>
    <x v="0"/>
    <x v="0"/>
    <x v="0"/>
    <x v="0"/>
    <x v="1"/>
    <x v="28"/>
    <x v="7"/>
    <x v="0"/>
  </r>
  <r>
    <s v="AU1638"/>
    <s v="Trevor  Jones"/>
    <x v="0"/>
    <n v="63"/>
    <x v="2"/>
    <x v="2"/>
    <x v="172"/>
    <n v="12523.58"/>
    <x v="0"/>
    <x v="0"/>
    <x v="1"/>
    <x v="0"/>
    <x v="1"/>
    <x v="0"/>
    <x v="0"/>
    <x v="4"/>
    <x v="6"/>
    <x v="7"/>
    <x v="0"/>
  </r>
  <r>
    <s v="AU1639"/>
    <s v="Cecilia  Manning"/>
    <x v="1"/>
    <n v="57"/>
    <x v="2"/>
    <x v="0"/>
    <x v="172"/>
    <n v="52160.52"/>
    <x v="1"/>
    <x v="2"/>
    <x v="0"/>
    <x v="0"/>
    <x v="1"/>
    <x v="0"/>
    <x v="1"/>
    <x v="4"/>
    <x v="6"/>
    <x v="7"/>
    <x v="0"/>
  </r>
  <r>
    <s v="AU1640"/>
    <s v="Ruben  Nunez"/>
    <x v="0"/>
    <n v="64"/>
    <x v="2"/>
    <x v="1"/>
    <x v="172"/>
    <n v="70319.520000000004"/>
    <x v="1"/>
    <x v="1"/>
    <x v="1"/>
    <x v="1"/>
    <x v="0"/>
    <x v="0"/>
    <x v="0"/>
    <x v="4"/>
    <x v="6"/>
    <x v="7"/>
    <x v="0"/>
  </r>
  <r>
    <s v="AU1919"/>
    <s v="Salvador  Bass"/>
    <x v="1"/>
    <n v="29"/>
    <x v="0"/>
    <x v="0"/>
    <x v="49"/>
    <n v="60159.57"/>
    <x v="0"/>
    <x v="1"/>
    <x v="1"/>
    <x v="0"/>
    <x v="0"/>
    <x v="0"/>
    <x v="0"/>
    <x v="1"/>
    <x v="0"/>
    <x v="8"/>
    <x v="0"/>
  </r>
  <r>
    <s v="AU1642"/>
    <s v="Christy  Olson"/>
    <x v="0"/>
    <n v="41"/>
    <x v="3"/>
    <x v="0"/>
    <x v="172"/>
    <n v="167526.51999999999"/>
    <x v="1"/>
    <x v="1"/>
    <x v="0"/>
    <x v="0"/>
    <x v="0"/>
    <x v="0"/>
    <x v="0"/>
    <x v="3"/>
    <x v="6"/>
    <x v="7"/>
    <x v="0"/>
  </r>
  <r>
    <s v="AU1643"/>
    <s v="Max  Rodgers"/>
    <x v="0"/>
    <n v="40"/>
    <x v="0"/>
    <x v="0"/>
    <x v="45"/>
    <n v="91878.42"/>
    <x v="0"/>
    <x v="1"/>
    <x v="1"/>
    <x v="0"/>
    <x v="0"/>
    <x v="0"/>
    <x v="0"/>
    <x v="3"/>
    <x v="24"/>
    <x v="7"/>
    <x v="0"/>
  </r>
  <r>
    <s v="AU1644"/>
    <s v="Carla  Mccormick"/>
    <x v="1"/>
    <n v="41"/>
    <x v="0"/>
    <x v="2"/>
    <x v="45"/>
    <n v="28759.16"/>
    <x v="2"/>
    <x v="1"/>
    <x v="1"/>
    <x v="0"/>
    <x v="1"/>
    <x v="0"/>
    <x v="0"/>
    <x v="3"/>
    <x v="24"/>
    <x v="7"/>
    <x v="0"/>
  </r>
  <r>
    <s v="AU1645"/>
    <s v="Jenny  Garcia"/>
    <x v="1"/>
    <n v="44"/>
    <x v="0"/>
    <x v="0"/>
    <x v="45"/>
    <n v="68884.03"/>
    <x v="2"/>
    <x v="2"/>
    <x v="0"/>
    <x v="0"/>
    <x v="0"/>
    <x v="0"/>
    <x v="0"/>
    <x v="3"/>
    <x v="24"/>
    <x v="7"/>
    <x v="0"/>
  </r>
  <r>
    <s v="AU1949"/>
    <s v="Blake  Bridges"/>
    <x v="0"/>
    <n v="29"/>
    <x v="0"/>
    <x v="0"/>
    <x v="54"/>
    <n v="56923.45"/>
    <x v="1"/>
    <x v="2"/>
    <x v="1"/>
    <x v="0"/>
    <x v="1"/>
    <x v="0"/>
    <x v="0"/>
    <x v="1"/>
    <x v="2"/>
    <x v="8"/>
    <x v="0"/>
  </r>
  <r>
    <s v="AU1980"/>
    <s v="Christy  Olson"/>
    <x v="0"/>
    <n v="29"/>
    <x v="1"/>
    <x v="1"/>
    <x v="255"/>
    <n v="50170.25"/>
    <x v="1"/>
    <x v="1"/>
    <x v="1"/>
    <x v="0"/>
    <x v="1"/>
    <x v="0"/>
    <x v="0"/>
    <x v="1"/>
    <x v="4"/>
    <x v="8"/>
    <x v="0"/>
  </r>
  <r>
    <s v="AU1648"/>
    <s v="Trevor  Jones"/>
    <x v="0"/>
    <n v="41"/>
    <x v="2"/>
    <x v="2"/>
    <x v="45"/>
    <n v="85849.73"/>
    <x v="0"/>
    <x v="2"/>
    <x v="1"/>
    <x v="0"/>
    <x v="0"/>
    <x v="0"/>
    <x v="0"/>
    <x v="3"/>
    <x v="24"/>
    <x v="7"/>
    <x v="0"/>
  </r>
  <r>
    <s v="AU1649"/>
    <s v="Beth  Tucker"/>
    <x v="0"/>
    <n v="55"/>
    <x v="2"/>
    <x v="1"/>
    <x v="45"/>
    <n v="66400.67"/>
    <x v="0"/>
    <x v="2"/>
    <x v="0"/>
    <x v="0"/>
    <x v="2"/>
    <x v="0"/>
    <x v="0"/>
    <x v="4"/>
    <x v="24"/>
    <x v="7"/>
    <x v="0"/>
  </r>
  <r>
    <s v="AU1650"/>
    <s v="Bernadette  Page"/>
    <x v="0"/>
    <n v="34"/>
    <x v="2"/>
    <x v="2"/>
    <x v="45"/>
    <n v="31542.6"/>
    <x v="1"/>
    <x v="1"/>
    <x v="0"/>
    <x v="0"/>
    <x v="0"/>
    <x v="0"/>
    <x v="0"/>
    <x v="1"/>
    <x v="24"/>
    <x v="7"/>
    <x v="0"/>
  </r>
  <r>
    <s v="AU1651"/>
    <s v="Mable  Lindsey"/>
    <x v="1"/>
    <n v="21"/>
    <x v="3"/>
    <x v="0"/>
    <x v="45"/>
    <n v="68505.42"/>
    <x v="2"/>
    <x v="1"/>
    <x v="1"/>
    <x v="0"/>
    <x v="0"/>
    <x v="1"/>
    <x v="0"/>
    <x v="0"/>
    <x v="24"/>
    <x v="7"/>
    <x v="0"/>
  </r>
  <r>
    <s v="AU1652"/>
    <s v="Jenny  Garcia"/>
    <x v="0"/>
    <n v="39"/>
    <x v="3"/>
    <x v="2"/>
    <x v="45"/>
    <n v="108754"/>
    <x v="0"/>
    <x v="0"/>
    <x v="1"/>
    <x v="0"/>
    <x v="0"/>
    <x v="0"/>
    <x v="0"/>
    <x v="3"/>
    <x v="24"/>
    <x v="7"/>
    <x v="0"/>
  </r>
  <r>
    <s v="AU1653"/>
    <s v="Woodrow  Colon"/>
    <x v="0"/>
    <n v="35"/>
    <x v="0"/>
    <x v="1"/>
    <x v="173"/>
    <n v="24594.22"/>
    <x v="1"/>
    <x v="1"/>
    <x v="1"/>
    <x v="0"/>
    <x v="1"/>
    <x v="0"/>
    <x v="0"/>
    <x v="3"/>
    <x v="9"/>
    <x v="7"/>
    <x v="0"/>
  </r>
  <r>
    <s v="AU1654"/>
    <s v="Eric  Rose"/>
    <x v="1"/>
    <n v="18"/>
    <x v="0"/>
    <x v="0"/>
    <x v="173"/>
    <n v="54784.85"/>
    <x v="0"/>
    <x v="0"/>
    <x v="0"/>
    <x v="0"/>
    <x v="0"/>
    <x v="3"/>
    <x v="1"/>
    <x v="0"/>
    <x v="9"/>
    <x v="7"/>
    <x v="0"/>
  </r>
  <r>
    <s v="AU1655"/>
    <s v="Ernest  Davis"/>
    <x v="0"/>
    <n v="40"/>
    <x v="0"/>
    <x v="0"/>
    <x v="173"/>
    <n v="31201.91"/>
    <x v="0"/>
    <x v="0"/>
    <x v="1"/>
    <x v="0"/>
    <x v="1"/>
    <x v="0"/>
    <x v="0"/>
    <x v="3"/>
    <x v="9"/>
    <x v="7"/>
    <x v="0"/>
  </r>
  <r>
    <s v="AU1656"/>
    <s v="Rachel  Gomez"/>
    <x v="0"/>
    <n v="38"/>
    <x v="0"/>
    <x v="0"/>
    <x v="173"/>
    <n v="77760.600000000006"/>
    <x v="1"/>
    <x v="1"/>
    <x v="0"/>
    <x v="0"/>
    <x v="0"/>
    <x v="0"/>
    <x v="0"/>
    <x v="3"/>
    <x v="9"/>
    <x v="7"/>
    <x v="0"/>
  </r>
  <r>
    <s v="AU2035"/>
    <s v="Marion  Glover"/>
    <x v="0"/>
    <n v="29"/>
    <x v="0"/>
    <x v="0"/>
    <x v="280"/>
    <n v="18294.759999999998"/>
    <x v="0"/>
    <x v="1"/>
    <x v="1"/>
    <x v="0"/>
    <x v="0"/>
    <x v="0"/>
    <x v="0"/>
    <x v="1"/>
    <x v="27"/>
    <x v="8"/>
    <x v="0"/>
  </r>
  <r>
    <s v="AU1658"/>
    <s v="Nellie  Joseph"/>
    <x v="1"/>
    <n v="39"/>
    <x v="0"/>
    <x v="0"/>
    <x v="173"/>
    <n v="10304.040000000001"/>
    <x v="0"/>
    <x v="2"/>
    <x v="1"/>
    <x v="1"/>
    <x v="0"/>
    <x v="0"/>
    <x v="0"/>
    <x v="3"/>
    <x v="9"/>
    <x v="7"/>
    <x v="0"/>
  </r>
  <r>
    <s v="AU2038"/>
    <s v="Della  Jensen"/>
    <x v="0"/>
    <n v="29"/>
    <x v="0"/>
    <x v="2"/>
    <x v="280"/>
    <n v="104605.72"/>
    <x v="0"/>
    <x v="2"/>
    <x v="1"/>
    <x v="1"/>
    <x v="0"/>
    <x v="2"/>
    <x v="1"/>
    <x v="1"/>
    <x v="27"/>
    <x v="8"/>
    <x v="0"/>
  </r>
  <r>
    <s v="AU1660"/>
    <s v="Trevor  Jones"/>
    <x v="0"/>
    <n v="40"/>
    <x v="0"/>
    <x v="0"/>
    <x v="173"/>
    <n v="120413.99"/>
    <x v="1"/>
    <x v="1"/>
    <x v="1"/>
    <x v="0"/>
    <x v="1"/>
    <x v="0"/>
    <x v="0"/>
    <x v="3"/>
    <x v="9"/>
    <x v="7"/>
    <x v="0"/>
  </r>
  <r>
    <s v="AU2065"/>
    <s v="Ivan  Adkins"/>
    <x v="1"/>
    <n v="29"/>
    <x v="0"/>
    <x v="2"/>
    <x v="117"/>
    <n v="62532.15"/>
    <x v="1"/>
    <x v="2"/>
    <x v="1"/>
    <x v="0"/>
    <x v="1"/>
    <x v="0"/>
    <x v="0"/>
    <x v="1"/>
    <x v="8"/>
    <x v="8"/>
    <x v="0"/>
  </r>
  <r>
    <s v="AU1662"/>
    <s v="Jenny  Garcia"/>
    <x v="0"/>
    <n v="46"/>
    <x v="2"/>
    <x v="1"/>
    <x v="173"/>
    <n v="73083.820000000007"/>
    <x v="1"/>
    <x v="1"/>
    <x v="1"/>
    <x v="0"/>
    <x v="0"/>
    <x v="0"/>
    <x v="0"/>
    <x v="2"/>
    <x v="9"/>
    <x v="7"/>
    <x v="0"/>
  </r>
  <r>
    <s v="AU1663"/>
    <s v="Bobbie  Ryan"/>
    <x v="1"/>
    <n v="56"/>
    <x v="2"/>
    <x v="2"/>
    <x v="173"/>
    <n v="37987.78"/>
    <x v="0"/>
    <x v="0"/>
    <x v="1"/>
    <x v="0"/>
    <x v="1"/>
    <x v="0"/>
    <x v="0"/>
    <x v="4"/>
    <x v="9"/>
    <x v="7"/>
    <x v="0"/>
  </r>
  <r>
    <s v="AU2076"/>
    <s v="Blake  Bridges"/>
    <x v="1"/>
    <n v="29"/>
    <x v="0"/>
    <x v="0"/>
    <x v="118"/>
    <n v="21880.99"/>
    <x v="0"/>
    <x v="2"/>
    <x v="0"/>
    <x v="0"/>
    <x v="0"/>
    <x v="1"/>
    <x v="0"/>
    <x v="1"/>
    <x v="6"/>
    <x v="8"/>
    <x v="0"/>
  </r>
  <r>
    <s v="AU1665"/>
    <s v="Salvador  Bass"/>
    <x v="1"/>
    <n v="43"/>
    <x v="2"/>
    <x v="2"/>
    <x v="173"/>
    <n v="95158.82"/>
    <x v="0"/>
    <x v="1"/>
    <x v="0"/>
    <x v="0"/>
    <x v="1"/>
    <x v="0"/>
    <x v="0"/>
    <x v="3"/>
    <x v="9"/>
    <x v="7"/>
    <x v="0"/>
  </r>
  <r>
    <s v="AU1666"/>
    <s v="Tiffany  May"/>
    <x v="0"/>
    <n v="35"/>
    <x v="1"/>
    <x v="0"/>
    <x v="173"/>
    <n v="14126.25"/>
    <x v="0"/>
    <x v="1"/>
    <x v="1"/>
    <x v="0"/>
    <x v="1"/>
    <x v="0"/>
    <x v="0"/>
    <x v="3"/>
    <x v="9"/>
    <x v="7"/>
    <x v="0"/>
  </r>
  <r>
    <s v="AU1667"/>
    <s v="Kyle  Carr"/>
    <x v="1"/>
    <n v="56"/>
    <x v="0"/>
    <x v="0"/>
    <x v="281"/>
    <n v="1486.6"/>
    <x v="0"/>
    <x v="2"/>
    <x v="1"/>
    <x v="0"/>
    <x v="0"/>
    <x v="1"/>
    <x v="0"/>
    <x v="4"/>
    <x v="10"/>
    <x v="7"/>
    <x v="0"/>
  </r>
  <r>
    <s v="AU1668"/>
    <s v="Ellen  Weaver"/>
    <x v="0"/>
    <n v="62"/>
    <x v="2"/>
    <x v="1"/>
    <x v="281"/>
    <n v="27889.58"/>
    <x v="0"/>
    <x v="1"/>
    <x v="1"/>
    <x v="1"/>
    <x v="1"/>
    <x v="0"/>
    <x v="0"/>
    <x v="4"/>
    <x v="10"/>
    <x v="7"/>
    <x v="0"/>
  </r>
  <r>
    <s v="AU1669"/>
    <s v="Edwin  Malone"/>
    <x v="1"/>
    <n v="47"/>
    <x v="2"/>
    <x v="2"/>
    <x v="281"/>
    <n v="72041.240000000005"/>
    <x v="0"/>
    <x v="1"/>
    <x v="1"/>
    <x v="0"/>
    <x v="1"/>
    <x v="0"/>
    <x v="0"/>
    <x v="2"/>
    <x v="10"/>
    <x v="7"/>
    <x v="0"/>
  </r>
  <r>
    <s v="AU1670"/>
    <s v="Elvira  Bowman"/>
    <x v="0"/>
    <n v="45"/>
    <x v="2"/>
    <x v="2"/>
    <x v="281"/>
    <n v="104191.4"/>
    <x v="0"/>
    <x v="2"/>
    <x v="1"/>
    <x v="0"/>
    <x v="0"/>
    <x v="0"/>
    <x v="0"/>
    <x v="2"/>
    <x v="10"/>
    <x v="7"/>
    <x v="0"/>
  </r>
  <r>
    <s v="AU1671"/>
    <s v="Brooke  Horton"/>
    <x v="1"/>
    <n v="17"/>
    <x v="1"/>
    <x v="1"/>
    <x v="281"/>
    <n v="145685.60999999999"/>
    <x v="1"/>
    <x v="1"/>
    <x v="1"/>
    <x v="0"/>
    <x v="1"/>
    <x v="0"/>
    <x v="0"/>
    <x v="0"/>
    <x v="10"/>
    <x v="7"/>
    <x v="0"/>
  </r>
  <r>
    <s v="AU1672"/>
    <s v="Eddie  Green"/>
    <x v="1"/>
    <n v="45"/>
    <x v="0"/>
    <x v="0"/>
    <x v="46"/>
    <n v="30190.31"/>
    <x v="0"/>
    <x v="0"/>
    <x v="1"/>
    <x v="0"/>
    <x v="1"/>
    <x v="0"/>
    <x v="0"/>
    <x v="2"/>
    <x v="11"/>
    <x v="7"/>
    <x v="0"/>
  </r>
  <r>
    <s v="AU1673"/>
    <s v="Tiffany  May"/>
    <x v="0"/>
    <n v="39"/>
    <x v="0"/>
    <x v="0"/>
    <x v="46"/>
    <n v="15205.28"/>
    <x v="1"/>
    <x v="3"/>
    <x v="0"/>
    <x v="0"/>
    <x v="0"/>
    <x v="0"/>
    <x v="1"/>
    <x v="3"/>
    <x v="11"/>
    <x v="7"/>
    <x v="0"/>
  </r>
  <r>
    <s v="AU1674"/>
    <s v="Willie  Vega"/>
    <x v="1"/>
    <n v="46"/>
    <x v="0"/>
    <x v="0"/>
    <x v="46"/>
    <n v="10450.780000000001"/>
    <x v="1"/>
    <x v="1"/>
    <x v="0"/>
    <x v="0"/>
    <x v="2"/>
    <x v="0"/>
    <x v="0"/>
    <x v="2"/>
    <x v="11"/>
    <x v="7"/>
    <x v="0"/>
  </r>
  <r>
    <s v="AU1675"/>
    <s v="Joey  Wong"/>
    <x v="1"/>
    <n v="42"/>
    <x v="0"/>
    <x v="2"/>
    <x v="46"/>
    <n v="29400.69"/>
    <x v="1"/>
    <x v="2"/>
    <x v="0"/>
    <x v="1"/>
    <x v="0"/>
    <x v="0"/>
    <x v="0"/>
    <x v="3"/>
    <x v="11"/>
    <x v="7"/>
    <x v="0"/>
  </r>
  <r>
    <s v="AU2078"/>
    <s v="Charlie  Wood"/>
    <x v="1"/>
    <n v="29"/>
    <x v="0"/>
    <x v="0"/>
    <x v="118"/>
    <n v="26792.79"/>
    <x v="1"/>
    <x v="2"/>
    <x v="1"/>
    <x v="0"/>
    <x v="0"/>
    <x v="0"/>
    <x v="1"/>
    <x v="1"/>
    <x v="6"/>
    <x v="8"/>
    <x v="0"/>
  </r>
  <r>
    <s v="AU1677"/>
    <s v="Sylvester  Morales"/>
    <x v="1"/>
    <n v="56"/>
    <x v="2"/>
    <x v="2"/>
    <x v="46"/>
    <n v="172524.12"/>
    <x v="0"/>
    <x v="1"/>
    <x v="1"/>
    <x v="0"/>
    <x v="0"/>
    <x v="1"/>
    <x v="0"/>
    <x v="4"/>
    <x v="11"/>
    <x v="7"/>
    <x v="0"/>
  </r>
  <r>
    <s v="AU1678"/>
    <s v="Ivan  Adkins"/>
    <x v="1"/>
    <n v="47"/>
    <x v="2"/>
    <x v="2"/>
    <x v="46"/>
    <n v="15925.78"/>
    <x v="0"/>
    <x v="2"/>
    <x v="0"/>
    <x v="0"/>
    <x v="0"/>
    <x v="0"/>
    <x v="0"/>
    <x v="2"/>
    <x v="11"/>
    <x v="7"/>
    <x v="0"/>
  </r>
  <r>
    <s v="AU1679"/>
    <s v="Colleen  Warren"/>
    <x v="0"/>
    <n v="61"/>
    <x v="2"/>
    <x v="1"/>
    <x v="46"/>
    <n v="171429.37"/>
    <x v="0"/>
    <x v="1"/>
    <x v="1"/>
    <x v="0"/>
    <x v="0"/>
    <x v="0"/>
    <x v="0"/>
    <x v="4"/>
    <x v="11"/>
    <x v="7"/>
    <x v="0"/>
  </r>
  <r>
    <s v="AU2108"/>
    <s v="Lance  Yates"/>
    <x v="1"/>
    <n v="29"/>
    <x v="1"/>
    <x v="2"/>
    <x v="120"/>
    <n v="112528.85"/>
    <x v="2"/>
    <x v="2"/>
    <x v="0"/>
    <x v="0"/>
    <x v="0"/>
    <x v="0"/>
    <x v="0"/>
    <x v="1"/>
    <x v="24"/>
    <x v="8"/>
    <x v="0"/>
  </r>
  <r>
    <s v="AU2136"/>
    <s v="Donna  Reid"/>
    <x v="1"/>
    <n v="29"/>
    <x v="0"/>
    <x v="0"/>
    <x v="219"/>
    <n v="97332.82"/>
    <x v="0"/>
    <x v="2"/>
    <x v="0"/>
    <x v="0"/>
    <x v="0"/>
    <x v="0"/>
    <x v="0"/>
    <x v="1"/>
    <x v="10"/>
    <x v="8"/>
    <x v="0"/>
  </r>
  <r>
    <s v="AU2154"/>
    <s v="Paulette  Spencer"/>
    <x v="1"/>
    <n v="29"/>
    <x v="0"/>
    <x v="0"/>
    <x v="179"/>
    <n v="60679.839999999997"/>
    <x v="0"/>
    <x v="0"/>
    <x v="1"/>
    <x v="0"/>
    <x v="0"/>
    <x v="0"/>
    <x v="0"/>
    <x v="1"/>
    <x v="11"/>
    <x v="8"/>
    <x v="0"/>
  </r>
  <r>
    <s v="AU2167"/>
    <s v="Felicia  Jennings"/>
    <x v="0"/>
    <n v="29"/>
    <x v="0"/>
    <x v="0"/>
    <x v="220"/>
    <n v="114204.27"/>
    <x v="0"/>
    <x v="1"/>
    <x v="1"/>
    <x v="0"/>
    <x v="2"/>
    <x v="2"/>
    <x v="0"/>
    <x v="1"/>
    <x v="12"/>
    <x v="8"/>
    <x v="0"/>
  </r>
  <r>
    <s v="AU2189"/>
    <s v="Cindy  Becker"/>
    <x v="1"/>
    <n v="29"/>
    <x v="3"/>
    <x v="0"/>
    <x v="256"/>
    <n v="148592.13"/>
    <x v="1"/>
    <x v="1"/>
    <x v="1"/>
    <x v="0"/>
    <x v="0"/>
    <x v="3"/>
    <x v="0"/>
    <x v="1"/>
    <x v="30"/>
    <x v="8"/>
    <x v="0"/>
  </r>
  <r>
    <s v="AU1685"/>
    <s v="Brooke  Horton"/>
    <x v="0"/>
    <n v="44"/>
    <x v="0"/>
    <x v="0"/>
    <x v="282"/>
    <n v="41302.449999999997"/>
    <x v="1"/>
    <x v="0"/>
    <x v="1"/>
    <x v="1"/>
    <x v="0"/>
    <x v="0"/>
    <x v="0"/>
    <x v="3"/>
    <x v="12"/>
    <x v="7"/>
    <x v="0"/>
  </r>
  <r>
    <s v="AU1686"/>
    <s v="Jaime  Pearson"/>
    <x v="0"/>
    <n v="36"/>
    <x v="0"/>
    <x v="2"/>
    <x v="282"/>
    <n v="110485.87"/>
    <x v="0"/>
    <x v="1"/>
    <x v="1"/>
    <x v="1"/>
    <x v="0"/>
    <x v="0"/>
    <x v="0"/>
    <x v="3"/>
    <x v="12"/>
    <x v="7"/>
    <x v="0"/>
  </r>
  <r>
    <s v="AU1687"/>
    <s v="Cassandra  Franklin"/>
    <x v="1"/>
    <n v="34"/>
    <x v="0"/>
    <x v="0"/>
    <x v="282"/>
    <n v="37054.6"/>
    <x v="0"/>
    <x v="1"/>
    <x v="1"/>
    <x v="0"/>
    <x v="1"/>
    <x v="0"/>
    <x v="0"/>
    <x v="1"/>
    <x v="12"/>
    <x v="7"/>
    <x v="0"/>
  </r>
  <r>
    <s v="AU2209"/>
    <s v="Drew  Rogers"/>
    <x v="1"/>
    <n v="29"/>
    <x v="3"/>
    <x v="1"/>
    <x v="55"/>
    <n v="11363.3"/>
    <x v="0"/>
    <x v="1"/>
    <x v="1"/>
    <x v="0"/>
    <x v="0"/>
    <x v="0"/>
    <x v="0"/>
    <x v="1"/>
    <x v="13"/>
    <x v="8"/>
    <x v="0"/>
  </r>
  <r>
    <s v="AU2218"/>
    <s v="Peter  Hodges"/>
    <x v="1"/>
    <n v="29"/>
    <x v="0"/>
    <x v="0"/>
    <x v="57"/>
    <n v="177787.16"/>
    <x v="0"/>
    <x v="2"/>
    <x v="0"/>
    <x v="0"/>
    <x v="1"/>
    <x v="0"/>
    <x v="0"/>
    <x v="1"/>
    <x v="23"/>
    <x v="8"/>
    <x v="0"/>
  </r>
  <r>
    <s v="AU1690"/>
    <s v="Cecilia  Manning"/>
    <x v="0"/>
    <n v="48"/>
    <x v="0"/>
    <x v="0"/>
    <x v="282"/>
    <n v="76419.88"/>
    <x v="1"/>
    <x v="2"/>
    <x v="1"/>
    <x v="0"/>
    <x v="1"/>
    <x v="0"/>
    <x v="0"/>
    <x v="2"/>
    <x v="12"/>
    <x v="7"/>
    <x v="0"/>
  </r>
  <r>
    <s v="AU2279"/>
    <s v="Robert  Munoz"/>
    <x v="1"/>
    <n v="29"/>
    <x v="1"/>
    <x v="2"/>
    <x v="57"/>
    <n v="110966.36"/>
    <x v="1"/>
    <x v="1"/>
    <x v="0"/>
    <x v="0"/>
    <x v="0"/>
    <x v="0"/>
    <x v="0"/>
    <x v="1"/>
    <x v="23"/>
    <x v="8"/>
    <x v="0"/>
  </r>
  <r>
    <s v="AU1692"/>
    <s v="Ernest  Davis"/>
    <x v="0"/>
    <n v="58"/>
    <x v="2"/>
    <x v="1"/>
    <x v="282"/>
    <n v="153061.39000000001"/>
    <x v="2"/>
    <x v="0"/>
    <x v="0"/>
    <x v="1"/>
    <x v="1"/>
    <x v="0"/>
    <x v="0"/>
    <x v="4"/>
    <x v="12"/>
    <x v="7"/>
    <x v="0"/>
  </r>
  <r>
    <s v="AU1693"/>
    <s v="Christina  Fuller"/>
    <x v="0"/>
    <n v="48"/>
    <x v="2"/>
    <x v="1"/>
    <x v="282"/>
    <n v="6511.21"/>
    <x v="2"/>
    <x v="2"/>
    <x v="0"/>
    <x v="0"/>
    <x v="1"/>
    <x v="0"/>
    <x v="0"/>
    <x v="2"/>
    <x v="12"/>
    <x v="7"/>
    <x v="0"/>
  </r>
  <r>
    <s v="AU1694"/>
    <s v="Christina  Fuller"/>
    <x v="1"/>
    <n v="47"/>
    <x v="2"/>
    <x v="2"/>
    <x v="282"/>
    <n v="96924.07"/>
    <x v="1"/>
    <x v="1"/>
    <x v="0"/>
    <x v="0"/>
    <x v="0"/>
    <x v="0"/>
    <x v="1"/>
    <x v="2"/>
    <x v="12"/>
    <x v="7"/>
    <x v="0"/>
  </r>
  <r>
    <s v="AU1695"/>
    <s v="Max  Rodgers"/>
    <x v="1"/>
    <n v="55"/>
    <x v="2"/>
    <x v="2"/>
    <x v="282"/>
    <n v="69942.64"/>
    <x v="0"/>
    <x v="2"/>
    <x v="1"/>
    <x v="0"/>
    <x v="0"/>
    <x v="0"/>
    <x v="0"/>
    <x v="4"/>
    <x v="12"/>
    <x v="7"/>
    <x v="0"/>
  </r>
  <r>
    <s v="AU1696"/>
    <s v="Elvira  Bowman"/>
    <x v="1"/>
    <n v="38"/>
    <x v="3"/>
    <x v="0"/>
    <x v="282"/>
    <n v="10668.4"/>
    <x v="0"/>
    <x v="1"/>
    <x v="0"/>
    <x v="0"/>
    <x v="0"/>
    <x v="3"/>
    <x v="1"/>
    <x v="3"/>
    <x v="12"/>
    <x v="7"/>
    <x v="0"/>
  </r>
  <r>
    <s v="AU2280"/>
    <s v="Joey  Wong"/>
    <x v="0"/>
    <n v="29"/>
    <x v="1"/>
    <x v="1"/>
    <x v="57"/>
    <n v="16686.16"/>
    <x v="0"/>
    <x v="1"/>
    <x v="1"/>
    <x v="0"/>
    <x v="0"/>
    <x v="0"/>
    <x v="0"/>
    <x v="1"/>
    <x v="23"/>
    <x v="8"/>
    <x v="0"/>
  </r>
  <r>
    <s v="AU1698"/>
    <s v="Shari  Silva"/>
    <x v="0"/>
    <n v="38"/>
    <x v="3"/>
    <x v="1"/>
    <x v="282"/>
    <n v="6579.39"/>
    <x v="0"/>
    <x v="1"/>
    <x v="1"/>
    <x v="1"/>
    <x v="0"/>
    <x v="2"/>
    <x v="0"/>
    <x v="3"/>
    <x v="12"/>
    <x v="7"/>
    <x v="0"/>
  </r>
  <r>
    <s v="AU2284"/>
    <s v="Mable  Lindsey"/>
    <x v="0"/>
    <n v="29"/>
    <x v="0"/>
    <x v="1"/>
    <x v="258"/>
    <n v="51178.22"/>
    <x v="0"/>
    <x v="2"/>
    <x v="1"/>
    <x v="0"/>
    <x v="0"/>
    <x v="0"/>
    <x v="0"/>
    <x v="1"/>
    <x v="14"/>
    <x v="8"/>
    <x v="0"/>
  </r>
  <r>
    <s v="AU1700"/>
    <s v="Ben  Perez"/>
    <x v="0"/>
    <n v="37"/>
    <x v="3"/>
    <x v="1"/>
    <x v="282"/>
    <n v="54822.19"/>
    <x v="0"/>
    <x v="3"/>
    <x v="1"/>
    <x v="0"/>
    <x v="0"/>
    <x v="0"/>
    <x v="0"/>
    <x v="3"/>
    <x v="12"/>
    <x v="7"/>
    <x v="0"/>
  </r>
  <r>
    <s v="AU1701"/>
    <s v="Cassandra  Franklin"/>
    <x v="1"/>
    <n v="41"/>
    <x v="1"/>
    <x v="0"/>
    <x v="282"/>
    <n v="85338.73"/>
    <x v="0"/>
    <x v="2"/>
    <x v="1"/>
    <x v="0"/>
    <x v="0"/>
    <x v="0"/>
    <x v="0"/>
    <x v="3"/>
    <x v="12"/>
    <x v="7"/>
    <x v="0"/>
  </r>
  <r>
    <s v="AU1702"/>
    <s v="Felicia  Jennings"/>
    <x v="1"/>
    <n v="52"/>
    <x v="0"/>
    <x v="1"/>
    <x v="252"/>
    <n v="40758.720000000001"/>
    <x v="1"/>
    <x v="1"/>
    <x v="0"/>
    <x v="0"/>
    <x v="2"/>
    <x v="0"/>
    <x v="0"/>
    <x v="2"/>
    <x v="30"/>
    <x v="7"/>
    <x v="0"/>
  </r>
  <r>
    <s v="AU2346"/>
    <s v="Max  Rodgers"/>
    <x v="1"/>
    <n v="29"/>
    <x v="0"/>
    <x v="0"/>
    <x v="283"/>
    <n v="155136.18"/>
    <x v="1"/>
    <x v="1"/>
    <x v="1"/>
    <x v="1"/>
    <x v="0"/>
    <x v="1"/>
    <x v="0"/>
    <x v="1"/>
    <x v="22"/>
    <x v="8"/>
    <x v="0"/>
  </r>
  <r>
    <s v="AU2387"/>
    <s v="Marian  Hill"/>
    <x v="0"/>
    <n v="29"/>
    <x v="0"/>
    <x v="0"/>
    <x v="260"/>
    <n v="87640.6"/>
    <x v="0"/>
    <x v="2"/>
    <x v="1"/>
    <x v="0"/>
    <x v="1"/>
    <x v="0"/>
    <x v="0"/>
    <x v="1"/>
    <x v="28"/>
    <x v="8"/>
    <x v="0"/>
  </r>
  <r>
    <s v="AU1705"/>
    <s v="Robert  Munoz"/>
    <x v="1"/>
    <n v="43"/>
    <x v="0"/>
    <x v="2"/>
    <x v="252"/>
    <n v="131759.21"/>
    <x v="1"/>
    <x v="2"/>
    <x v="1"/>
    <x v="0"/>
    <x v="0"/>
    <x v="0"/>
    <x v="1"/>
    <x v="3"/>
    <x v="30"/>
    <x v="7"/>
    <x v="0"/>
  </r>
  <r>
    <s v="AU1706"/>
    <s v="Cassandra  Franklin"/>
    <x v="0"/>
    <n v="43"/>
    <x v="0"/>
    <x v="0"/>
    <x v="252"/>
    <n v="155475.22"/>
    <x v="1"/>
    <x v="1"/>
    <x v="0"/>
    <x v="0"/>
    <x v="0"/>
    <x v="0"/>
    <x v="1"/>
    <x v="3"/>
    <x v="30"/>
    <x v="7"/>
    <x v="0"/>
  </r>
  <r>
    <s v="AU1707"/>
    <s v="Brooke  Horton"/>
    <x v="1"/>
    <n v="41"/>
    <x v="0"/>
    <x v="0"/>
    <x v="252"/>
    <n v="11339.55"/>
    <x v="1"/>
    <x v="1"/>
    <x v="1"/>
    <x v="0"/>
    <x v="0"/>
    <x v="0"/>
    <x v="1"/>
    <x v="3"/>
    <x v="30"/>
    <x v="7"/>
    <x v="0"/>
  </r>
  <r>
    <s v="AU1708"/>
    <s v="Brooke  Horton"/>
    <x v="0"/>
    <n v="51"/>
    <x v="2"/>
    <x v="2"/>
    <x v="252"/>
    <n v="31313.55"/>
    <x v="0"/>
    <x v="1"/>
    <x v="0"/>
    <x v="1"/>
    <x v="1"/>
    <x v="2"/>
    <x v="0"/>
    <x v="2"/>
    <x v="30"/>
    <x v="7"/>
    <x v="0"/>
  </r>
  <r>
    <s v="AU1709"/>
    <s v="Della  Jensen"/>
    <x v="1"/>
    <n v="44"/>
    <x v="2"/>
    <x v="2"/>
    <x v="252"/>
    <n v="33970.07"/>
    <x v="0"/>
    <x v="2"/>
    <x v="1"/>
    <x v="0"/>
    <x v="0"/>
    <x v="0"/>
    <x v="0"/>
    <x v="3"/>
    <x v="30"/>
    <x v="7"/>
    <x v="0"/>
  </r>
  <r>
    <s v="AU1710"/>
    <s v="Carla  Mccormick"/>
    <x v="0"/>
    <n v="50"/>
    <x v="2"/>
    <x v="0"/>
    <x v="252"/>
    <n v="97660.76"/>
    <x v="0"/>
    <x v="1"/>
    <x v="1"/>
    <x v="0"/>
    <x v="0"/>
    <x v="0"/>
    <x v="1"/>
    <x v="2"/>
    <x v="30"/>
    <x v="7"/>
    <x v="0"/>
  </r>
  <r>
    <s v="AU1711"/>
    <s v="Isabel  Cross"/>
    <x v="0"/>
    <n v="34"/>
    <x v="2"/>
    <x v="0"/>
    <x v="252"/>
    <n v="18113.689999999999"/>
    <x v="0"/>
    <x v="0"/>
    <x v="1"/>
    <x v="1"/>
    <x v="1"/>
    <x v="0"/>
    <x v="0"/>
    <x v="1"/>
    <x v="30"/>
    <x v="7"/>
    <x v="0"/>
  </r>
  <r>
    <s v="AU1712"/>
    <s v="Edwin  Malone"/>
    <x v="0"/>
    <n v="41"/>
    <x v="2"/>
    <x v="1"/>
    <x v="252"/>
    <n v="58581.4"/>
    <x v="1"/>
    <x v="2"/>
    <x v="0"/>
    <x v="0"/>
    <x v="0"/>
    <x v="0"/>
    <x v="0"/>
    <x v="3"/>
    <x v="30"/>
    <x v="7"/>
    <x v="0"/>
  </r>
  <r>
    <s v="AU1713"/>
    <s v="Charlie  Wood"/>
    <x v="0"/>
    <n v="34"/>
    <x v="0"/>
    <x v="1"/>
    <x v="111"/>
    <n v="31627.15"/>
    <x v="1"/>
    <x v="1"/>
    <x v="1"/>
    <x v="0"/>
    <x v="0"/>
    <x v="0"/>
    <x v="0"/>
    <x v="1"/>
    <x v="13"/>
    <x v="7"/>
    <x v="0"/>
  </r>
  <r>
    <s v="AU1714"/>
    <s v="Elaine  Ellis"/>
    <x v="1"/>
    <n v="38"/>
    <x v="0"/>
    <x v="0"/>
    <x v="111"/>
    <n v="74037.37"/>
    <x v="0"/>
    <x v="1"/>
    <x v="0"/>
    <x v="1"/>
    <x v="0"/>
    <x v="1"/>
    <x v="0"/>
    <x v="3"/>
    <x v="13"/>
    <x v="7"/>
    <x v="0"/>
  </r>
  <r>
    <s v="AU2391"/>
    <s v="Cindy  Becker"/>
    <x v="0"/>
    <n v="29"/>
    <x v="0"/>
    <x v="0"/>
    <x v="260"/>
    <n v="14892.76"/>
    <x v="1"/>
    <x v="1"/>
    <x v="0"/>
    <x v="1"/>
    <x v="1"/>
    <x v="0"/>
    <x v="0"/>
    <x v="1"/>
    <x v="28"/>
    <x v="8"/>
    <x v="0"/>
  </r>
  <r>
    <s v="AU1716"/>
    <s v="Edwin  Malone"/>
    <x v="0"/>
    <n v="23"/>
    <x v="0"/>
    <x v="0"/>
    <x v="111"/>
    <n v="98566.37"/>
    <x v="0"/>
    <x v="1"/>
    <x v="1"/>
    <x v="0"/>
    <x v="1"/>
    <x v="0"/>
    <x v="0"/>
    <x v="0"/>
    <x v="13"/>
    <x v="7"/>
    <x v="0"/>
  </r>
  <r>
    <s v="AU2408"/>
    <s v="Ruben  Nunez"/>
    <x v="0"/>
    <n v="29"/>
    <x v="0"/>
    <x v="0"/>
    <x v="284"/>
    <n v="8304.48"/>
    <x v="0"/>
    <x v="0"/>
    <x v="0"/>
    <x v="0"/>
    <x v="1"/>
    <x v="0"/>
    <x v="0"/>
    <x v="1"/>
    <x v="20"/>
    <x v="9"/>
    <x v="0"/>
  </r>
  <r>
    <s v="AU1718"/>
    <s v="Marion  Glover"/>
    <x v="1"/>
    <n v="41"/>
    <x v="0"/>
    <x v="0"/>
    <x v="111"/>
    <n v="29910.37"/>
    <x v="1"/>
    <x v="2"/>
    <x v="0"/>
    <x v="1"/>
    <x v="0"/>
    <x v="0"/>
    <x v="0"/>
    <x v="3"/>
    <x v="13"/>
    <x v="7"/>
    <x v="0"/>
  </r>
  <r>
    <s v="AU2556"/>
    <s v="Shari  Silva"/>
    <x v="1"/>
    <n v="29"/>
    <x v="0"/>
    <x v="0"/>
    <x v="62"/>
    <n v="14360.67"/>
    <x v="0"/>
    <x v="2"/>
    <x v="0"/>
    <x v="0"/>
    <x v="0"/>
    <x v="1"/>
    <x v="0"/>
    <x v="1"/>
    <x v="5"/>
    <x v="9"/>
    <x v="0"/>
  </r>
  <r>
    <s v="AU2560"/>
    <s v="Bernadette  Page"/>
    <x v="0"/>
    <n v="29"/>
    <x v="0"/>
    <x v="0"/>
    <x v="62"/>
    <n v="16783.63"/>
    <x v="0"/>
    <x v="1"/>
    <x v="1"/>
    <x v="0"/>
    <x v="1"/>
    <x v="0"/>
    <x v="0"/>
    <x v="1"/>
    <x v="5"/>
    <x v="9"/>
    <x v="0"/>
  </r>
  <r>
    <s v="AU1721"/>
    <s v="Joey  Wong"/>
    <x v="0"/>
    <n v="34"/>
    <x v="0"/>
    <x v="1"/>
    <x v="111"/>
    <n v="116926.94"/>
    <x v="1"/>
    <x v="1"/>
    <x v="1"/>
    <x v="0"/>
    <x v="1"/>
    <x v="0"/>
    <x v="0"/>
    <x v="1"/>
    <x v="13"/>
    <x v="7"/>
    <x v="0"/>
  </r>
  <r>
    <s v="AU2585"/>
    <s v="Jaime  Pearson"/>
    <x v="1"/>
    <n v="29"/>
    <x v="1"/>
    <x v="1"/>
    <x v="285"/>
    <n v="20496.310000000001"/>
    <x v="0"/>
    <x v="2"/>
    <x v="0"/>
    <x v="0"/>
    <x v="0"/>
    <x v="0"/>
    <x v="0"/>
    <x v="1"/>
    <x v="3"/>
    <x v="9"/>
    <x v="0"/>
  </r>
  <r>
    <s v="AU2606"/>
    <s v="Isabel  Cross"/>
    <x v="0"/>
    <n v="29"/>
    <x v="0"/>
    <x v="0"/>
    <x v="127"/>
    <n v="54598.99"/>
    <x v="0"/>
    <x v="0"/>
    <x v="1"/>
    <x v="1"/>
    <x v="1"/>
    <x v="0"/>
    <x v="0"/>
    <x v="1"/>
    <x v="7"/>
    <x v="9"/>
    <x v="0"/>
  </r>
  <r>
    <s v="AU1724"/>
    <s v="Pauline  Beck"/>
    <x v="0"/>
    <n v="36"/>
    <x v="0"/>
    <x v="1"/>
    <x v="111"/>
    <n v="5508.48"/>
    <x v="0"/>
    <x v="0"/>
    <x v="1"/>
    <x v="0"/>
    <x v="1"/>
    <x v="0"/>
    <x v="0"/>
    <x v="3"/>
    <x v="13"/>
    <x v="7"/>
    <x v="0"/>
  </r>
  <r>
    <s v="AU1725"/>
    <s v="Christy  Olson"/>
    <x v="0"/>
    <n v="46"/>
    <x v="0"/>
    <x v="0"/>
    <x v="111"/>
    <n v="7292.79"/>
    <x v="2"/>
    <x v="1"/>
    <x v="0"/>
    <x v="0"/>
    <x v="0"/>
    <x v="0"/>
    <x v="0"/>
    <x v="2"/>
    <x v="13"/>
    <x v="7"/>
    <x v="0"/>
  </r>
  <r>
    <s v="AU1726"/>
    <s v="Cecilia  Manning"/>
    <x v="0"/>
    <n v="37"/>
    <x v="0"/>
    <x v="2"/>
    <x v="111"/>
    <n v="9836.2099999999991"/>
    <x v="1"/>
    <x v="1"/>
    <x v="0"/>
    <x v="0"/>
    <x v="0"/>
    <x v="0"/>
    <x v="0"/>
    <x v="3"/>
    <x v="13"/>
    <x v="7"/>
    <x v="0"/>
  </r>
  <r>
    <s v="AU1727"/>
    <s v="Cassandra  Franklin"/>
    <x v="0"/>
    <n v="38"/>
    <x v="0"/>
    <x v="0"/>
    <x v="111"/>
    <n v="18959"/>
    <x v="0"/>
    <x v="0"/>
    <x v="1"/>
    <x v="0"/>
    <x v="0"/>
    <x v="0"/>
    <x v="0"/>
    <x v="3"/>
    <x v="13"/>
    <x v="7"/>
    <x v="0"/>
  </r>
  <r>
    <s v="AU2622"/>
    <s v="Robert  Munoz"/>
    <x v="1"/>
    <n v="29"/>
    <x v="0"/>
    <x v="2"/>
    <x v="65"/>
    <n v="102004.52"/>
    <x v="1"/>
    <x v="3"/>
    <x v="1"/>
    <x v="0"/>
    <x v="1"/>
    <x v="0"/>
    <x v="0"/>
    <x v="1"/>
    <x v="8"/>
    <x v="9"/>
    <x v="0"/>
  </r>
  <r>
    <s v="AU2676"/>
    <s v="Johanna  Boone"/>
    <x v="0"/>
    <n v="29"/>
    <x v="0"/>
    <x v="0"/>
    <x v="129"/>
    <n v="32698.18"/>
    <x v="1"/>
    <x v="2"/>
    <x v="0"/>
    <x v="0"/>
    <x v="0"/>
    <x v="3"/>
    <x v="1"/>
    <x v="1"/>
    <x v="9"/>
    <x v="9"/>
    <x v="0"/>
  </r>
  <r>
    <s v="AU2748"/>
    <s v="Max  Rodgers"/>
    <x v="0"/>
    <n v="29"/>
    <x v="0"/>
    <x v="0"/>
    <x v="267"/>
    <n v="32203.33"/>
    <x v="0"/>
    <x v="1"/>
    <x v="1"/>
    <x v="0"/>
    <x v="1"/>
    <x v="0"/>
    <x v="0"/>
    <x v="1"/>
    <x v="13"/>
    <x v="9"/>
    <x v="0"/>
  </r>
  <r>
    <s v="AU1731"/>
    <s v="Cassandra  Franklin"/>
    <x v="1"/>
    <n v="38"/>
    <x v="0"/>
    <x v="0"/>
    <x v="111"/>
    <n v="12058.34"/>
    <x v="0"/>
    <x v="2"/>
    <x v="1"/>
    <x v="0"/>
    <x v="0"/>
    <x v="0"/>
    <x v="0"/>
    <x v="3"/>
    <x v="13"/>
    <x v="7"/>
    <x v="0"/>
  </r>
  <r>
    <s v="AU1732"/>
    <s v="Bethany  Pena"/>
    <x v="0"/>
    <n v="47"/>
    <x v="0"/>
    <x v="0"/>
    <x v="111"/>
    <n v="172718.9"/>
    <x v="0"/>
    <x v="1"/>
    <x v="0"/>
    <x v="0"/>
    <x v="0"/>
    <x v="0"/>
    <x v="0"/>
    <x v="2"/>
    <x v="13"/>
    <x v="7"/>
    <x v="0"/>
  </r>
  <r>
    <s v="AU1733"/>
    <s v="Rachel  Gomez"/>
    <x v="1"/>
    <n v="60"/>
    <x v="2"/>
    <x v="2"/>
    <x v="111"/>
    <n v="3770.16"/>
    <x v="0"/>
    <x v="0"/>
    <x v="1"/>
    <x v="0"/>
    <x v="1"/>
    <x v="0"/>
    <x v="0"/>
    <x v="4"/>
    <x v="13"/>
    <x v="7"/>
    <x v="0"/>
  </r>
  <r>
    <s v="AU1734"/>
    <s v="Jaime  Pearson"/>
    <x v="0"/>
    <n v="46"/>
    <x v="2"/>
    <x v="2"/>
    <x v="111"/>
    <n v="50617.97"/>
    <x v="0"/>
    <x v="2"/>
    <x v="1"/>
    <x v="0"/>
    <x v="0"/>
    <x v="0"/>
    <x v="0"/>
    <x v="2"/>
    <x v="13"/>
    <x v="7"/>
    <x v="0"/>
  </r>
  <r>
    <s v="AU1735"/>
    <s v="Della  Jensen"/>
    <x v="0"/>
    <n v="61"/>
    <x v="2"/>
    <x v="1"/>
    <x v="111"/>
    <n v="11927.19"/>
    <x v="0"/>
    <x v="0"/>
    <x v="0"/>
    <x v="0"/>
    <x v="0"/>
    <x v="0"/>
    <x v="0"/>
    <x v="4"/>
    <x v="13"/>
    <x v="7"/>
    <x v="0"/>
  </r>
  <r>
    <s v="AU1736"/>
    <s v="Pauline  Beck"/>
    <x v="1"/>
    <n v="59"/>
    <x v="2"/>
    <x v="2"/>
    <x v="111"/>
    <n v="20459.669999999998"/>
    <x v="0"/>
    <x v="1"/>
    <x v="1"/>
    <x v="0"/>
    <x v="0"/>
    <x v="0"/>
    <x v="0"/>
    <x v="4"/>
    <x v="13"/>
    <x v="7"/>
    <x v="0"/>
  </r>
  <r>
    <s v="AU1737"/>
    <s v="Kyle  Carr"/>
    <x v="0"/>
    <n v="43"/>
    <x v="2"/>
    <x v="1"/>
    <x v="111"/>
    <n v="119684.94"/>
    <x v="1"/>
    <x v="1"/>
    <x v="1"/>
    <x v="0"/>
    <x v="0"/>
    <x v="3"/>
    <x v="1"/>
    <x v="3"/>
    <x v="13"/>
    <x v="7"/>
    <x v="0"/>
  </r>
  <r>
    <s v="AU1738"/>
    <s v="Andrew  Meyer"/>
    <x v="0"/>
    <n v="53"/>
    <x v="2"/>
    <x v="1"/>
    <x v="111"/>
    <n v="67138.960000000006"/>
    <x v="0"/>
    <x v="1"/>
    <x v="0"/>
    <x v="0"/>
    <x v="1"/>
    <x v="0"/>
    <x v="0"/>
    <x v="2"/>
    <x v="13"/>
    <x v="7"/>
    <x v="0"/>
  </r>
  <r>
    <s v="AU1739"/>
    <s v="Sandra  Floyd"/>
    <x v="0"/>
    <n v="52"/>
    <x v="2"/>
    <x v="1"/>
    <x v="111"/>
    <n v="70474.94"/>
    <x v="2"/>
    <x v="2"/>
    <x v="0"/>
    <x v="1"/>
    <x v="0"/>
    <x v="0"/>
    <x v="0"/>
    <x v="2"/>
    <x v="13"/>
    <x v="7"/>
    <x v="0"/>
  </r>
  <r>
    <s v="AU1740"/>
    <s v="Brooke  Horton"/>
    <x v="1"/>
    <n v="35"/>
    <x v="3"/>
    <x v="0"/>
    <x v="111"/>
    <n v="78578.78"/>
    <x v="0"/>
    <x v="0"/>
    <x v="0"/>
    <x v="0"/>
    <x v="2"/>
    <x v="0"/>
    <x v="1"/>
    <x v="3"/>
    <x v="13"/>
    <x v="7"/>
    <x v="0"/>
  </r>
  <r>
    <s v="AU2761"/>
    <s v="Bernadette  Page"/>
    <x v="1"/>
    <n v="29"/>
    <x v="3"/>
    <x v="0"/>
    <x v="267"/>
    <n v="15556.55"/>
    <x v="0"/>
    <x v="1"/>
    <x v="0"/>
    <x v="0"/>
    <x v="0"/>
    <x v="0"/>
    <x v="1"/>
    <x v="1"/>
    <x v="13"/>
    <x v="9"/>
    <x v="0"/>
  </r>
  <r>
    <s v="AU1742"/>
    <s v="Rachel  Gomez"/>
    <x v="1"/>
    <n v="18"/>
    <x v="3"/>
    <x v="0"/>
    <x v="111"/>
    <n v="57405.01"/>
    <x v="0"/>
    <x v="2"/>
    <x v="0"/>
    <x v="0"/>
    <x v="0"/>
    <x v="0"/>
    <x v="0"/>
    <x v="0"/>
    <x v="13"/>
    <x v="7"/>
    <x v="0"/>
  </r>
  <r>
    <s v="AU1743"/>
    <s v="Colleen  Warren"/>
    <x v="0"/>
    <n v="18"/>
    <x v="3"/>
    <x v="0"/>
    <x v="111"/>
    <n v="65342.96"/>
    <x v="0"/>
    <x v="0"/>
    <x v="0"/>
    <x v="0"/>
    <x v="0"/>
    <x v="0"/>
    <x v="0"/>
    <x v="0"/>
    <x v="13"/>
    <x v="7"/>
    <x v="0"/>
  </r>
  <r>
    <s v="AU1744"/>
    <s v="Max  Rodgers"/>
    <x v="1"/>
    <n v="19"/>
    <x v="3"/>
    <x v="0"/>
    <x v="111"/>
    <n v="22801.84"/>
    <x v="0"/>
    <x v="1"/>
    <x v="0"/>
    <x v="1"/>
    <x v="0"/>
    <x v="0"/>
    <x v="0"/>
    <x v="0"/>
    <x v="13"/>
    <x v="7"/>
    <x v="0"/>
  </r>
  <r>
    <s v="AU1745"/>
    <s v="Nellie  Joseph"/>
    <x v="1"/>
    <n v="34"/>
    <x v="3"/>
    <x v="1"/>
    <x v="111"/>
    <n v="73453.55"/>
    <x v="1"/>
    <x v="1"/>
    <x v="0"/>
    <x v="0"/>
    <x v="0"/>
    <x v="0"/>
    <x v="0"/>
    <x v="1"/>
    <x v="13"/>
    <x v="7"/>
    <x v="0"/>
  </r>
  <r>
    <s v="AU1746"/>
    <s v="Bernadette  Page"/>
    <x v="0"/>
    <n v="37"/>
    <x v="3"/>
    <x v="0"/>
    <x v="111"/>
    <n v="51996.55"/>
    <x v="0"/>
    <x v="0"/>
    <x v="0"/>
    <x v="1"/>
    <x v="0"/>
    <x v="0"/>
    <x v="0"/>
    <x v="3"/>
    <x v="13"/>
    <x v="7"/>
    <x v="0"/>
  </r>
  <r>
    <s v="AU1747"/>
    <s v="Brooke  Horton"/>
    <x v="0"/>
    <n v="44"/>
    <x v="3"/>
    <x v="0"/>
    <x v="111"/>
    <n v="12130.72"/>
    <x v="1"/>
    <x v="2"/>
    <x v="0"/>
    <x v="0"/>
    <x v="0"/>
    <x v="0"/>
    <x v="0"/>
    <x v="3"/>
    <x v="13"/>
    <x v="7"/>
    <x v="0"/>
  </r>
  <r>
    <s v="AU2767"/>
    <s v="Lula  Daniels"/>
    <x v="0"/>
    <n v="29"/>
    <x v="0"/>
    <x v="0"/>
    <x v="227"/>
    <n v="38872.839999999997"/>
    <x v="0"/>
    <x v="2"/>
    <x v="1"/>
    <x v="0"/>
    <x v="0"/>
    <x v="0"/>
    <x v="0"/>
    <x v="1"/>
    <x v="23"/>
    <x v="9"/>
    <x v="0"/>
  </r>
  <r>
    <s v="AU1749"/>
    <s v="Lula  Daniels"/>
    <x v="1"/>
    <n v="41"/>
    <x v="3"/>
    <x v="0"/>
    <x v="111"/>
    <n v="17913.54"/>
    <x v="0"/>
    <x v="1"/>
    <x v="1"/>
    <x v="0"/>
    <x v="0"/>
    <x v="1"/>
    <x v="1"/>
    <x v="3"/>
    <x v="13"/>
    <x v="7"/>
    <x v="0"/>
  </r>
  <r>
    <s v="AU1750"/>
    <s v="Ruben  Nunez"/>
    <x v="1"/>
    <n v="48"/>
    <x v="3"/>
    <x v="0"/>
    <x v="111"/>
    <n v="55144.18"/>
    <x v="1"/>
    <x v="2"/>
    <x v="1"/>
    <x v="0"/>
    <x v="0"/>
    <x v="2"/>
    <x v="0"/>
    <x v="2"/>
    <x v="13"/>
    <x v="7"/>
    <x v="0"/>
  </r>
  <r>
    <s v="AU1751"/>
    <s v="Willie  Vega"/>
    <x v="1"/>
    <n v="46"/>
    <x v="3"/>
    <x v="0"/>
    <x v="111"/>
    <n v="24227.51"/>
    <x v="1"/>
    <x v="2"/>
    <x v="0"/>
    <x v="0"/>
    <x v="2"/>
    <x v="1"/>
    <x v="0"/>
    <x v="2"/>
    <x v="13"/>
    <x v="7"/>
    <x v="0"/>
  </r>
  <r>
    <s v="AU2797"/>
    <s v="Brooke  Horton"/>
    <x v="1"/>
    <n v="29"/>
    <x v="0"/>
    <x v="0"/>
    <x v="183"/>
    <n v="25801.48"/>
    <x v="0"/>
    <x v="1"/>
    <x v="1"/>
    <x v="0"/>
    <x v="0"/>
    <x v="2"/>
    <x v="0"/>
    <x v="1"/>
    <x v="29"/>
    <x v="9"/>
    <x v="0"/>
  </r>
  <r>
    <s v="AU2798"/>
    <s v="Lynette  Brewer"/>
    <x v="0"/>
    <n v="29"/>
    <x v="0"/>
    <x v="0"/>
    <x v="183"/>
    <n v="71059.240000000005"/>
    <x v="1"/>
    <x v="2"/>
    <x v="0"/>
    <x v="0"/>
    <x v="1"/>
    <x v="0"/>
    <x v="0"/>
    <x v="1"/>
    <x v="29"/>
    <x v="9"/>
    <x v="0"/>
  </r>
  <r>
    <s v="AU1754"/>
    <s v="Rachel  Gomez"/>
    <x v="1"/>
    <n v="36"/>
    <x v="1"/>
    <x v="0"/>
    <x v="111"/>
    <n v="56554.39"/>
    <x v="0"/>
    <x v="1"/>
    <x v="0"/>
    <x v="0"/>
    <x v="0"/>
    <x v="0"/>
    <x v="0"/>
    <x v="3"/>
    <x v="13"/>
    <x v="7"/>
    <x v="0"/>
  </r>
  <r>
    <s v="AU2814"/>
    <s v="Cassandra  Franklin"/>
    <x v="0"/>
    <n v="29"/>
    <x v="0"/>
    <x v="0"/>
    <x v="183"/>
    <n v="10207.33"/>
    <x v="0"/>
    <x v="1"/>
    <x v="1"/>
    <x v="1"/>
    <x v="0"/>
    <x v="0"/>
    <x v="0"/>
    <x v="1"/>
    <x v="29"/>
    <x v="9"/>
    <x v="0"/>
  </r>
  <r>
    <s v="AU2825"/>
    <s v="Pauline  Beck"/>
    <x v="1"/>
    <n v="29"/>
    <x v="0"/>
    <x v="2"/>
    <x v="183"/>
    <n v="17169.400000000001"/>
    <x v="1"/>
    <x v="2"/>
    <x v="0"/>
    <x v="0"/>
    <x v="0"/>
    <x v="0"/>
    <x v="0"/>
    <x v="1"/>
    <x v="29"/>
    <x v="9"/>
    <x v="0"/>
  </r>
  <r>
    <s v="AU1757"/>
    <s v="Jaime  Pearson"/>
    <x v="0"/>
    <n v="20"/>
    <x v="0"/>
    <x v="0"/>
    <x v="253"/>
    <n v="146656.93"/>
    <x v="0"/>
    <x v="2"/>
    <x v="1"/>
    <x v="0"/>
    <x v="0"/>
    <x v="0"/>
    <x v="0"/>
    <x v="0"/>
    <x v="23"/>
    <x v="7"/>
    <x v="0"/>
  </r>
  <r>
    <s v="AU1758"/>
    <s v="Andrew  Meyer"/>
    <x v="1"/>
    <n v="47"/>
    <x v="0"/>
    <x v="0"/>
    <x v="253"/>
    <n v="4090.04"/>
    <x v="1"/>
    <x v="1"/>
    <x v="1"/>
    <x v="0"/>
    <x v="1"/>
    <x v="0"/>
    <x v="0"/>
    <x v="2"/>
    <x v="23"/>
    <x v="7"/>
    <x v="0"/>
  </r>
  <r>
    <s v="AU1759"/>
    <s v="Cecilia  Manning"/>
    <x v="0"/>
    <n v="38"/>
    <x v="0"/>
    <x v="0"/>
    <x v="253"/>
    <n v="73390.94"/>
    <x v="0"/>
    <x v="0"/>
    <x v="0"/>
    <x v="0"/>
    <x v="0"/>
    <x v="0"/>
    <x v="0"/>
    <x v="3"/>
    <x v="23"/>
    <x v="7"/>
    <x v="0"/>
  </r>
  <r>
    <s v="AU1760"/>
    <s v="Joey  Wong"/>
    <x v="1"/>
    <n v="36"/>
    <x v="0"/>
    <x v="2"/>
    <x v="253"/>
    <n v="13590.93"/>
    <x v="1"/>
    <x v="2"/>
    <x v="1"/>
    <x v="0"/>
    <x v="1"/>
    <x v="0"/>
    <x v="0"/>
    <x v="3"/>
    <x v="23"/>
    <x v="7"/>
    <x v="0"/>
  </r>
  <r>
    <s v="AU2826"/>
    <s v="Elbert  Klein"/>
    <x v="1"/>
    <n v="29"/>
    <x v="0"/>
    <x v="0"/>
    <x v="183"/>
    <n v="10158.76"/>
    <x v="0"/>
    <x v="0"/>
    <x v="0"/>
    <x v="0"/>
    <x v="1"/>
    <x v="0"/>
    <x v="0"/>
    <x v="1"/>
    <x v="29"/>
    <x v="9"/>
    <x v="0"/>
  </r>
  <r>
    <s v="AU1762"/>
    <s v="Lorraine  Gibson"/>
    <x v="0"/>
    <n v="50"/>
    <x v="2"/>
    <x v="1"/>
    <x v="253"/>
    <n v="18819.97"/>
    <x v="0"/>
    <x v="1"/>
    <x v="1"/>
    <x v="1"/>
    <x v="1"/>
    <x v="0"/>
    <x v="0"/>
    <x v="2"/>
    <x v="23"/>
    <x v="7"/>
    <x v="0"/>
  </r>
  <r>
    <s v="AU1763"/>
    <s v="Max  Rodgers"/>
    <x v="0"/>
    <n v="54"/>
    <x v="2"/>
    <x v="2"/>
    <x v="253"/>
    <n v="65957.16"/>
    <x v="1"/>
    <x v="2"/>
    <x v="0"/>
    <x v="0"/>
    <x v="0"/>
    <x v="2"/>
    <x v="0"/>
    <x v="2"/>
    <x v="23"/>
    <x v="7"/>
    <x v="0"/>
  </r>
  <r>
    <s v="AU1764"/>
    <s v="Lance  Yates"/>
    <x v="0"/>
    <n v="57"/>
    <x v="2"/>
    <x v="1"/>
    <x v="253"/>
    <n v="114258.7"/>
    <x v="0"/>
    <x v="1"/>
    <x v="0"/>
    <x v="0"/>
    <x v="0"/>
    <x v="0"/>
    <x v="1"/>
    <x v="4"/>
    <x v="23"/>
    <x v="7"/>
    <x v="0"/>
  </r>
  <r>
    <s v="AU1765"/>
    <s v="Max  Rodgers"/>
    <x v="0"/>
    <n v="52"/>
    <x v="2"/>
    <x v="2"/>
    <x v="253"/>
    <n v="56442.33"/>
    <x v="1"/>
    <x v="1"/>
    <x v="0"/>
    <x v="0"/>
    <x v="0"/>
    <x v="1"/>
    <x v="0"/>
    <x v="2"/>
    <x v="23"/>
    <x v="7"/>
    <x v="0"/>
  </r>
  <r>
    <s v="AU1766"/>
    <s v="Eddie  Green"/>
    <x v="1"/>
    <n v="57"/>
    <x v="2"/>
    <x v="1"/>
    <x v="253"/>
    <n v="47497.73"/>
    <x v="1"/>
    <x v="1"/>
    <x v="0"/>
    <x v="0"/>
    <x v="1"/>
    <x v="0"/>
    <x v="0"/>
    <x v="4"/>
    <x v="23"/>
    <x v="7"/>
    <x v="0"/>
  </r>
  <r>
    <s v="AU1767"/>
    <s v="Shari  Silva"/>
    <x v="0"/>
    <n v="41"/>
    <x v="3"/>
    <x v="1"/>
    <x v="253"/>
    <n v="83944.93"/>
    <x v="0"/>
    <x v="1"/>
    <x v="1"/>
    <x v="0"/>
    <x v="0"/>
    <x v="0"/>
    <x v="0"/>
    <x v="3"/>
    <x v="23"/>
    <x v="7"/>
    <x v="0"/>
  </r>
  <r>
    <s v="AU2928"/>
    <s v="Guillermo  Potter"/>
    <x v="1"/>
    <n v="29"/>
    <x v="1"/>
    <x v="1"/>
    <x v="134"/>
    <n v="74943.69"/>
    <x v="0"/>
    <x v="1"/>
    <x v="1"/>
    <x v="0"/>
    <x v="1"/>
    <x v="0"/>
    <x v="0"/>
    <x v="1"/>
    <x v="28"/>
    <x v="9"/>
    <x v="0"/>
  </r>
  <r>
    <s v="AU2960"/>
    <s v="Lance  Yates"/>
    <x v="0"/>
    <n v="29"/>
    <x v="0"/>
    <x v="0"/>
    <x v="67"/>
    <n v="26632.6"/>
    <x v="1"/>
    <x v="1"/>
    <x v="1"/>
    <x v="0"/>
    <x v="0"/>
    <x v="0"/>
    <x v="0"/>
    <x v="1"/>
    <x v="20"/>
    <x v="10"/>
    <x v="0"/>
  </r>
  <r>
    <s v="AU2995"/>
    <s v="Della  Jensen"/>
    <x v="1"/>
    <n v="29"/>
    <x v="0"/>
    <x v="1"/>
    <x v="286"/>
    <n v="84023.3"/>
    <x v="0"/>
    <x v="2"/>
    <x v="1"/>
    <x v="0"/>
    <x v="1"/>
    <x v="0"/>
    <x v="0"/>
    <x v="1"/>
    <x v="21"/>
    <x v="10"/>
    <x v="0"/>
  </r>
  <r>
    <s v="AU3040"/>
    <s v="Christy  Olson"/>
    <x v="1"/>
    <n v="29"/>
    <x v="0"/>
    <x v="2"/>
    <x v="269"/>
    <n v="2736.04"/>
    <x v="0"/>
    <x v="0"/>
    <x v="0"/>
    <x v="0"/>
    <x v="0"/>
    <x v="0"/>
    <x v="0"/>
    <x v="1"/>
    <x v="1"/>
    <x v="10"/>
    <x v="0"/>
  </r>
  <r>
    <s v="AU1772"/>
    <s v="Max  Rodgers"/>
    <x v="1"/>
    <n v="37"/>
    <x v="0"/>
    <x v="2"/>
    <x v="174"/>
    <n v="47320.959999999999"/>
    <x v="0"/>
    <x v="2"/>
    <x v="1"/>
    <x v="0"/>
    <x v="0"/>
    <x v="0"/>
    <x v="0"/>
    <x v="3"/>
    <x v="14"/>
    <x v="7"/>
    <x v="0"/>
  </r>
  <r>
    <s v="AU1773"/>
    <s v="Guillermo  Potter"/>
    <x v="1"/>
    <n v="47"/>
    <x v="0"/>
    <x v="0"/>
    <x v="174"/>
    <n v="112434.94"/>
    <x v="0"/>
    <x v="2"/>
    <x v="1"/>
    <x v="0"/>
    <x v="1"/>
    <x v="0"/>
    <x v="0"/>
    <x v="2"/>
    <x v="14"/>
    <x v="7"/>
    <x v="0"/>
  </r>
  <r>
    <s v="AU1774"/>
    <s v="Cassandra  Franklin"/>
    <x v="0"/>
    <n v="34"/>
    <x v="0"/>
    <x v="0"/>
    <x v="174"/>
    <n v="65178.7"/>
    <x v="0"/>
    <x v="3"/>
    <x v="0"/>
    <x v="0"/>
    <x v="0"/>
    <x v="0"/>
    <x v="0"/>
    <x v="1"/>
    <x v="14"/>
    <x v="7"/>
    <x v="0"/>
  </r>
  <r>
    <s v="AU1775"/>
    <s v="Colleen  Warren"/>
    <x v="0"/>
    <n v="51"/>
    <x v="2"/>
    <x v="1"/>
    <x v="174"/>
    <n v="58007.25"/>
    <x v="1"/>
    <x v="2"/>
    <x v="0"/>
    <x v="0"/>
    <x v="0"/>
    <x v="0"/>
    <x v="0"/>
    <x v="2"/>
    <x v="14"/>
    <x v="7"/>
    <x v="0"/>
  </r>
  <r>
    <s v="AU1776"/>
    <s v="Felicia  Jennings"/>
    <x v="0"/>
    <n v="52"/>
    <x v="2"/>
    <x v="1"/>
    <x v="174"/>
    <n v="4168.3900000000003"/>
    <x v="0"/>
    <x v="2"/>
    <x v="0"/>
    <x v="0"/>
    <x v="1"/>
    <x v="0"/>
    <x v="0"/>
    <x v="2"/>
    <x v="14"/>
    <x v="7"/>
    <x v="0"/>
  </r>
  <r>
    <s v="AU1777"/>
    <s v="Ivan  Adkins"/>
    <x v="1"/>
    <n v="49"/>
    <x v="2"/>
    <x v="0"/>
    <x v="174"/>
    <n v="59032.34"/>
    <x v="0"/>
    <x v="1"/>
    <x v="0"/>
    <x v="0"/>
    <x v="0"/>
    <x v="0"/>
    <x v="0"/>
    <x v="2"/>
    <x v="14"/>
    <x v="7"/>
    <x v="0"/>
  </r>
  <r>
    <s v="AU1778"/>
    <s v="Rachel  Gomez"/>
    <x v="1"/>
    <n v="36"/>
    <x v="2"/>
    <x v="2"/>
    <x v="174"/>
    <n v="50173.27"/>
    <x v="0"/>
    <x v="3"/>
    <x v="1"/>
    <x v="0"/>
    <x v="1"/>
    <x v="0"/>
    <x v="0"/>
    <x v="3"/>
    <x v="14"/>
    <x v="7"/>
    <x v="0"/>
  </r>
  <r>
    <s v="AU1779"/>
    <s v="Shari  Silva"/>
    <x v="1"/>
    <n v="37"/>
    <x v="3"/>
    <x v="0"/>
    <x v="174"/>
    <n v="155843.48000000001"/>
    <x v="0"/>
    <x v="2"/>
    <x v="0"/>
    <x v="0"/>
    <x v="0"/>
    <x v="0"/>
    <x v="0"/>
    <x v="3"/>
    <x v="14"/>
    <x v="7"/>
    <x v="0"/>
  </r>
  <r>
    <s v="AU1780"/>
    <s v="Elbert  Klein"/>
    <x v="1"/>
    <n v="36"/>
    <x v="3"/>
    <x v="0"/>
    <x v="174"/>
    <n v="56095.9"/>
    <x v="1"/>
    <x v="2"/>
    <x v="1"/>
    <x v="0"/>
    <x v="0"/>
    <x v="3"/>
    <x v="0"/>
    <x v="3"/>
    <x v="14"/>
    <x v="7"/>
    <x v="0"/>
  </r>
  <r>
    <s v="AU1781"/>
    <s v="Joey  Wong"/>
    <x v="1"/>
    <n v="23"/>
    <x v="1"/>
    <x v="2"/>
    <x v="174"/>
    <n v="122728.52"/>
    <x v="2"/>
    <x v="2"/>
    <x v="0"/>
    <x v="0"/>
    <x v="1"/>
    <x v="0"/>
    <x v="0"/>
    <x v="0"/>
    <x v="14"/>
    <x v="7"/>
    <x v="0"/>
  </r>
  <r>
    <s v="AU1782"/>
    <s v="Cassandra  Franklin"/>
    <x v="0"/>
    <n v="34"/>
    <x v="0"/>
    <x v="2"/>
    <x v="214"/>
    <n v="40371"/>
    <x v="0"/>
    <x v="2"/>
    <x v="0"/>
    <x v="0"/>
    <x v="0"/>
    <x v="0"/>
    <x v="0"/>
    <x v="1"/>
    <x v="29"/>
    <x v="7"/>
    <x v="0"/>
  </r>
  <r>
    <s v="AU3076"/>
    <s v="Willie  Vega"/>
    <x v="0"/>
    <n v="29"/>
    <x v="0"/>
    <x v="1"/>
    <x v="270"/>
    <n v="14278.73"/>
    <x v="0"/>
    <x v="1"/>
    <x v="0"/>
    <x v="0"/>
    <x v="0"/>
    <x v="0"/>
    <x v="0"/>
    <x v="1"/>
    <x v="4"/>
    <x v="10"/>
    <x v="0"/>
  </r>
  <r>
    <s v="AU3079"/>
    <s v="Jaime  Pearson"/>
    <x v="1"/>
    <n v="29"/>
    <x v="0"/>
    <x v="0"/>
    <x v="270"/>
    <n v="51827.76"/>
    <x v="0"/>
    <x v="1"/>
    <x v="1"/>
    <x v="0"/>
    <x v="0"/>
    <x v="0"/>
    <x v="0"/>
    <x v="1"/>
    <x v="4"/>
    <x v="10"/>
    <x v="0"/>
  </r>
  <r>
    <s v="AU3135"/>
    <s v="Ellen  Weaver"/>
    <x v="0"/>
    <n v="29"/>
    <x v="0"/>
    <x v="1"/>
    <x v="287"/>
    <n v="28533.99"/>
    <x v="2"/>
    <x v="1"/>
    <x v="1"/>
    <x v="0"/>
    <x v="1"/>
    <x v="2"/>
    <x v="0"/>
    <x v="1"/>
    <x v="3"/>
    <x v="10"/>
    <x v="0"/>
  </r>
  <r>
    <s v="AU3145"/>
    <s v="Charlie  Wood"/>
    <x v="0"/>
    <n v="29"/>
    <x v="0"/>
    <x v="0"/>
    <x v="288"/>
    <n v="30098.04"/>
    <x v="0"/>
    <x v="2"/>
    <x v="0"/>
    <x v="0"/>
    <x v="0"/>
    <x v="0"/>
    <x v="0"/>
    <x v="1"/>
    <x v="27"/>
    <x v="10"/>
    <x v="0"/>
  </r>
  <r>
    <s v="AU3162"/>
    <s v="Nellie  Joseph"/>
    <x v="1"/>
    <n v="29"/>
    <x v="0"/>
    <x v="0"/>
    <x v="140"/>
    <n v="34565.61"/>
    <x v="0"/>
    <x v="1"/>
    <x v="1"/>
    <x v="0"/>
    <x v="0"/>
    <x v="0"/>
    <x v="1"/>
    <x v="1"/>
    <x v="7"/>
    <x v="10"/>
    <x v="0"/>
  </r>
  <r>
    <s v="AU3194"/>
    <s v="Elaine  Ellis"/>
    <x v="0"/>
    <n v="29"/>
    <x v="0"/>
    <x v="0"/>
    <x v="187"/>
    <n v="85413.96"/>
    <x v="2"/>
    <x v="0"/>
    <x v="0"/>
    <x v="0"/>
    <x v="0"/>
    <x v="0"/>
    <x v="0"/>
    <x v="1"/>
    <x v="8"/>
    <x v="10"/>
    <x v="0"/>
  </r>
  <r>
    <s v="AU1789"/>
    <s v="Elbert  Klein"/>
    <x v="1"/>
    <n v="39"/>
    <x v="0"/>
    <x v="2"/>
    <x v="214"/>
    <n v="26888.240000000002"/>
    <x v="0"/>
    <x v="1"/>
    <x v="1"/>
    <x v="0"/>
    <x v="1"/>
    <x v="0"/>
    <x v="0"/>
    <x v="3"/>
    <x v="29"/>
    <x v="7"/>
    <x v="0"/>
  </r>
  <r>
    <s v="AU1790"/>
    <s v="Eddie  Green"/>
    <x v="1"/>
    <n v="40"/>
    <x v="0"/>
    <x v="0"/>
    <x v="214"/>
    <n v="91661.759999999995"/>
    <x v="0"/>
    <x v="1"/>
    <x v="1"/>
    <x v="0"/>
    <x v="1"/>
    <x v="0"/>
    <x v="0"/>
    <x v="3"/>
    <x v="29"/>
    <x v="7"/>
    <x v="0"/>
  </r>
  <r>
    <s v="AU1791"/>
    <s v="Mable  Lindsey"/>
    <x v="0"/>
    <n v="42"/>
    <x v="2"/>
    <x v="1"/>
    <x v="214"/>
    <n v="55030.18"/>
    <x v="0"/>
    <x v="1"/>
    <x v="1"/>
    <x v="0"/>
    <x v="0"/>
    <x v="0"/>
    <x v="0"/>
    <x v="3"/>
    <x v="29"/>
    <x v="7"/>
    <x v="0"/>
  </r>
  <r>
    <s v="AU1792"/>
    <s v="Christy  Olson"/>
    <x v="1"/>
    <n v="53"/>
    <x v="2"/>
    <x v="2"/>
    <x v="214"/>
    <n v="56124.24"/>
    <x v="0"/>
    <x v="1"/>
    <x v="1"/>
    <x v="0"/>
    <x v="1"/>
    <x v="0"/>
    <x v="0"/>
    <x v="2"/>
    <x v="29"/>
    <x v="7"/>
    <x v="0"/>
  </r>
  <r>
    <s v="AU1793"/>
    <s v="Ruben  Nunez"/>
    <x v="0"/>
    <n v="35"/>
    <x v="3"/>
    <x v="0"/>
    <x v="214"/>
    <n v="30952.27"/>
    <x v="0"/>
    <x v="0"/>
    <x v="1"/>
    <x v="0"/>
    <x v="0"/>
    <x v="0"/>
    <x v="0"/>
    <x v="3"/>
    <x v="29"/>
    <x v="7"/>
    <x v="0"/>
  </r>
  <r>
    <s v="AU3198"/>
    <s v="Charlie  Wood"/>
    <x v="0"/>
    <n v="29"/>
    <x v="0"/>
    <x v="2"/>
    <x v="187"/>
    <n v="53859.57"/>
    <x v="1"/>
    <x v="1"/>
    <x v="0"/>
    <x v="0"/>
    <x v="2"/>
    <x v="0"/>
    <x v="0"/>
    <x v="1"/>
    <x v="8"/>
    <x v="10"/>
    <x v="0"/>
  </r>
  <r>
    <s v="AU1795"/>
    <s v="Beth  Tucker"/>
    <x v="1"/>
    <n v="37"/>
    <x v="1"/>
    <x v="0"/>
    <x v="214"/>
    <n v="32571.39"/>
    <x v="2"/>
    <x v="1"/>
    <x v="1"/>
    <x v="1"/>
    <x v="1"/>
    <x v="0"/>
    <x v="0"/>
    <x v="3"/>
    <x v="29"/>
    <x v="7"/>
    <x v="0"/>
  </r>
  <r>
    <s v="AU1796"/>
    <s v="Lula  Daniels"/>
    <x v="0"/>
    <n v="36"/>
    <x v="0"/>
    <x v="1"/>
    <x v="112"/>
    <n v="17526.43"/>
    <x v="1"/>
    <x v="1"/>
    <x v="0"/>
    <x v="0"/>
    <x v="1"/>
    <x v="0"/>
    <x v="0"/>
    <x v="3"/>
    <x v="15"/>
    <x v="7"/>
    <x v="0"/>
  </r>
  <r>
    <s v="AU1797"/>
    <s v="Max  Rodgers"/>
    <x v="0"/>
    <n v="44"/>
    <x v="0"/>
    <x v="0"/>
    <x v="112"/>
    <n v="4053.43"/>
    <x v="0"/>
    <x v="1"/>
    <x v="0"/>
    <x v="0"/>
    <x v="0"/>
    <x v="0"/>
    <x v="0"/>
    <x v="3"/>
    <x v="15"/>
    <x v="7"/>
    <x v="0"/>
  </r>
  <r>
    <s v="AU3204"/>
    <s v="Andrew  Meyer"/>
    <x v="0"/>
    <n v="29"/>
    <x v="0"/>
    <x v="1"/>
    <x v="71"/>
    <n v="55263.31"/>
    <x v="0"/>
    <x v="1"/>
    <x v="1"/>
    <x v="0"/>
    <x v="1"/>
    <x v="0"/>
    <x v="0"/>
    <x v="1"/>
    <x v="6"/>
    <x v="10"/>
    <x v="0"/>
  </r>
  <r>
    <s v="AU1799"/>
    <s v="Trevor  Jones"/>
    <x v="0"/>
    <n v="39"/>
    <x v="0"/>
    <x v="0"/>
    <x v="112"/>
    <n v="26021.06"/>
    <x v="0"/>
    <x v="2"/>
    <x v="0"/>
    <x v="0"/>
    <x v="0"/>
    <x v="0"/>
    <x v="0"/>
    <x v="3"/>
    <x v="15"/>
    <x v="7"/>
    <x v="0"/>
  </r>
  <r>
    <s v="AU3232"/>
    <s v="Rachel  Gomez"/>
    <x v="1"/>
    <n v="29"/>
    <x v="0"/>
    <x v="0"/>
    <x v="72"/>
    <n v="106600.03"/>
    <x v="0"/>
    <x v="1"/>
    <x v="1"/>
    <x v="0"/>
    <x v="0"/>
    <x v="1"/>
    <x v="0"/>
    <x v="1"/>
    <x v="24"/>
    <x v="10"/>
    <x v="0"/>
  </r>
  <r>
    <s v="AU1801"/>
    <s v="Felicia  Jennings"/>
    <x v="0"/>
    <n v="34"/>
    <x v="0"/>
    <x v="0"/>
    <x v="112"/>
    <n v="86438.15"/>
    <x v="0"/>
    <x v="2"/>
    <x v="1"/>
    <x v="0"/>
    <x v="1"/>
    <x v="0"/>
    <x v="0"/>
    <x v="1"/>
    <x v="15"/>
    <x v="7"/>
    <x v="0"/>
  </r>
  <r>
    <s v="AU1802"/>
    <s v="Lorraine  Gibson"/>
    <x v="1"/>
    <n v="41"/>
    <x v="0"/>
    <x v="1"/>
    <x v="112"/>
    <n v="64623.040000000001"/>
    <x v="0"/>
    <x v="1"/>
    <x v="1"/>
    <x v="0"/>
    <x v="1"/>
    <x v="0"/>
    <x v="0"/>
    <x v="3"/>
    <x v="15"/>
    <x v="7"/>
    <x v="0"/>
  </r>
  <r>
    <s v="AU3265"/>
    <s v="Joey  Wong"/>
    <x v="0"/>
    <n v="29"/>
    <x v="3"/>
    <x v="0"/>
    <x v="233"/>
    <n v="141077.96"/>
    <x v="1"/>
    <x v="2"/>
    <x v="0"/>
    <x v="0"/>
    <x v="0"/>
    <x v="0"/>
    <x v="0"/>
    <x v="1"/>
    <x v="10"/>
    <x v="10"/>
    <x v="0"/>
  </r>
  <r>
    <s v="AU1804"/>
    <s v="Christy  Olson"/>
    <x v="1"/>
    <n v="38"/>
    <x v="0"/>
    <x v="0"/>
    <x v="112"/>
    <n v="63903.24"/>
    <x v="1"/>
    <x v="1"/>
    <x v="1"/>
    <x v="0"/>
    <x v="2"/>
    <x v="0"/>
    <x v="0"/>
    <x v="3"/>
    <x v="15"/>
    <x v="7"/>
    <x v="0"/>
  </r>
  <r>
    <s v="AU3315"/>
    <s v="Woodrow  Colon"/>
    <x v="1"/>
    <n v="29"/>
    <x v="0"/>
    <x v="0"/>
    <x v="235"/>
    <n v="58691.39"/>
    <x v="0"/>
    <x v="2"/>
    <x v="0"/>
    <x v="0"/>
    <x v="0"/>
    <x v="1"/>
    <x v="0"/>
    <x v="1"/>
    <x v="13"/>
    <x v="10"/>
    <x v="0"/>
  </r>
  <r>
    <s v="AU1806"/>
    <s v="Dan  Peterson"/>
    <x v="0"/>
    <n v="35"/>
    <x v="0"/>
    <x v="2"/>
    <x v="112"/>
    <n v="166285.22"/>
    <x v="0"/>
    <x v="2"/>
    <x v="0"/>
    <x v="0"/>
    <x v="0"/>
    <x v="1"/>
    <x v="0"/>
    <x v="3"/>
    <x v="15"/>
    <x v="7"/>
    <x v="0"/>
  </r>
  <r>
    <s v="AU1807"/>
    <s v="Tracy  Reed"/>
    <x v="1"/>
    <n v="54"/>
    <x v="2"/>
    <x v="2"/>
    <x v="112"/>
    <n v="25485.82"/>
    <x v="0"/>
    <x v="2"/>
    <x v="0"/>
    <x v="0"/>
    <x v="1"/>
    <x v="0"/>
    <x v="0"/>
    <x v="2"/>
    <x v="15"/>
    <x v="7"/>
    <x v="0"/>
  </r>
  <r>
    <s v="AU1808"/>
    <s v="Salvador  Bass"/>
    <x v="1"/>
    <n v="47"/>
    <x v="2"/>
    <x v="0"/>
    <x v="112"/>
    <n v="22912.94"/>
    <x v="0"/>
    <x v="2"/>
    <x v="0"/>
    <x v="0"/>
    <x v="0"/>
    <x v="0"/>
    <x v="0"/>
    <x v="2"/>
    <x v="15"/>
    <x v="7"/>
    <x v="0"/>
  </r>
  <r>
    <s v="AU1809"/>
    <s v="Beth  Tucker"/>
    <x v="1"/>
    <n v="54"/>
    <x v="2"/>
    <x v="2"/>
    <x v="112"/>
    <n v="55236.6"/>
    <x v="0"/>
    <x v="1"/>
    <x v="0"/>
    <x v="0"/>
    <x v="0"/>
    <x v="0"/>
    <x v="0"/>
    <x v="2"/>
    <x v="15"/>
    <x v="7"/>
    <x v="0"/>
  </r>
  <r>
    <s v="AU3365"/>
    <s v="Elaine  Ellis"/>
    <x v="1"/>
    <n v="29"/>
    <x v="0"/>
    <x v="2"/>
    <x v="274"/>
    <n v="44259.01"/>
    <x v="2"/>
    <x v="1"/>
    <x v="0"/>
    <x v="1"/>
    <x v="1"/>
    <x v="0"/>
    <x v="0"/>
    <x v="1"/>
    <x v="29"/>
    <x v="10"/>
    <x v="0"/>
  </r>
  <r>
    <s v="AU1811"/>
    <s v="Elbert  Klein"/>
    <x v="0"/>
    <n v="53"/>
    <x v="2"/>
    <x v="2"/>
    <x v="112"/>
    <n v="109636.93"/>
    <x v="0"/>
    <x v="1"/>
    <x v="1"/>
    <x v="0"/>
    <x v="0"/>
    <x v="1"/>
    <x v="0"/>
    <x v="2"/>
    <x v="15"/>
    <x v="7"/>
    <x v="0"/>
  </r>
  <r>
    <s v="AU1812"/>
    <s v="Rachel  Gomez"/>
    <x v="0"/>
    <n v="36"/>
    <x v="3"/>
    <x v="0"/>
    <x v="112"/>
    <n v="157371.07"/>
    <x v="1"/>
    <x v="1"/>
    <x v="1"/>
    <x v="0"/>
    <x v="0"/>
    <x v="0"/>
    <x v="0"/>
    <x v="3"/>
    <x v="15"/>
    <x v="7"/>
    <x v="0"/>
  </r>
  <r>
    <s v="AU1813"/>
    <s v="Woodrow  Colon"/>
    <x v="0"/>
    <n v="39"/>
    <x v="3"/>
    <x v="0"/>
    <x v="112"/>
    <n v="48402.67"/>
    <x v="2"/>
    <x v="1"/>
    <x v="0"/>
    <x v="0"/>
    <x v="1"/>
    <x v="0"/>
    <x v="0"/>
    <x v="3"/>
    <x v="15"/>
    <x v="7"/>
    <x v="0"/>
  </r>
  <r>
    <s v="AU3377"/>
    <s v="Eddie  Green"/>
    <x v="1"/>
    <n v="29"/>
    <x v="0"/>
    <x v="2"/>
    <x v="142"/>
    <n v="17518.97"/>
    <x v="1"/>
    <x v="1"/>
    <x v="1"/>
    <x v="0"/>
    <x v="0"/>
    <x v="0"/>
    <x v="0"/>
    <x v="1"/>
    <x v="15"/>
    <x v="10"/>
    <x v="0"/>
  </r>
  <r>
    <s v="AU1815"/>
    <s v="Trevor  Jones"/>
    <x v="1"/>
    <n v="35"/>
    <x v="1"/>
    <x v="1"/>
    <x v="112"/>
    <n v="26785.3"/>
    <x v="0"/>
    <x v="2"/>
    <x v="0"/>
    <x v="0"/>
    <x v="0"/>
    <x v="0"/>
    <x v="0"/>
    <x v="3"/>
    <x v="15"/>
    <x v="7"/>
    <x v="0"/>
  </r>
  <r>
    <s v="AU3387"/>
    <s v="Jenny  Garcia"/>
    <x v="0"/>
    <n v="29"/>
    <x v="0"/>
    <x v="0"/>
    <x v="142"/>
    <n v="21173.51"/>
    <x v="0"/>
    <x v="1"/>
    <x v="1"/>
    <x v="0"/>
    <x v="1"/>
    <x v="0"/>
    <x v="0"/>
    <x v="1"/>
    <x v="15"/>
    <x v="10"/>
    <x v="0"/>
  </r>
  <r>
    <s v="AU1817"/>
    <s v="Cindy  Becker"/>
    <x v="0"/>
    <n v="35"/>
    <x v="1"/>
    <x v="0"/>
    <x v="112"/>
    <n v="39268.79"/>
    <x v="0"/>
    <x v="1"/>
    <x v="0"/>
    <x v="1"/>
    <x v="0"/>
    <x v="0"/>
    <x v="0"/>
    <x v="3"/>
    <x v="15"/>
    <x v="7"/>
    <x v="0"/>
  </r>
  <r>
    <s v="AU3430"/>
    <s v="Ruben  Nunez"/>
    <x v="1"/>
    <n v="29"/>
    <x v="3"/>
    <x v="1"/>
    <x v="74"/>
    <n v="34401.15"/>
    <x v="0"/>
    <x v="0"/>
    <x v="1"/>
    <x v="0"/>
    <x v="0"/>
    <x v="1"/>
    <x v="0"/>
    <x v="1"/>
    <x v="22"/>
    <x v="10"/>
    <x v="0"/>
  </r>
  <r>
    <s v="AU1819"/>
    <s v="Jenny  Garcia"/>
    <x v="0"/>
    <n v="38"/>
    <x v="0"/>
    <x v="2"/>
    <x v="215"/>
    <n v="74043.960000000006"/>
    <x v="0"/>
    <x v="1"/>
    <x v="1"/>
    <x v="0"/>
    <x v="0"/>
    <x v="0"/>
    <x v="0"/>
    <x v="3"/>
    <x v="22"/>
    <x v="7"/>
    <x v="0"/>
  </r>
  <r>
    <s v="AU3490"/>
    <s v="Colleen  Warren"/>
    <x v="0"/>
    <n v="29"/>
    <x v="0"/>
    <x v="1"/>
    <x v="275"/>
    <n v="62533.55"/>
    <x v="0"/>
    <x v="1"/>
    <x v="1"/>
    <x v="1"/>
    <x v="1"/>
    <x v="0"/>
    <x v="0"/>
    <x v="1"/>
    <x v="25"/>
    <x v="11"/>
    <x v="0"/>
  </r>
  <r>
    <s v="AU3500"/>
    <s v="Charlie  Wood"/>
    <x v="0"/>
    <n v="29"/>
    <x v="0"/>
    <x v="0"/>
    <x v="146"/>
    <n v="202305.37"/>
    <x v="1"/>
    <x v="2"/>
    <x v="1"/>
    <x v="0"/>
    <x v="0"/>
    <x v="0"/>
    <x v="0"/>
    <x v="1"/>
    <x v="21"/>
    <x v="11"/>
    <x v="0"/>
  </r>
  <r>
    <s v="AU1822"/>
    <s v="Cindy  Becker"/>
    <x v="1"/>
    <n v="38"/>
    <x v="0"/>
    <x v="2"/>
    <x v="215"/>
    <n v="77939"/>
    <x v="0"/>
    <x v="3"/>
    <x v="0"/>
    <x v="1"/>
    <x v="0"/>
    <x v="0"/>
    <x v="0"/>
    <x v="3"/>
    <x v="22"/>
    <x v="7"/>
    <x v="0"/>
  </r>
  <r>
    <s v="AU1823"/>
    <s v="Max  Rodgers"/>
    <x v="1"/>
    <n v="34"/>
    <x v="0"/>
    <x v="0"/>
    <x v="215"/>
    <n v="223408.07"/>
    <x v="0"/>
    <x v="2"/>
    <x v="0"/>
    <x v="0"/>
    <x v="0"/>
    <x v="0"/>
    <x v="1"/>
    <x v="1"/>
    <x v="22"/>
    <x v="7"/>
    <x v="0"/>
  </r>
  <r>
    <s v="AU1824"/>
    <s v="Edwin  Malone"/>
    <x v="0"/>
    <n v="35"/>
    <x v="0"/>
    <x v="2"/>
    <x v="215"/>
    <n v="30998.639999999999"/>
    <x v="2"/>
    <x v="1"/>
    <x v="1"/>
    <x v="1"/>
    <x v="1"/>
    <x v="0"/>
    <x v="0"/>
    <x v="3"/>
    <x v="22"/>
    <x v="7"/>
    <x v="0"/>
  </r>
  <r>
    <s v="AU1825"/>
    <s v="Don  Gonzales"/>
    <x v="0"/>
    <n v="34"/>
    <x v="0"/>
    <x v="0"/>
    <x v="215"/>
    <n v="38729.82"/>
    <x v="1"/>
    <x v="1"/>
    <x v="0"/>
    <x v="0"/>
    <x v="0"/>
    <x v="0"/>
    <x v="0"/>
    <x v="1"/>
    <x v="22"/>
    <x v="7"/>
    <x v="0"/>
  </r>
  <r>
    <s v="AU1826"/>
    <s v="Nellie  Joseph"/>
    <x v="0"/>
    <n v="62"/>
    <x v="2"/>
    <x v="2"/>
    <x v="215"/>
    <n v="114689.42"/>
    <x v="0"/>
    <x v="0"/>
    <x v="0"/>
    <x v="0"/>
    <x v="2"/>
    <x v="0"/>
    <x v="0"/>
    <x v="4"/>
    <x v="22"/>
    <x v="7"/>
    <x v="0"/>
  </r>
  <r>
    <s v="AU1827"/>
    <s v="Rachel  Gomez"/>
    <x v="0"/>
    <n v="47"/>
    <x v="2"/>
    <x v="1"/>
    <x v="215"/>
    <n v="123986.52"/>
    <x v="0"/>
    <x v="1"/>
    <x v="0"/>
    <x v="0"/>
    <x v="0"/>
    <x v="0"/>
    <x v="0"/>
    <x v="2"/>
    <x v="22"/>
    <x v="7"/>
    <x v="0"/>
  </r>
  <r>
    <s v="AU1828"/>
    <s v="Trevor  Jones"/>
    <x v="1"/>
    <n v="59"/>
    <x v="2"/>
    <x v="1"/>
    <x v="215"/>
    <n v="21743.63"/>
    <x v="0"/>
    <x v="2"/>
    <x v="1"/>
    <x v="0"/>
    <x v="0"/>
    <x v="1"/>
    <x v="0"/>
    <x v="4"/>
    <x v="22"/>
    <x v="7"/>
    <x v="0"/>
  </r>
  <r>
    <s v="AU1829"/>
    <s v="Max  Rodgers"/>
    <x v="1"/>
    <n v="52"/>
    <x v="2"/>
    <x v="2"/>
    <x v="215"/>
    <n v="73439.179999999993"/>
    <x v="0"/>
    <x v="1"/>
    <x v="1"/>
    <x v="1"/>
    <x v="0"/>
    <x v="0"/>
    <x v="0"/>
    <x v="2"/>
    <x v="22"/>
    <x v="7"/>
    <x v="0"/>
  </r>
  <r>
    <s v="AU3504"/>
    <s v="Woodrow  Colon"/>
    <x v="1"/>
    <n v="29"/>
    <x v="0"/>
    <x v="0"/>
    <x v="146"/>
    <n v="79975.64"/>
    <x v="1"/>
    <x v="1"/>
    <x v="0"/>
    <x v="1"/>
    <x v="0"/>
    <x v="0"/>
    <x v="0"/>
    <x v="1"/>
    <x v="21"/>
    <x v="11"/>
    <x v="0"/>
  </r>
  <r>
    <s v="AU1831"/>
    <s v="Paulette  Spencer"/>
    <x v="1"/>
    <n v="34"/>
    <x v="0"/>
    <x v="0"/>
    <x v="47"/>
    <n v="78659.09"/>
    <x v="1"/>
    <x v="1"/>
    <x v="1"/>
    <x v="0"/>
    <x v="0"/>
    <x v="1"/>
    <x v="0"/>
    <x v="1"/>
    <x v="17"/>
    <x v="7"/>
    <x v="0"/>
  </r>
  <r>
    <s v="AU1832"/>
    <s v="Sandra  Floyd"/>
    <x v="1"/>
    <n v="36"/>
    <x v="0"/>
    <x v="2"/>
    <x v="47"/>
    <n v="15009.03"/>
    <x v="1"/>
    <x v="2"/>
    <x v="0"/>
    <x v="1"/>
    <x v="1"/>
    <x v="0"/>
    <x v="0"/>
    <x v="3"/>
    <x v="17"/>
    <x v="7"/>
    <x v="0"/>
  </r>
  <r>
    <s v="AU3507"/>
    <s v="Sylvester  Morales"/>
    <x v="0"/>
    <n v="29"/>
    <x v="0"/>
    <x v="0"/>
    <x v="146"/>
    <n v="75548.960000000006"/>
    <x v="0"/>
    <x v="2"/>
    <x v="0"/>
    <x v="1"/>
    <x v="0"/>
    <x v="0"/>
    <x v="0"/>
    <x v="1"/>
    <x v="21"/>
    <x v="11"/>
    <x v="0"/>
  </r>
  <r>
    <s v="AU1834"/>
    <s v="Max  Rodgers"/>
    <x v="1"/>
    <n v="37"/>
    <x v="0"/>
    <x v="0"/>
    <x v="47"/>
    <n v="10976.51"/>
    <x v="0"/>
    <x v="0"/>
    <x v="1"/>
    <x v="0"/>
    <x v="0"/>
    <x v="2"/>
    <x v="0"/>
    <x v="3"/>
    <x v="17"/>
    <x v="7"/>
    <x v="0"/>
  </r>
  <r>
    <s v="AU1835"/>
    <s v="Charlie  Wood"/>
    <x v="1"/>
    <n v="41"/>
    <x v="0"/>
    <x v="0"/>
    <x v="47"/>
    <n v="27976.76"/>
    <x v="0"/>
    <x v="2"/>
    <x v="1"/>
    <x v="0"/>
    <x v="0"/>
    <x v="0"/>
    <x v="0"/>
    <x v="3"/>
    <x v="17"/>
    <x v="7"/>
    <x v="0"/>
  </r>
  <r>
    <s v="AU1836"/>
    <s v="Shari  Silva"/>
    <x v="0"/>
    <n v="58"/>
    <x v="2"/>
    <x v="2"/>
    <x v="47"/>
    <n v="16093.49"/>
    <x v="0"/>
    <x v="2"/>
    <x v="0"/>
    <x v="0"/>
    <x v="0"/>
    <x v="0"/>
    <x v="0"/>
    <x v="4"/>
    <x v="17"/>
    <x v="7"/>
    <x v="0"/>
  </r>
  <r>
    <s v="AU1837"/>
    <s v="Trevor  Jones"/>
    <x v="0"/>
    <n v="53"/>
    <x v="2"/>
    <x v="0"/>
    <x v="47"/>
    <n v="64441.01"/>
    <x v="1"/>
    <x v="0"/>
    <x v="1"/>
    <x v="0"/>
    <x v="0"/>
    <x v="0"/>
    <x v="0"/>
    <x v="2"/>
    <x v="17"/>
    <x v="7"/>
    <x v="0"/>
  </r>
  <r>
    <s v="AU3656"/>
    <s v="Shari  Silva"/>
    <x v="1"/>
    <n v="29"/>
    <x v="3"/>
    <x v="0"/>
    <x v="192"/>
    <n v="14134.61"/>
    <x v="0"/>
    <x v="2"/>
    <x v="1"/>
    <x v="0"/>
    <x v="0"/>
    <x v="0"/>
    <x v="0"/>
    <x v="1"/>
    <x v="19"/>
    <x v="11"/>
    <x v="0"/>
  </r>
  <r>
    <s v="AU1839"/>
    <s v="Max  Rodgers"/>
    <x v="1"/>
    <n v="38"/>
    <x v="3"/>
    <x v="0"/>
    <x v="47"/>
    <n v="34787.22"/>
    <x v="0"/>
    <x v="1"/>
    <x v="1"/>
    <x v="0"/>
    <x v="1"/>
    <x v="0"/>
    <x v="0"/>
    <x v="3"/>
    <x v="17"/>
    <x v="7"/>
    <x v="0"/>
  </r>
  <r>
    <s v="AU1840"/>
    <s v="Rachel  Gomez"/>
    <x v="1"/>
    <n v="34"/>
    <x v="3"/>
    <x v="0"/>
    <x v="47"/>
    <n v="146169.49"/>
    <x v="0"/>
    <x v="0"/>
    <x v="0"/>
    <x v="0"/>
    <x v="0"/>
    <x v="0"/>
    <x v="0"/>
    <x v="1"/>
    <x v="17"/>
    <x v="7"/>
    <x v="0"/>
  </r>
  <r>
    <s v="AU3690"/>
    <s v="Johanna  Boone"/>
    <x v="1"/>
    <n v="29"/>
    <x v="0"/>
    <x v="1"/>
    <x v="236"/>
    <n v="28058.6"/>
    <x v="0"/>
    <x v="2"/>
    <x v="1"/>
    <x v="0"/>
    <x v="0"/>
    <x v="1"/>
    <x v="0"/>
    <x v="1"/>
    <x v="27"/>
    <x v="11"/>
    <x v="0"/>
  </r>
  <r>
    <s v="AU3750"/>
    <s v="Salvador  Bass"/>
    <x v="0"/>
    <n v="29"/>
    <x v="0"/>
    <x v="0"/>
    <x v="149"/>
    <n v="41767.42"/>
    <x v="0"/>
    <x v="2"/>
    <x v="0"/>
    <x v="0"/>
    <x v="0"/>
    <x v="0"/>
    <x v="0"/>
    <x v="1"/>
    <x v="6"/>
    <x v="11"/>
    <x v="0"/>
  </r>
  <r>
    <s v="AU3775"/>
    <s v="Edwin  Malone"/>
    <x v="0"/>
    <n v="29"/>
    <x v="3"/>
    <x v="1"/>
    <x v="149"/>
    <n v="44638.87"/>
    <x v="0"/>
    <x v="1"/>
    <x v="1"/>
    <x v="0"/>
    <x v="1"/>
    <x v="0"/>
    <x v="0"/>
    <x v="1"/>
    <x v="6"/>
    <x v="11"/>
    <x v="0"/>
  </r>
  <r>
    <s v="AU1844"/>
    <s v="Elvira  Bowman"/>
    <x v="0"/>
    <n v="35"/>
    <x v="3"/>
    <x v="2"/>
    <x v="47"/>
    <n v="117543.31"/>
    <x v="0"/>
    <x v="1"/>
    <x v="1"/>
    <x v="0"/>
    <x v="0"/>
    <x v="0"/>
    <x v="0"/>
    <x v="3"/>
    <x v="17"/>
    <x v="7"/>
    <x v="0"/>
  </r>
  <r>
    <s v="AU1845"/>
    <s v="Cindy  Becker"/>
    <x v="1"/>
    <n v="45"/>
    <x v="1"/>
    <x v="2"/>
    <x v="47"/>
    <n v="132206.29999999999"/>
    <x v="0"/>
    <x v="2"/>
    <x v="0"/>
    <x v="0"/>
    <x v="0"/>
    <x v="0"/>
    <x v="1"/>
    <x v="2"/>
    <x v="17"/>
    <x v="7"/>
    <x v="0"/>
  </r>
  <r>
    <s v="AU3788"/>
    <s v="Eric  Rose"/>
    <x v="1"/>
    <n v="29"/>
    <x v="0"/>
    <x v="0"/>
    <x v="150"/>
    <n v="7926.99"/>
    <x v="0"/>
    <x v="1"/>
    <x v="1"/>
    <x v="0"/>
    <x v="0"/>
    <x v="0"/>
    <x v="0"/>
    <x v="1"/>
    <x v="24"/>
    <x v="11"/>
    <x v="0"/>
  </r>
  <r>
    <s v="AU3814"/>
    <s v="Lynette  Brewer"/>
    <x v="0"/>
    <n v="29"/>
    <x v="0"/>
    <x v="0"/>
    <x v="277"/>
    <n v="38305.629999999997"/>
    <x v="1"/>
    <x v="1"/>
    <x v="0"/>
    <x v="0"/>
    <x v="2"/>
    <x v="0"/>
    <x v="0"/>
    <x v="1"/>
    <x v="10"/>
    <x v="11"/>
    <x v="0"/>
  </r>
  <r>
    <s v="AU3817"/>
    <s v="Lorraine  Gibson"/>
    <x v="0"/>
    <n v="29"/>
    <x v="0"/>
    <x v="0"/>
    <x v="277"/>
    <n v="76475.009999999995"/>
    <x v="0"/>
    <x v="1"/>
    <x v="1"/>
    <x v="0"/>
    <x v="0"/>
    <x v="1"/>
    <x v="0"/>
    <x v="1"/>
    <x v="10"/>
    <x v="11"/>
    <x v="0"/>
  </r>
  <r>
    <s v="AU3877"/>
    <s v="Lance  Yates"/>
    <x v="0"/>
    <n v="29"/>
    <x v="0"/>
    <x v="0"/>
    <x v="84"/>
    <n v="35764.6"/>
    <x v="1"/>
    <x v="1"/>
    <x v="1"/>
    <x v="0"/>
    <x v="0"/>
    <x v="0"/>
    <x v="0"/>
    <x v="1"/>
    <x v="13"/>
    <x v="11"/>
    <x v="0"/>
  </r>
  <r>
    <s v="AU3885"/>
    <s v="Arturo  Francis"/>
    <x v="1"/>
    <n v="29"/>
    <x v="0"/>
    <x v="0"/>
    <x v="84"/>
    <n v="145.81"/>
    <x v="0"/>
    <x v="2"/>
    <x v="0"/>
    <x v="0"/>
    <x v="0"/>
    <x v="1"/>
    <x v="0"/>
    <x v="1"/>
    <x v="13"/>
    <x v="11"/>
    <x v="0"/>
  </r>
  <r>
    <s v="AU3913"/>
    <s v="Kyle  Carr"/>
    <x v="0"/>
    <n v="29"/>
    <x v="0"/>
    <x v="2"/>
    <x v="289"/>
    <n v="25368.21"/>
    <x v="0"/>
    <x v="1"/>
    <x v="1"/>
    <x v="0"/>
    <x v="1"/>
    <x v="0"/>
    <x v="0"/>
    <x v="1"/>
    <x v="23"/>
    <x v="11"/>
    <x v="0"/>
  </r>
  <r>
    <s v="AU3915"/>
    <s v="Beth  Tucker"/>
    <x v="1"/>
    <n v="29"/>
    <x v="0"/>
    <x v="0"/>
    <x v="289"/>
    <n v="40002.730000000003"/>
    <x v="0"/>
    <x v="2"/>
    <x v="0"/>
    <x v="0"/>
    <x v="0"/>
    <x v="0"/>
    <x v="1"/>
    <x v="1"/>
    <x v="23"/>
    <x v="11"/>
    <x v="0"/>
  </r>
  <r>
    <s v="AU3917"/>
    <s v="Edwin  Malone"/>
    <x v="1"/>
    <n v="29"/>
    <x v="0"/>
    <x v="0"/>
    <x v="289"/>
    <n v="55918.58"/>
    <x v="0"/>
    <x v="2"/>
    <x v="1"/>
    <x v="0"/>
    <x v="0"/>
    <x v="0"/>
    <x v="0"/>
    <x v="1"/>
    <x v="23"/>
    <x v="11"/>
    <x v="0"/>
  </r>
  <r>
    <s v="AU3973"/>
    <s v="Willie  Vega"/>
    <x v="0"/>
    <n v="29"/>
    <x v="3"/>
    <x v="2"/>
    <x v="290"/>
    <n v="20760.07"/>
    <x v="0"/>
    <x v="1"/>
    <x v="1"/>
    <x v="1"/>
    <x v="0"/>
    <x v="1"/>
    <x v="0"/>
    <x v="1"/>
    <x v="15"/>
    <x v="11"/>
    <x v="0"/>
  </r>
  <r>
    <s v="AU3983"/>
    <s v="Ernest  Davis"/>
    <x v="1"/>
    <n v="29"/>
    <x v="3"/>
    <x v="1"/>
    <x v="291"/>
    <n v="38413.360000000001"/>
    <x v="0"/>
    <x v="2"/>
    <x v="1"/>
    <x v="0"/>
    <x v="1"/>
    <x v="0"/>
    <x v="0"/>
    <x v="1"/>
    <x v="22"/>
    <x v="11"/>
    <x v="0"/>
  </r>
  <r>
    <s v="AU3993"/>
    <s v="Ernest  Davis"/>
    <x v="0"/>
    <n v="29"/>
    <x v="0"/>
    <x v="0"/>
    <x v="152"/>
    <n v="45010.51"/>
    <x v="0"/>
    <x v="2"/>
    <x v="0"/>
    <x v="0"/>
    <x v="1"/>
    <x v="0"/>
    <x v="0"/>
    <x v="1"/>
    <x v="17"/>
    <x v="11"/>
    <x v="0"/>
  </r>
  <r>
    <s v="AU1857"/>
    <s v="Elvira  Bowman"/>
    <x v="1"/>
    <n v="47"/>
    <x v="3"/>
    <x v="0"/>
    <x v="216"/>
    <n v="5730.66"/>
    <x v="2"/>
    <x v="2"/>
    <x v="1"/>
    <x v="0"/>
    <x v="0"/>
    <x v="2"/>
    <x v="0"/>
    <x v="2"/>
    <x v="28"/>
    <x v="7"/>
    <x v="0"/>
  </r>
  <r>
    <s v="AU1858"/>
    <s v="Salvador  Bass"/>
    <x v="0"/>
    <n v="57"/>
    <x v="3"/>
    <x v="2"/>
    <x v="216"/>
    <n v="103403.96"/>
    <x v="0"/>
    <x v="1"/>
    <x v="1"/>
    <x v="0"/>
    <x v="1"/>
    <x v="0"/>
    <x v="0"/>
    <x v="4"/>
    <x v="28"/>
    <x v="7"/>
    <x v="0"/>
  </r>
  <r>
    <s v="AU1859"/>
    <s v="Willie  Vega"/>
    <x v="1"/>
    <n v="35"/>
    <x v="0"/>
    <x v="0"/>
    <x v="175"/>
    <n v="7088.43"/>
    <x v="0"/>
    <x v="1"/>
    <x v="1"/>
    <x v="0"/>
    <x v="1"/>
    <x v="0"/>
    <x v="0"/>
    <x v="3"/>
    <x v="18"/>
    <x v="7"/>
    <x v="0"/>
  </r>
  <r>
    <s v="AU1860"/>
    <s v="Brooke  Horton"/>
    <x v="0"/>
    <n v="40"/>
    <x v="0"/>
    <x v="0"/>
    <x v="175"/>
    <n v="123377.69"/>
    <x v="0"/>
    <x v="1"/>
    <x v="1"/>
    <x v="0"/>
    <x v="0"/>
    <x v="0"/>
    <x v="0"/>
    <x v="3"/>
    <x v="18"/>
    <x v="7"/>
    <x v="0"/>
  </r>
  <r>
    <s v="AU0006"/>
    <s v="Isabel  Cross"/>
    <x v="1"/>
    <n v="30"/>
    <x v="3"/>
    <x v="1"/>
    <x v="4"/>
    <n v="182750.42"/>
    <x v="1"/>
    <x v="2"/>
    <x v="0"/>
    <x v="0"/>
    <x v="0"/>
    <x v="1"/>
    <x v="0"/>
    <x v="1"/>
    <x v="4"/>
    <x v="0"/>
    <x v="0"/>
  </r>
  <r>
    <s v="AU1862"/>
    <s v="Mable  Lindsey"/>
    <x v="0"/>
    <n v="35"/>
    <x v="0"/>
    <x v="0"/>
    <x v="175"/>
    <n v="29372.66"/>
    <x v="1"/>
    <x v="1"/>
    <x v="1"/>
    <x v="0"/>
    <x v="0"/>
    <x v="0"/>
    <x v="0"/>
    <x v="3"/>
    <x v="18"/>
    <x v="7"/>
    <x v="0"/>
  </r>
  <r>
    <s v="AU1863"/>
    <s v="Jaime  Pearson"/>
    <x v="1"/>
    <n v="36"/>
    <x v="0"/>
    <x v="0"/>
    <x v="175"/>
    <n v="3829.52"/>
    <x v="0"/>
    <x v="1"/>
    <x v="1"/>
    <x v="0"/>
    <x v="0"/>
    <x v="3"/>
    <x v="1"/>
    <x v="3"/>
    <x v="18"/>
    <x v="7"/>
    <x v="0"/>
  </r>
  <r>
    <s v="AU0032"/>
    <s v="Lynette  Brewer"/>
    <x v="0"/>
    <n v="30"/>
    <x v="3"/>
    <x v="0"/>
    <x v="85"/>
    <n v="21034.36"/>
    <x v="0"/>
    <x v="1"/>
    <x v="0"/>
    <x v="0"/>
    <x v="0"/>
    <x v="0"/>
    <x v="0"/>
    <x v="1"/>
    <x v="22"/>
    <x v="0"/>
    <x v="0"/>
  </r>
  <r>
    <s v="AU1865"/>
    <s v="Drew  Rogers"/>
    <x v="1"/>
    <n v="36"/>
    <x v="0"/>
    <x v="0"/>
    <x v="175"/>
    <n v="91527.9"/>
    <x v="0"/>
    <x v="1"/>
    <x v="1"/>
    <x v="0"/>
    <x v="0"/>
    <x v="0"/>
    <x v="0"/>
    <x v="3"/>
    <x v="18"/>
    <x v="7"/>
    <x v="0"/>
  </r>
  <r>
    <s v="AU1866"/>
    <s v="Don  Gonzales"/>
    <x v="0"/>
    <n v="40"/>
    <x v="2"/>
    <x v="1"/>
    <x v="175"/>
    <n v="148661.78"/>
    <x v="0"/>
    <x v="2"/>
    <x v="0"/>
    <x v="0"/>
    <x v="0"/>
    <x v="0"/>
    <x v="0"/>
    <x v="3"/>
    <x v="18"/>
    <x v="7"/>
    <x v="0"/>
  </r>
  <r>
    <s v="AU1867"/>
    <s v="Sylvester  Morales"/>
    <x v="0"/>
    <n v="48"/>
    <x v="2"/>
    <x v="0"/>
    <x v="175"/>
    <n v="82700.100000000006"/>
    <x v="0"/>
    <x v="1"/>
    <x v="0"/>
    <x v="0"/>
    <x v="2"/>
    <x v="2"/>
    <x v="0"/>
    <x v="2"/>
    <x v="18"/>
    <x v="7"/>
    <x v="0"/>
  </r>
  <r>
    <s v="AU1868"/>
    <s v="Rachel  Gomez"/>
    <x v="1"/>
    <n v="48"/>
    <x v="2"/>
    <x v="2"/>
    <x v="175"/>
    <n v="59528.04"/>
    <x v="0"/>
    <x v="1"/>
    <x v="0"/>
    <x v="0"/>
    <x v="0"/>
    <x v="0"/>
    <x v="0"/>
    <x v="2"/>
    <x v="18"/>
    <x v="7"/>
    <x v="0"/>
  </r>
  <r>
    <s v="AU1869"/>
    <s v="Joey  Wong"/>
    <x v="0"/>
    <n v="59"/>
    <x v="2"/>
    <x v="2"/>
    <x v="175"/>
    <n v="74907.87"/>
    <x v="0"/>
    <x v="0"/>
    <x v="1"/>
    <x v="1"/>
    <x v="0"/>
    <x v="1"/>
    <x v="0"/>
    <x v="4"/>
    <x v="18"/>
    <x v="7"/>
    <x v="0"/>
  </r>
  <r>
    <s v="AU1870"/>
    <s v="Shari  Silva"/>
    <x v="0"/>
    <n v="55"/>
    <x v="2"/>
    <x v="1"/>
    <x v="175"/>
    <n v="107157.75"/>
    <x v="0"/>
    <x v="2"/>
    <x v="0"/>
    <x v="1"/>
    <x v="0"/>
    <x v="0"/>
    <x v="0"/>
    <x v="4"/>
    <x v="18"/>
    <x v="7"/>
    <x v="0"/>
  </r>
  <r>
    <s v="AU1871"/>
    <s v="Max  Rodgers"/>
    <x v="0"/>
    <n v="46"/>
    <x v="2"/>
    <x v="2"/>
    <x v="175"/>
    <n v="25136.9"/>
    <x v="1"/>
    <x v="3"/>
    <x v="0"/>
    <x v="0"/>
    <x v="0"/>
    <x v="2"/>
    <x v="0"/>
    <x v="2"/>
    <x v="18"/>
    <x v="7"/>
    <x v="0"/>
  </r>
  <r>
    <s v="AU1872"/>
    <s v="Isabel  Cross"/>
    <x v="0"/>
    <n v="23"/>
    <x v="3"/>
    <x v="1"/>
    <x v="175"/>
    <n v="101766.06"/>
    <x v="2"/>
    <x v="1"/>
    <x v="1"/>
    <x v="0"/>
    <x v="0"/>
    <x v="1"/>
    <x v="0"/>
    <x v="0"/>
    <x v="18"/>
    <x v="7"/>
    <x v="0"/>
  </r>
  <r>
    <s v="AU0075"/>
    <s v="Salvador  Bass"/>
    <x v="1"/>
    <n v="30"/>
    <x v="1"/>
    <x v="0"/>
    <x v="5"/>
    <n v="29.91"/>
    <x v="0"/>
    <x v="1"/>
    <x v="1"/>
    <x v="0"/>
    <x v="1"/>
    <x v="0"/>
    <x v="0"/>
    <x v="1"/>
    <x v="3"/>
    <x v="1"/>
    <x v="0"/>
  </r>
  <r>
    <s v="AU1874"/>
    <s v="Cassandra  Franklin"/>
    <x v="0"/>
    <n v="42"/>
    <x v="3"/>
    <x v="0"/>
    <x v="175"/>
    <n v="120777.76"/>
    <x v="0"/>
    <x v="0"/>
    <x v="0"/>
    <x v="0"/>
    <x v="0"/>
    <x v="0"/>
    <x v="0"/>
    <x v="3"/>
    <x v="18"/>
    <x v="7"/>
    <x v="0"/>
  </r>
  <r>
    <s v="AU1875"/>
    <s v="Patty  Thompson"/>
    <x v="0"/>
    <n v="40"/>
    <x v="0"/>
    <x v="1"/>
    <x v="115"/>
    <n v="56435.43"/>
    <x v="0"/>
    <x v="3"/>
    <x v="1"/>
    <x v="0"/>
    <x v="0"/>
    <x v="0"/>
    <x v="0"/>
    <x v="3"/>
    <x v="20"/>
    <x v="8"/>
    <x v="0"/>
  </r>
  <r>
    <s v="AU1876"/>
    <s v="Nellie  Joseph"/>
    <x v="0"/>
    <n v="46"/>
    <x v="0"/>
    <x v="0"/>
    <x v="115"/>
    <n v="70684.84"/>
    <x v="1"/>
    <x v="1"/>
    <x v="0"/>
    <x v="0"/>
    <x v="0"/>
    <x v="1"/>
    <x v="0"/>
    <x v="2"/>
    <x v="20"/>
    <x v="8"/>
    <x v="0"/>
  </r>
  <r>
    <s v="AU1877"/>
    <s v="Ernest  Davis"/>
    <x v="1"/>
    <n v="41"/>
    <x v="0"/>
    <x v="0"/>
    <x v="115"/>
    <n v="37203.279999999999"/>
    <x v="1"/>
    <x v="0"/>
    <x v="1"/>
    <x v="0"/>
    <x v="0"/>
    <x v="0"/>
    <x v="1"/>
    <x v="3"/>
    <x v="20"/>
    <x v="8"/>
    <x v="0"/>
  </r>
  <r>
    <s v="AU0095"/>
    <s v="Cassandra  Franklin"/>
    <x v="1"/>
    <n v="30"/>
    <x v="0"/>
    <x v="0"/>
    <x v="7"/>
    <n v="82157.25"/>
    <x v="0"/>
    <x v="1"/>
    <x v="0"/>
    <x v="0"/>
    <x v="0"/>
    <x v="0"/>
    <x v="0"/>
    <x v="1"/>
    <x v="6"/>
    <x v="2"/>
    <x v="0"/>
  </r>
  <r>
    <s v="AU1879"/>
    <s v="Don  Gonzales"/>
    <x v="1"/>
    <n v="37"/>
    <x v="0"/>
    <x v="1"/>
    <x v="115"/>
    <n v="110802.75"/>
    <x v="1"/>
    <x v="1"/>
    <x v="1"/>
    <x v="1"/>
    <x v="1"/>
    <x v="0"/>
    <x v="0"/>
    <x v="3"/>
    <x v="20"/>
    <x v="8"/>
    <x v="0"/>
  </r>
  <r>
    <s v="AU1880"/>
    <s v="Salvador  Bass"/>
    <x v="0"/>
    <n v="36"/>
    <x v="0"/>
    <x v="0"/>
    <x v="115"/>
    <n v="21938.34"/>
    <x v="0"/>
    <x v="1"/>
    <x v="0"/>
    <x v="0"/>
    <x v="1"/>
    <x v="0"/>
    <x v="0"/>
    <x v="3"/>
    <x v="20"/>
    <x v="8"/>
    <x v="0"/>
  </r>
  <r>
    <s v="AU1881"/>
    <s v="Joey  Wong"/>
    <x v="1"/>
    <n v="44"/>
    <x v="0"/>
    <x v="2"/>
    <x v="115"/>
    <n v="78535.570000000007"/>
    <x v="0"/>
    <x v="2"/>
    <x v="0"/>
    <x v="1"/>
    <x v="0"/>
    <x v="0"/>
    <x v="0"/>
    <x v="3"/>
    <x v="20"/>
    <x v="8"/>
    <x v="0"/>
  </r>
  <r>
    <s v="AU1882"/>
    <s v="Peter  Hodges"/>
    <x v="0"/>
    <n v="19"/>
    <x v="0"/>
    <x v="0"/>
    <x v="115"/>
    <n v="113302.78"/>
    <x v="0"/>
    <x v="2"/>
    <x v="1"/>
    <x v="0"/>
    <x v="1"/>
    <x v="0"/>
    <x v="0"/>
    <x v="0"/>
    <x v="20"/>
    <x v="8"/>
    <x v="0"/>
  </r>
  <r>
    <s v="AU0159"/>
    <s v="Salvador  Bass"/>
    <x v="0"/>
    <n v="30"/>
    <x v="0"/>
    <x v="0"/>
    <x v="9"/>
    <n v="32642.45"/>
    <x v="1"/>
    <x v="1"/>
    <x v="0"/>
    <x v="0"/>
    <x v="0"/>
    <x v="0"/>
    <x v="0"/>
    <x v="1"/>
    <x v="0"/>
    <x v="3"/>
    <x v="0"/>
  </r>
  <r>
    <s v="AU1884"/>
    <s v="Edwin  Malone"/>
    <x v="1"/>
    <n v="44"/>
    <x v="2"/>
    <x v="2"/>
    <x v="115"/>
    <n v="4176.54"/>
    <x v="1"/>
    <x v="1"/>
    <x v="1"/>
    <x v="0"/>
    <x v="0"/>
    <x v="0"/>
    <x v="0"/>
    <x v="3"/>
    <x v="20"/>
    <x v="8"/>
    <x v="0"/>
  </r>
  <r>
    <s v="AU0168"/>
    <s v="Elaine  Ellis"/>
    <x v="1"/>
    <n v="30"/>
    <x v="3"/>
    <x v="0"/>
    <x v="9"/>
    <n v="46038.55"/>
    <x v="2"/>
    <x v="1"/>
    <x v="1"/>
    <x v="0"/>
    <x v="0"/>
    <x v="0"/>
    <x v="0"/>
    <x v="1"/>
    <x v="0"/>
    <x v="3"/>
    <x v="0"/>
  </r>
  <r>
    <s v="AU1886"/>
    <s v="Carla  Mccormick"/>
    <x v="1"/>
    <n v="34"/>
    <x v="3"/>
    <x v="0"/>
    <x v="115"/>
    <n v="74415.960000000006"/>
    <x v="0"/>
    <x v="2"/>
    <x v="0"/>
    <x v="0"/>
    <x v="0"/>
    <x v="0"/>
    <x v="0"/>
    <x v="1"/>
    <x v="20"/>
    <x v="8"/>
    <x v="0"/>
  </r>
  <r>
    <s v="AU1887"/>
    <s v="Mable  Lindsey"/>
    <x v="0"/>
    <n v="40"/>
    <x v="0"/>
    <x v="0"/>
    <x v="292"/>
    <n v="159894.76"/>
    <x v="2"/>
    <x v="1"/>
    <x v="1"/>
    <x v="0"/>
    <x v="0"/>
    <x v="1"/>
    <x v="1"/>
    <x v="3"/>
    <x v="25"/>
    <x v="8"/>
    <x v="0"/>
  </r>
  <r>
    <s v="AU0246"/>
    <s v="Edwin  Malone"/>
    <x v="0"/>
    <n v="30"/>
    <x v="0"/>
    <x v="0"/>
    <x v="92"/>
    <n v="6629.43"/>
    <x v="0"/>
    <x v="2"/>
    <x v="1"/>
    <x v="0"/>
    <x v="0"/>
    <x v="2"/>
    <x v="0"/>
    <x v="1"/>
    <x v="24"/>
    <x v="3"/>
    <x v="0"/>
  </r>
  <r>
    <s v="AU1889"/>
    <s v="Max  Rodgers"/>
    <x v="1"/>
    <n v="34"/>
    <x v="0"/>
    <x v="0"/>
    <x v="292"/>
    <n v="160224.63"/>
    <x v="1"/>
    <x v="1"/>
    <x v="1"/>
    <x v="0"/>
    <x v="0"/>
    <x v="0"/>
    <x v="0"/>
    <x v="1"/>
    <x v="25"/>
    <x v="8"/>
    <x v="0"/>
  </r>
  <r>
    <s v="AU1890"/>
    <s v="Woodrow  Colon"/>
    <x v="1"/>
    <n v="62"/>
    <x v="2"/>
    <x v="2"/>
    <x v="292"/>
    <n v="129268.28"/>
    <x v="0"/>
    <x v="2"/>
    <x v="0"/>
    <x v="0"/>
    <x v="2"/>
    <x v="0"/>
    <x v="1"/>
    <x v="4"/>
    <x v="25"/>
    <x v="8"/>
    <x v="0"/>
  </r>
  <r>
    <s v="AU1891"/>
    <s v="Marion  Glover"/>
    <x v="0"/>
    <n v="47"/>
    <x v="2"/>
    <x v="1"/>
    <x v="292"/>
    <n v="88896.22"/>
    <x v="0"/>
    <x v="1"/>
    <x v="1"/>
    <x v="0"/>
    <x v="0"/>
    <x v="0"/>
    <x v="0"/>
    <x v="2"/>
    <x v="25"/>
    <x v="8"/>
    <x v="0"/>
  </r>
  <r>
    <s v="AU1892"/>
    <s v="Paulette  Spencer"/>
    <x v="0"/>
    <n v="41"/>
    <x v="2"/>
    <x v="1"/>
    <x v="292"/>
    <n v="52216.07"/>
    <x v="1"/>
    <x v="2"/>
    <x v="1"/>
    <x v="1"/>
    <x v="0"/>
    <x v="0"/>
    <x v="0"/>
    <x v="3"/>
    <x v="25"/>
    <x v="8"/>
    <x v="0"/>
  </r>
  <r>
    <s v="AU1893"/>
    <s v="Joey  Wong"/>
    <x v="1"/>
    <n v="35"/>
    <x v="3"/>
    <x v="1"/>
    <x v="292"/>
    <n v="62562.37"/>
    <x v="0"/>
    <x v="1"/>
    <x v="0"/>
    <x v="0"/>
    <x v="0"/>
    <x v="0"/>
    <x v="0"/>
    <x v="3"/>
    <x v="25"/>
    <x v="8"/>
    <x v="0"/>
  </r>
  <r>
    <s v="AU1894"/>
    <s v="Della  Jensen"/>
    <x v="1"/>
    <n v="34"/>
    <x v="0"/>
    <x v="0"/>
    <x v="48"/>
    <n v="142420.91"/>
    <x v="2"/>
    <x v="1"/>
    <x v="1"/>
    <x v="0"/>
    <x v="1"/>
    <x v="0"/>
    <x v="0"/>
    <x v="1"/>
    <x v="21"/>
    <x v="8"/>
    <x v="0"/>
  </r>
  <r>
    <s v="AU1895"/>
    <s v="Pauline  Beck"/>
    <x v="1"/>
    <n v="39"/>
    <x v="0"/>
    <x v="1"/>
    <x v="48"/>
    <n v="80664.09"/>
    <x v="0"/>
    <x v="3"/>
    <x v="0"/>
    <x v="0"/>
    <x v="1"/>
    <x v="0"/>
    <x v="0"/>
    <x v="3"/>
    <x v="21"/>
    <x v="8"/>
    <x v="0"/>
  </r>
  <r>
    <s v="AU0250"/>
    <s v="Sonya  Mullins"/>
    <x v="1"/>
    <n v="30"/>
    <x v="0"/>
    <x v="1"/>
    <x v="92"/>
    <n v="20009.78"/>
    <x v="0"/>
    <x v="1"/>
    <x v="0"/>
    <x v="1"/>
    <x v="0"/>
    <x v="1"/>
    <x v="0"/>
    <x v="1"/>
    <x v="24"/>
    <x v="3"/>
    <x v="0"/>
  </r>
  <r>
    <s v="AU1897"/>
    <s v="Elbert  Klein"/>
    <x v="0"/>
    <n v="36"/>
    <x v="0"/>
    <x v="0"/>
    <x v="48"/>
    <n v="14596.72"/>
    <x v="1"/>
    <x v="2"/>
    <x v="0"/>
    <x v="0"/>
    <x v="0"/>
    <x v="0"/>
    <x v="0"/>
    <x v="3"/>
    <x v="21"/>
    <x v="8"/>
    <x v="0"/>
  </r>
  <r>
    <s v="AU0252"/>
    <s v="Don  Gonzales"/>
    <x v="0"/>
    <n v="30"/>
    <x v="0"/>
    <x v="0"/>
    <x v="92"/>
    <n v="111324.36"/>
    <x v="0"/>
    <x v="2"/>
    <x v="0"/>
    <x v="0"/>
    <x v="0"/>
    <x v="0"/>
    <x v="0"/>
    <x v="1"/>
    <x v="24"/>
    <x v="3"/>
    <x v="0"/>
  </r>
  <r>
    <s v="AU0271"/>
    <s v="Eddie  Green"/>
    <x v="0"/>
    <n v="30"/>
    <x v="3"/>
    <x v="0"/>
    <x v="92"/>
    <n v="43151.96"/>
    <x v="0"/>
    <x v="1"/>
    <x v="1"/>
    <x v="0"/>
    <x v="0"/>
    <x v="1"/>
    <x v="0"/>
    <x v="1"/>
    <x v="24"/>
    <x v="3"/>
    <x v="0"/>
  </r>
  <r>
    <s v="AU1900"/>
    <s v="Joey  Wong"/>
    <x v="0"/>
    <n v="50"/>
    <x v="2"/>
    <x v="2"/>
    <x v="48"/>
    <n v="101411.27"/>
    <x v="1"/>
    <x v="2"/>
    <x v="0"/>
    <x v="0"/>
    <x v="0"/>
    <x v="0"/>
    <x v="1"/>
    <x v="2"/>
    <x v="21"/>
    <x v="8"/>
    <x v="0"/>
  </r>
  <r>
    <s v="AU1901"/>
    <s v="Sandra  Floyd"/>
    <x v="0"/>
    <n v="50"/>
    <x v="2"/>
    <x v="2"/>
    <x v="48"/>
    <n v="9551.9"/>
    <x v="1"/>
    <x v="3"/>
    <x v="0"/>
    <x v="0"/>
    <x v="0"/>
    <x v="0"/>
    <x v="0"/>
    <x v="2"/>
    <x v="21"/>
    <x v="8"/>
    <x v="0"/>
  </r>
  <r>
    <s v="AU1902"/>
    <s v="Shari  Silva"/>
    <x v="0"/>
    <n v="60"/>
    <x v="2"/>
    <x v="1"/>
    <x v="48"/>
    <n v="10389.07"/>
    <x v="1"/>
    <x v="2"/>
    <x v="1"/>
    <x v="0"/>
    <x v="1"/>
    <x v="0"/>
    <x v="0"/>
    <x v="4"/>
    <x v="21"/>
    <x v="8"/>
    <x v="0"/>
  </r>
  <r>
    <s v="AU1903"/>
    <s v="Don  Gonzales"/>
    <x v="0"/>
    <n v="43"/>
    <x v="2"/>
    <x v="1"/>
    <x v="48"/>
    <n v="125287.4"/>
    <x v="1"/>
    <x v="1"/>
    <x v="0"/>
    <x v="1"/>
    <x v="0"/>
    <x v="0"/>
    <x v="0"/>
    <x v="3"/>
    <x v="21"/>
    <x v="8"/>
    <x v="0"/>
  </r>
  <r>
    <s v="AU1904"/>
    <s v="Herman  Williams"/>
    <x v="1"/>
    <n v="50"/>
    <x v="2"/>
    <x v="2"/>
    <x v="48"/>
    <n v="72038.460000000006"/>
    <x v="0"/>
    <x v="1"/>
    <x v="0"/>
    <x v="0"/>
    <x v="0"/>
    <x v="0"/>
    <x v="0"/>
    <x v="2"/>
    <x v="21"/>
    <x v="8"/>
    <x v="0"/>
  </r>
  <r>
    <s v="AU1905"/>
    <s v="Mable  Lindsey"/>
    <x v="1"/>
    <n v="59"/>
    <x v="2"/>
    <x v="2"/>
    <x v="48"/>
    <n v="149207.94"/>
    <x v="1"/>
    <x v="2"/>
    <x v="0"/>
    <x v="0"/>
    <x v="0"/>
    <x v="2"/>
    <x v="1"/>
    <x v="4"/>
    <x v="21"/>
    <x v="8"/>
    <x v="0"/>
  </r>
  <r>
    <s v="AU0276"/>
    <s v="Blake  Bridges"/>
    <x v="0"/>
    <n v="30"/>
    <x v="0"/>
    <x v="1"/>
    <x v="114"/>
    <n v="20944.97"/>
    <x v="0"/>
    <x v="1"/>
    <x v="1"/>
    <x v="0"/>
    <x v="1"/>
    <x v="0"/>
    <x v="0"/>
    <x v="1"/>
    <x v="10"/>
    <x v="3"/>
    <x v="0"/>
  </r>
  <r>
    <s v="AU1907"/>
    <s v="Isabel  Cross"/>
    <x v="0"/>
    <n v="43"/>
    <x v="0"/>
    <x v="0"/>
    <x v="293"/>
    <n v="9738.27"/>
    <x v="2"/>
    <x v="0"/>
    <x v="1"/>
    <x v="0"/>
    <x v="1"/>
    <x v="0"/>
    <x v="0"/>
    <x v="3"/>
    <x v="26"/>
    <x v="8"/>
    <x v="0"/>
  </r>
  <r>
    <s v="AU0278"/>
    <s v="Fernando  Rowe"/>
    <x v="1"/>
    <n v="30"/>
    <x v="0"/>
    <x v="1"/>
    <x v="114"/>
    <n v="106858.49"/>
    <x v="1"/>
    <x v="2"/>
    <x v="0"/>
    <x v="0"/>
    <x v="0"/>
    <x v="0"/>
    <x v="0"/>
    <x v="1"/>
    <x v="10"/>
    <x v="3"/>
    <x v="0"/>
  </r>
  <r>
    <s v="AU1909"/>
    <s v="Johanna  Boone"/>
    <x v="1"/>
    <n v="36"/>
    <x v="0"/>
    <x v="0"/>
    <x v="293"/>
    <n v="35445.97"/>
    <x v="1"/>
    <x v="1"/>
    <x v="1"/>
    <x v="1"/>
    <x v="1"/>
    <x v="0"/>
    <x v="0"/>
    <x v="3"/>
    <x v="26"/>
    <x v="8"/>
    <x v="0"/>
  </r>
  <r>
    <s v="AU1910"/>
    <s v="Drew  Rogers"/>
    <x v="1"/>
    <n v="38"/>
    <x v="0"/>
    <x v="0"/>
    <x v="293"/>
    <n v="47642.720000000001"/>
    <x v="0"/>
    <x v="2"/>
    <x v="0"/>
    <x v="0"/>
    <x v="0"/>
    <x v="0"/>
    <x v="0"/>
    <x v="3"/>
    <x v="26"/>
    <x v="8"/>
    <x v="0"/>
  </r>
  <r>
    <s v="AU1911"/>
    <s v="Della  Jensen"/>
    <x v="1"/>
    <n v="55"/>
    <x v="2"/>
    <x v="2"/>
    <x v="293"/>
    <n v="102780.81"/>
    <x v="0"/>
    <x v="1"/>
    <x v="1"/>
    <x v="0"/>
    <x v="0"/>
    <x v="1"/>
    <x v="0"/>
    <x v="4"/>
    <x v="26"/>
    <x v="8"/>
    <x v="0"/>
  </r>
  <r>
    <s v="AU1912"/>
    <s v="Elaine  Ellis"/>
    <x v="1"/>
    <n v="49"/>
    <x v="2"/>
    <x v="2"/>
    <x v="293"/>
    <n v="47022.1"/>
    <x v="0"/>
    <x v="1"/>
    <x v="1"/>
    <x v="0"/>
    <x v="1"/>
    <x v="0"/>
    <x v="0"/>
    <x v="2"/>
    <x v="26"/>
    <x v="8"/>
    <x v="0"/>
  </r>
  <r>
    <s v="AU0284"/>
    <s v="Della  Jensen"/>
    <x v="1"/>
    <n v="30"/>
    <x v="0"/>
    <x v="0"/>
    <x v="119"/>
    <n v="10649.97"/>
    <x v="2"/>
    <x v="1"/>
    <x v="0"/>
    <x v="0"/>
    <x v="1"/>
    <x v="0"/>
    <x v="0"/>
    <x v="1"/>
    <x v="11"/>
    <x v="3"/>
    <x v="0"/>
  </r>
  <r>
    <s v="AU1914"/>
    <s v="Joey  Wong"/>
    <x v="0"/>
    <n v="23"/>
    <x v="0"/>
    <x v="0"/>
    <x v="49"/>
    <n v="58008.78"/>
    <x v="0"/>
    <x v="0"/>
    <x v="0"/>
    <x v="0"/>
    <x v="0"/>
    <x v="0"/>
    <x v="1"/>
    <x v="0"/>
    <x v="0"/>
    <x v="8"/>
    <x v="0"/>
  </r>
  <r>
    <s v="AU0302"/>
    <s v="Rachel  Gomez"/>
    <x v="0"/>
    <n v="30"/>
    <x v="3"/>
    <x v="1"/>
    <x v="124"/>
    <n v="20293.900000000001"/>
    <x v="2"/>
    <x v="0"/>
    <x v="0"/>
    <x v="0"/>
    <x v="0"/>
    <x v="1"/>
    <x v="0"/>
    <x v="1"/>
    <x v="13"/>
    <x v="3"/>
    <x v="0"/>
  </r>
  <r>
    <s v="AU1916"/>
    <s v="Della  Jensen"/>
    <x v="0"/>
    <n v="37"/>
    <x v="0"/>
    <x v="0"/>
    <x v="49"/>
    <n v="50362.879999999997"/>
    <x v="1"/>
    <x v="2"/>
    <x v="0"/>
    <x v="0"/>
    <x v="0"/>
    <x v="2"/>
    <x v="1"/>
    <x v="3"/>
    <x v="0"/>
    <x v="8"/>
    <x v="0"/>
  </r>
  <r>
    <s v="AU1917"/>
    <s v="Ellen  Weaver"/>
    <x v="0"/>
    <n v="22"/>
    <x v="0"/>
    <x v="1"/>
    <x v="49"/>
    <n v="55024.39"/>
    <x v="0"/>
    <x v="2"/>
    <x v="1"/>
    <x v="0"/>
    <x v="0"/>
    <x v="0"/>
    <x v="0"/>
    <x v="0"/>
    <x v="0"/>
    <x v="8"/>
    <x v="0"/>
  </r>
  <r>
    <s v="AU0309"/>
    <s v="Colleen  Warren"/>
    <x v="0"/>
    <n v="30"/>
    <x v="0"/>
    <x v="0"/>
    <x v="126"/>
    <n v="31784"/>
    <x v="0"/>
    <x v="2"/>
    <x v="1"/>
    <x v="0"/>
    <x v="1"/>
    <x v="0"/>
    <x v="0"/>
    <x v="1"/>
    <x v="23"/>
    <x v="3"/>
    <x v="0"/>
  </r>
  <r>
    <s v="AU0311"/>
    <s v="Ruben  Nunez"/>
    <x v="0"/>
    <n v="30"/>
    <x v="0"/>
    <x v="1"/>
    <x v="132"/>
    <n v="39658.46"/>
    <x v="0"/>
    <x v="1"/>
    <x v="1"/>
    <x v="1"/>
    <x v="0"/>
    <x v="1"/>
    <x v="0"/>
    <x v="1"/>
    <x v="14"/>
    <x v="3"/>
    <x v="0"/>
  </r>
  <r>
    <s v="AU1920"/>
    <s v="Bobbie  Ryan"/>
    <x v="0"/>
    <n v="39"/>
    <x v="0"/>
    <x v="1"/>
    <x v="49"/>
    <n v="116064.39"/>
    <x v="0"/>
    <x v="2"/>
    <x v="1"/>
    <x v="1"/>
    <x v="0"/>
    <x v="0"/>
    <x v="0"/>
    <x v="3"/>
    <x v="0"/>
    <x v="8"/>
    <x v="0"/>
  </r>
  <r>
    <s v="AU0319"/>
    <s v="Della  Jensen"/>
    <x v="0"/>
    <n v="30"/>
    <x v="0"/>
    <x v="0"/>
    <x v="135"/>
    <n v="34350.07"/>
    <x v="0"/>
    <x v="1"/>
    <x v="0"/>
    <x v="0"/>
    <x v="0"/>
    <x v="1"/>
    <x v="1"/>
    <x v="1"/>
    <x v="15"/>
    <x v="3"/>
    <x v="0"/>
  </r>
  <r>
    <s v="AU0322"/>
    <s v="Don  Gonzales"/>
    <x v="1"/>
    <n v="30"/>
    <x v="0"/>
    <x v="2"/>
    <x v="135"/>
    <n v="52412.46"/>
    <x v="0"/>
    <x v="1"/>
    <x v="0"/>
    <x v="0"/>
    <x v="0"/>
    <x v="0"/>
    <x v="0"/>
    <x v="1"/>
    <x v="15"/>
    <x v="3"/>
    <x v="0"/>
  </r>
  <r>
    <s v="AU1923"/>
    <s v="Max  Rodgers"/>
    <x v="1"/>
    <n v="44"/>
    <x v="0"/>
    <x v="0"/>
    <x v="49"/>
    <n v="2397.9699999999998"/>
    <x v="1"/>
    <x v="1"/>
    <x v="1"/>
    <x v="1"/>
    <x v="0"/>
    <x v="0"/>
    <x v="0"/>
    <x v="3"/>
    <x v="0"/>
    <x v="8"/>
    <x v="0"/>
  </r>
  <r>
    <s v="AU1924"/>
    <s v="Drew  Rogers"/>
    <x v="1"/>
    <n v="57"/>
    <x v="2"/>
    <x v="2"/>
    <x v="49"/>
    <n v="30620.79"/>
    <x v="0"/>
    <x v="1"/>
    <x v="0"/>
    <x v="0"/>
    <x v="0"/>
    <x v="0"/>
    <x v="0"/>
    <x v="4"/>
    <x v="0"/>
    <x v="8"/>
    <x v="0"/>
  </r>
  <r>
    <s v="AU0421"/>
    <s v="Eric  Rose"/>
    <x v="1"/>
    <n v="30"/>
    <x v="0"/>
    <x v="2"/>
    <x v="22"/>
    <n v="7994.63"/>
    <x v="2"/>
    <x v="1"/>
    <x v="1"/>
    <x v="0"/>
    <x v="1"/>
    <x v="0"/>
    <x v="0"/>
    <x v="1"/>
    <x v="4"/>
    <x v="4"/>
    <x v="0"/>
  </r>
  <r>
    <s v="AU1926"/>
    <s v="Sandra  Floyd"/>
    <x v="0"/>
    <n v="41"/>
    <x v="3"/>
    <x v="0"/>
    <x v="49"/>
    <n v="41237.120000000003"/>
    <x v="0"/>
    <x v="1"/>
    <x v="1"/>
    <x v="0"/>
    <x v="2"/>
    <x v="0"/>
    <x v="0"/>
    <x v="3"/>
    <x v="0"/>
    <x v="8"/>
    <x v="0"/>
  </r>
  <r>
    <s v="AU0449"/>
    <s v="Cindy  Becker"/>
    <x v="0"/>
    <n v="30"/>
    <x v="1"/>
    <x v="0"/>
    <x v="157"/>
    <n v="61600.69"/>
    <x v="0"/>
    <x v="1"/>
    <x v="0"/>
    <x v="0"/>
    <x v="0"/>
    <x v="0"/>
    <x v="0"/>
    <x v="1"/>
    <x v="5"/>
    <x v="4"/>
    <x v="0"/>
  </r>
  <r>
    <s v="AU1928"/>
    <s v="Elbert  Klein"/>
    <x v="1"/>
    <n v="35"/>
    <x v="0"/>
    <x v="0"/>
    <x v="294"/>
    <n v="67371.03"/>
    <x v="0"/>
    <x v="0"/>
    <x v="0"/>
    <x v="0"/>
    <x v="0"/>
    <x v="0"/>
    <x v="1"/>
    <x v="3"/>
    <x v="1"/>
    <x v="8"/>
    <x v="0"/>
  </r>
  <r>
    <s v="AU1929"/>
    <s v="Robert  Munoz"/>
    <x v="1"/>
    <n v="37"/>
    <x v="0"/>
    <x v="0"/>
    <x v="294"/>
    <n v="70256.240000000005"/>
    <x v="1"/>
    <x v="0"/>
    <x v="0"/>
    <x v="0"/>
    <x v="0"/>
    <x v="1"/>
    <x v="1"/>
    <x v="3"/>
    <x v="1"/>
    <x v="8"/>
    <x v="0"/>
  </r>
  <r>
    <s v="AU1930"/>
    <s v="Sylvester  Morales"/>
    <x v="0"/>
    <n v="38"/>
    <x v="0"/>
    <x v="0"/>
    <x v="294"/>
    <n v="32484.01"/>
    <x v="1"/>
    <x v="2"/>
    <x v="0"/>
    <x v="0"/>
    <x v="0"/>
    <x v="0"/>
    <x v="0"/>
    <x v="3"/>
    <x v="1"/>
    <x v="8"/>
    <x v="0"/>
  </r>
  <r>
    <s v="AU1931"/>
    <s v="Sandra  Floyd"/>
    <x v="1"/>
    <n v="21"/>
    <x v="0"/>
    <x v="0"/>
    <x v="294"/>
    <n v="38042"/>
    <x v="0"/>
    <x v="1"/>
    <x v="1"/>
    <x v="1"/>
    <x v="1"/>
    <x v="0"/>
    <x v="0"/>
    <x v="0"/>
    <x v="1"/>
    <x v="8"/>
    <x v="0"/>
  </r>
  <r>
    <s v="AU1932"/>
    <s v="Lee  Mack"/>
    <x v="0"/>
    <n v="37"/>
    <x v="0"/>
    <x v="2"/>
    <x v="294"/>
    <n v="47854.879999999997"/>
    <x v="0"/>
    <x v="1"/>
    <x v="0"/>
    <x v="1"/>
    <x v="0"/>
    <x v="0"/>
    <x v="0"/>
    <x v="3"/>
    <x v="1"/>
    <x v="8"/>
    <x v="0"/>
  </r>
  <r>
    <s v="AU0528"/>
    <s v="Shari  Silva"/>
    <x v="1"/>
    <n v="30"/>
    <x v="3"/>
    <x v="2"/>
    <x v="25"/>
    <n v="50999.43"/>
    <x v="2"/>
    <x v="1"/>
    <x v="0"/>
    <x v="0"/>
    <x v="0"/>
    <x v="0"/>
    <x v="0"/>
    <x v="1"/>
    <x v="6"/>
    <x v="4"/>
    <x v="0"/>
  </r>
  <r>
    <s v="AU1934"/>
    <s v="Jenny  Garcia"/>
    <x v="0"/>
    <n v="61"/>
    <x v="2"/>
    <x v="1"/>
    <x v="294"/>
    <n v="84788.46"/>
    <x v="0"/>
    <x v="0"/>
    <x v="1"/>
    <x v="1"/>
    <x v="2"/>
    <x v="1"/>
    <x v="0"/>
    <x v="4"/>
    <x v="1"/>
    <x v="8"/>
    <x v="0"/>
  </r>
  <r>
    <s v="AU1935"/>
    <s v="Della  Jensen"/>
    <x v="0"/>
    <n v="52"/>
    <x v="2"/>
    <x v="2"/>
    <x v="294"/>
    <n v="113047.9"/>
    <x v="1"/>
    <x v="1"/>
    <x v="1"/>
    <x v="0"/>
    <x v="0"/>
    <x v="0"/>
    <x v="1"/>
    <x v="2"/>
    <x v="1"/>
    <x v="8"/>
    <x v="0"/>
  </r>
  <r>
    <s v="AU1936"/>
    <s v="Drew  Rogers"/>
    <x v="1"/>
    <n v="49"/>
    <x v="2"/>
    <x v="0"/>
    <x v="294"/>
    <n v="4467.55"/>
    <x v="0"/>
    <x v="1"/>
    <x v="0"/>
    <x v="0"/>
    <x v="1"/>
    <x v="0"/>
    <x v="0"/>
    <x v="2"/>
    <x v="1"/>
    <x v="8"/>
    <x v="0"/>
  </r>
  <r>
    <s v="AU1937"/>
    <s v="Billie  Chandler"/>
    <x v="0"/>
    <n v="34"/>
    <x v="2"/>
    <x v="2"/>
    <x v="294"/>
    <n v="102387.93"/>
    <x v="1"/>
    <x v="2"/>
    <x v="0"/>
    <x v="0"/>
    <x v="0"/>
    <x v="0"/>
    <x v="0"/>
    <x v="1"/>
    <x v="1"/>
    <x v="8"/>
    <x v="0"/>
  </r>
  <r>
    <s v="AU1938"/>
    <s v="Johanna  Boone"/>
    <x v="1"/>
    <n v="42"/>
    <x v="2"/>
    <x v="2"/>
    <x v="294"/>
    <n v="58067.12"/>
    <x v="1"/>
    <x v="1"/>
    <x v="1"/>
    <x v="0"/>
    <x v="1"/>
    <x v="0"/>
    <x v="0"/>
    <x v="3"/>
    <x v="1"/>
    <x v="8"/>
    <x v="0"/>
  </r>
  <r>
    <s v="AU1939"/>
    <s v="Salvador  Bass"/>
    <x v="0"/>
    <n v="21"/>
    <x v="1"/>
    <x v="0"/>
    <x v="294"/>
    <n v="15294.93"/>
    <x v="2"/>
    <x v="1"/>
    <x v="1"/>
    <x v="1"/>
    <x v="1"/>
    <x v="0"/>
    <x v="0"/>
    <x v="0"/>
    <x v="1"/>
    <x v="8"/>
    <x v="0"/>
  </r>
  <r>
    <s v="AU0541"/>
    <s v="Della  Jensen"/>
    <x v="1"/>
    <n v="30"/>
    <x v="1"/>
    <x v="1"/>
    <x v="170"/>
    <n v="9152.7800000000007"/>
    <x v="1"/>
    <x v="1"/>
    <x v="0"/>
    <x v="0"/>
    <x v="0"/>
    <x v="3"/>
    <x v="1"/>
    <x v="1"/>
    <x v="24"/>
    <x v="4"/>
    <x v="0"/>
  </r>
  <r>
    <s v="AU1941"/>
    <s v="Johanna  Boone"/>
    <x v="1"/>
    <n v="41"/>
    <x v="0"/>
    <x v="0"/>
    <x v="54"/>
    <n v="89655.06"/>
    <x v="1"/>
    <x v="1"/>
    <x v="0"/>
    <x v="0"/>
    <x v="0"/>
    <x v="0"/>
    <x v="1"/>
    <x v="3"/>
    <x v="2"/>
    <x v="8"/>
    <x v="0"/>
  </r>
  <r>
    <s v="AU1942"/>
    <s v="Lee  Mack"/>
    <x v="0"/>
    <n v="50"/>
    <x v="0"/>
    <x v="0"/>
    <x v="54"/>
    <n v="3685.87"/>
    <x v="0"/>
    <x v="0"/>
    <x v="0"/>
    <x v="0"/>
    <x v="1"/>
    <x v="0"/>
    <x v="0"/>
    <x v="2"/>
    <x v="2"/>
    <x v="8"/>
    <x v="0"/>
  </r>
  <r>
    <s v="AU1943"/>
    <s v="Max  Rodgers"/>
    <x v="0"/>
    <n v="36"/>
    <x v="0"/>
    <x v="0"/>
    <x v="54"/>
    <n v="12440.27"/>
    <x v="0"/>
    <x v="2"/>
    <x v="0"/>
    <x v="0"/>
    <x v="0"/>
    <x v="0"/>
    <x v="0"/>
    <x v="3"/>
    <x v="2"/>
    <x v="8"/>
    <x v="0"/>
  </r>
  <r>
    <s v="AU1944"/>
    <s v="Lee  Mack"/>
    <x v="1"/>
    <n v="23"/>
    <x v="0"/>
    <x v="0"/>
    <x v="54"/>
    <n v="25741.360000000001"/>
    <x v="2"/>
    <x v="1"/>
    <x v="0"/>
    <x v="0"/>
    <x v="1"/>
    <x v="0"/>
    <x v="0"/>
    <x v="0"/>
    <x v="2"/>
    <x v="8"/>
    <x v="0"/>
  </r>
  <r>
    <s v="AU1945"/>
    <s v="Herman  Williams"/>
    <x v="0"/>
    <n v="41"/>
    <x v="0"/>
    <x v="1"/>
    <x v="54"/>
    <n v="133381.4"/>
    <x v="0"/>
    <x v="1"/>
    <x v="1"/>
    <x v="0"/>
    <x v="0"/>
    <x v="0"/>
    <x v="0"/>
    <x v="3"/>
    <x v="2"/>
    <x v="8"/>
    <x v="0"/>
  </r>
  <r>
    <s v="AU1946"/>
    <s v="Cassandra  Franklin"/>
    <x v="0"/>
    <n v="40"/>
    <x v="0"/>
    <x v="1"/>
    <x v="54"/>
    <n v="7620.7"/>
    <x v="1"/>
    <x v="1"/>
    <x v="1"/>
    <x v="0"/>
    <x v="0"/>
    <x v="0"/>
    <x v="0"/>
    <x v="3"/>
    <x v="2"/>
    <x v="8"/>
    <x v="0"/>
  </r>
  <r>
    <s v="AU1947"/>
    <s v="Trevor  Jones"/>
    <x v="1"/>
    <n v="37"/>
    <x v="0"/>
    <x v="0"/>
    <x v="54"/>
    <n v="63786.33"/>
    <x v="2"/>
    <x v="1"/>
    <x v="1"/>
    <x v="0"/>
    <x v="0"/>
    <x v="0"/>
    <x v="1"/>
    <x v="3"/>
    <x v="2"/>
    <x v="8"/>
    <x v="0"/>
  </r>
  <r>
    <s v="AU0561"/>
    <s v="Andrew  Meyer"/>
    <x v="1"/>
    <n v="30"/>
    <x v="0"/>
    <x v="0"/>
    <x v="29"/>
    <n v="98363.51"/>
    <x v="0"/>
    <x v="1"/>
    <x v="1"/>
    <x v="0"/>
    <x v="1"/>
    <x v="0"/>
    <x v="0"/>
    <x v="1"/>
    <x v="10"/>
    <x v="4"/>
    <x v="0"/>
  </r>
  <r>
    <s v="AU0636"/>
    <s v="Shari  Silva"/>
    <x v="1"/>
    <n v="30"/>
    <x v="3"/>
    <x v="0"/>
    <x v="186"/>
    <n v="30261.33"/>
    <x v="2"/>
    <x v="2"/>
    <x v="0"/>
    <x v="1"/>
    <x v="0"/>
    <x v="0"/>
    <x v="0"/>
    <x v="1"/>
    <x v="30"/>
    <x v="4"/>
    <x v="0"/>
  </r>
  <r>
    <s v="AU1950"/>
    <s v="Rachel  Gomez"/>
    <x v="0"/>
    <n v="37"/>
    <x v="2"/>
    <x v="1"/>
    <x v="54"/>
    <n v="27209.57"/>
    <x v="0"/>
    <x v="2"/>
    <x v="0"/>
    <x v="0"/>
    <x v="2"/>
    <x v="0"/>
    <x v="0"/>
    <x v="3"/>
    <x v="2"/>
    <x v="8"/>
    <x v="0"/>
  </r>
  <r>
    <s v="AU1951"/>
    <s v="Rachel  Gomez"/>
    <x v="0"/>
    <n v="54"/>
    <x v="2"/>
    <x v="1"/>
    <x v="54"/>
    <n v="17254.39"/>
    <x v="0"/>
    <x v="0"/>
    <x v="0"/>
    <x v="0"/>
    <x v="0"/>
    <x v="0"/>
    <x v="0"/>
    <x v="2"/>
    <x v="2"/>
    <x v="8"/>
    <x v="0"/>
  </r>
  <r>
    <s v="AU0655"/>
    <s v="Felicia  Jennings"/>
    <x v="0"/>
    <n v="30"/>
    <x v="0"/>
    <x v="0"/>
    <x v="193"/>
    <n v="27088.27"/>
    <x v="0"/>
    <x v="1"/>
    <x v="0"/>
    <x v="0"/>
    <x v="0"/>
    <x v="0"/>
    <x v="0"/>
    <x v="1"/>
    <x v="23"/>
    <x v="4"/>
    <x v="0"/>
  </r>
  <r>
    <s v="AU1953"/>
    <s v="Cecilia  Manning"/>
    <x v="1"/>
    <n v="43"/>
    <x v="3"/>
    <x v="0"/>
    <x v="54"/>
    <n v="117117.52"/>
    <x v="2"/>
    <x v="1"/>
    <x v="1"/>
    <x v="1"/>
    <x v="2"/>
    <x v="3"/>
    <x v="1"/>
    <x v="3"/>
    <x v="2"/>
    <x v="8"/>
    <x v="0"/>
  </r>
  <r>
    <s v="AU1954"/>
    <s v="Rachel  Gomez"/>
    <x v="1"/>
    <n v="35"/>
    <x v="3"/>
    <x v="0"/>
    <x v="54"/>
    <n v="66325.3"/>
    <x v="1"/>
    <x v="2"/>
    <x v="0"/>
    <x v="0"/>
    <x v="0"/>
    <x v="1"/>
    <x v="0"/>
    <x v="3"/>
    <x v="2"/>
    <x v="8"/>
    <x v="0"/>
  </r>
  <r>
    <s v="AU1955"/>
    <s v="Blake  Bridges"/>
    <x v="1"/>
    <n v="41"/>
    <x v="3"/>
    <x v="1"/>
    <x v="54"/>
    <n v="46002.33"/>
    <x v="0"/>
    <x v="0"/>
    <x v="0"/>
    <x v="0"/>
    <x v="1"/>
    <x v="0"/>
    <x v="0"/>
    <x v="3"/>
    <x v="2"/>
    <x v="8"/>
    <x v="0"/>
  </r>
  <r>
    <s v="AU0717"/>
    <s v="Cecilia  Manning"/>
    <x v="1"/>
    <n v="30"/>
    <x v="3"/>
    <x v="0"/>
    <x v="159"/>
    <n v="24033.759999999998"/>
    <x v="0"/>
    <x v="1"/>
    <x v="0"/>
    <x v="0"/>
    <x v="0"/>
    <x v="0"/>
    <x v="0"/>
    <x v="1"/>
    <x v="22"/>
    <x v="4"/>
    <x v="0"/>
  </r>
  <r>
    <s v="AU0873"/>
    <s v="Rachel  Gomez"/>
    <x v="1"/>
    <n v="30"/>
    <x v="0"/>
    <x v="0"/>
    <x v="218"/>
    <n v="52601.07"/>
    <x v="1"/>
    <x v="1"/>
    <x v="1"/>
    <x v="0"/>
    <x v="0"/>
    <x v="0"/>
    <x v="0"/>
    <x v="1"/>
    <x v="7"/>
    <x v="5"/>
    <x v="0"/>
  </r>
  <r>
    <s v="AU1958"/>
    <s v="Christy  Olson"/>
    <x v="1"/>
    <n v="41"/>
    <x v="0"/>
    <x v="1"/>
    <x v="295"/>
    <n v="158062.19"/>
    <x v="1"/>
    <x v="2"/>
    <x v="1"/>
    <x v="1"/>
    <x v="1"/>
    <x v="0"/>
    <x v="0"/>
    <x v="3"/>
    <x v="16"/>
    <x v="8"/>
    <x v="0"/>
  </r>
  <r>
    <s v="AU1959"/>
    <s v="Eric  Rose"/>
    <x v="0"/>
    <n v="39"/>
    <x v="0"/>
    <x v="2"/>
    <x v="295"/>
    <n v="30428.94"/>
    <x v="1"/>
    <x v="1"/>
    <x v="1"/>
    <x v="1"/>
    <x v="0"/>
    <x v="0"/>
    <x v="0"/>
    <x v="3"/>
    <x v="16"/>
    <x v="8"/>
    <x v="0"/>
  </r>
  <r>
    <s v="AU0922"/>
    <s v="Donna  Reid"/>
    <x v="1"/>
    <n v="30"/>
    <x v="0"/>
    <x v="0"/>
    <x v="34"/>
    <n v="109685.22"/>
    <x v="0"/>
    <x v="2"/>
    <x v="1"/>
    <x v="0"/>
    <x v="0"/>
    <x v="0"/>
    <x v="0"/>
    <x v="1"/>
    <x v="10"/>
    <x v="5"/>
    <x v="0"/>
  </r>
  <r>
    <s v="AU1961"/>
    <s v="Jaime  Pearson"/>
    <x v="0"/>
    <n v="34"/>
    <x v="0"/>
    <x v="2"/>
    <x v="295"/>
    <n v="11703.91"/>
    <x v="0"/>
    <x v="0"/>
    <x v="1"/>
    <x v="0"/>
    <x v="1"/>
    <x v="0"/>
    <x v="0"/>
    <x v="1"/>
    <x v="16"/>
    <x v="8"/>
    <x v="0"/>
  </r>
  <r>
    <s v="AU1962"/>
    <s v="Peter  Hodges"/>
    <x v="0"/>
    <n v="48"/>
    <x v="0"/>
    <x v="0"/>
    <x v="295"/>
    <n v="121915.96"/>
    <x v="0"/>
    <x v="0"/>
    <x v="1"/>
    <x v="0"/>
    <x v="1"/>
    <x v="0"/>
    <x v="0"/>
    <x v="2"/>
    <x v="16"/>
    <x v="8"/>
    <x v="0"/>
  </r>
  <r>
    <s v="AU1963"/>
    <s v="Elbert  Klein"/>
    <x v="0"/>
    <n v="53"/>
    <x v="2"/>
    <x v="2"/>
    <x v="295"/>
    <n v="16977.09"/>
    <x v="1"/>
    <x v="2"/>
    <x v="0"/>
    <x v="0"/>
    <x v="0"/>
    <x v="0"/>
    <x v="1"/>
    <x v="2"/>
    <x v="16"/>
    <x v="8"/>
    <x v="0"/>
  </r>
  <r>
    <s v="AU1964"/>
    <s v="Lee  Mack"/>
    <x v="0"/>
    <n v="42"/>
    <x v="2"/>
    <x v="1"/>
    <x v="295"/>
    <n v="65322.63"/>
    <x v="0"/>
    <x v="2"/>
    <x v="1"/>
    <x v="0"/>
    <x v="0"/>
    <x v="0"/>
    <x v="0"/>
    <x v="3"/>
    <x v="16"/>
    <x v="8"/>
    <x v="0"/>
  </r>
  <r>
    <s v="AU1965"/>
    <s v="Rachel  Gomez"/>
    <x v="0"/>
    <n v="37"/>
    <x v="0"/>
    <x v="0"/>
    <x v="255"/>
    <n v="89461.88"/>
    <x v="0"/>
    <x v="0"/>
    <x v="1"/>
    <x v="0"/>
    <x v="0"/>
    <x v="0"/>
    <x v="0"/>
    <x v="3"/>
    <x v="4"/>
    <x v="8"/>
    <x v="0"/>
  </r>
  <r>
    <s v="AU1966"/>
    <s v="Donna  Reid"/>
    <x v="0"/>
    <n v="37"/>
    <x v="0"/>
    <x v="1"/>
    <x v="255"/>
    <n v="34090.400000000001"/>
    <x v="1"/>
    <x v="2"/>
    <x v="0"/>
    <x v="0"/>
    <x v="0"/>
    <x v="0"/>
    <x v="0"/>
    <x v="3"/>
    <x v="4"/>
    <x v="8"/>
    <x v="0"/>
  </r>
  <r>
    <s v="AU0928"/>
    <s v="Herman  Williams"/>
    <x v="0"/>
    <n v="30"/>
    <x v="0"/>
    <x v="0"/>
    <x v="225"/>
    <n v="31576.58"/>
    <x v="2"/>
    <x v="1"/>
    <x v="1"/>
    <x v="0"/>
    <x v="1"/>
    <x v="0"/>
    <x v="0"/>
    <x v="1"/>
    <x v="11"/>
    <x v="5"/>
    <x v="0"/>
  </r>
  <r>
    <s v="AU1968"/>
    <s v="Mable  Lindsey"/>
    <x v="0"/>
    <n v="38"/>
    <x v="0"/>
    <x v="0"/>
    <x v="255"/>
    <n v="92953.3"/>
    <x v="0"/>
    <x v="1"/>
    <x v="1"/>
    <x v="1"/>
    <x v="0"/>
    <x v="0"/>
    <x v="0"/>
    <x v="3"/>
    <x v="4"/>
    <x v="8"/>
    <x v="0"/>
  </r>
  <r>
    <s v="AU1969"/>
    <s v="Patty  Thompson"/>
    <x v="0"/>
    <n v="35"/>
    <x v="0"/>
    <x v="0"/>
    <x v="255"/>
    <n v="50503.55"/>
    <x v="0"/>
    <x v="2"/>
    <x v="1"/>
    <x v="0"/>
    <x v="0"/>
    <x v="0"/>
    <x v="0"/>
    <x v="3"/>
    <x v="4"/>
    <x v="8"/>
    <x v="0"/>
  </r>
  <r>
    <s v="AU1970"/>
    <s v="Pauline  Beck"/>
    <x v="0"/>
    <n v="34"/>
    <x v="0"/>
    <x v="1"/>
    <x v="255"/>
    <n v="54422.87"/>
    <x v="0"/>
    <x v="2"/>
    <x v="1"/>
    <x v="0"/>
    <x v="0"/>
    <x v="0"/>
    <x v="0"/>
    <x v="1"/>
    <x v="4"/>
    <x v="8"/>
    <x v="0"/>
  </r>
  <r>
    <s v="AU1971"/>
    <s v="Tracy  Reed"/>
    <x v="0"/>
    <n v="36"/>
    <x v="0"/>
    <x v="0"/>
    <x v="255"/>
    <n v="69787.929999999993"/>
    <x v="0"/>
    <x v="1"/>
    <x v="1"/>
    <x v="0"/>
    <x v="0"/>
    <x v="1"/>
    <x v="0"/>
    <x v="3"/>
    <x v="4"/>
    <x v="8"/>
    <x v="0"/>
  </r>
  <r>
    <s v="AU1972"/>
    <s v="Ruben  Nunez"/>
    <x v="1"/>
    <n v="39"/>
    <x v="0"/>
    <x v="0"/>
    <x v="255"/>
    <n v="114530.48"/>
    <x v="0"/>
    <x v="1"/>
    <x v="1"/>
    <x v="1"/>
    <x v="1"/>
    <x v="0"/>
    <x v="0"/>
    <x v="3"/>
    <x v="4"/>
    <x v="8"/>
    <x v="0"/>
  </r>
  <r>
    <s v="AU1973"/>
    <s v="Rachel  Gomez"/>
    <x v="0"/>
    <n v="41"/>
    <x v="0"/>
    <x v="0"/>
    <x v="255"/>
    <n v="37199.15"/>
    <x v="0"/>
    <x v="1"/>
    <x v="1"/>
    <x v="1"/>
    <x v="1"/>
    <x v="0"/>
    <x v="0"/>
    <x v="3"/>
    <x v="4"/>
    <x v="8"/>
    <x v="0"/>
  </r>
  <r>
    <s v="AU1974"/>
    <s v="Cassandra  Franklin"/>
    <x v="1"/>
    <n v="56"/>
    <x v="2"/>
    <x v="2"/>
    <x v="255"/>
    <n v="21519.09"/>
    <x v="0"/>
    <x v="3"/>
    <x v="0"/>
    <x v="0"/>
    <x v="1"/>
    <x v="0"/>
    <x v="0"/>
    <x v="4"/>
    <x v="4"/>
    <x v="8"/>
    <x v="0"/>
  </r>
  <r>
    <s v="AU1975"/>
    <s v="Christy  Olson"/>
    <x v="0"/>
    <n v="43"/>
    <x v="2"/>
    <x v="1"/>
    <x v="255"/>
    <n v="15374.21"/>
    <x v="1"/>
    <x v="1"/>
    <x v="0"/>
    <x v="0"/>
    <x v="0"/>
    <x v="0"/>
    <x v="1"/>
    <x v="3"/>
    <x v="4"/>
    <x v="8"/>
    <x v="0"/>
  </r>
  <r>
    <s v="AU1976"/>
    <s v="Isabel  Cross"/>
    <x v="0"/>
    <n v="45"/>
    <x v="2"/>
    <x v="2"/>
    <x v="255"/>
    <n v="5859.94"/>
    <x v="2"/>
    <x v="1"/>
    <x v="1"/>
    <x v="0"/>
    <x v="0"/>
    <x v="0"/>
    <x v="0"/>
    <x v="2"/>
    <x v="4"/>
    <x v="8"/>
    <x v="0"/>
  </r>
  <r>
    <s v="AU1977"/>
    <s v="Elvira  Bowman"/>
    <x v="0"/>
    <n v="54"/>
    <x v="2"/>
    <x v="2"/>
    <x v="255"/>
    <n v="22788.61"/>
    <x v="1"/>
    <x v="1"/>
    <x v="0"/>
    <x v="0"/>
    <x v="0"/>
    <x v="0"/>
    <x v="0"/>
    <x v="2"/>
    <x v="4"/>
    <x v="8"/>
    <x v="0"/>
  </r>
  <r>
    <s v="AU0932"/>
    <s v="Cindy  Becker"/>
    <x v="1"/>
    <n v="30"/>
    <x v="0"/>
    <x v="0"/>
    <x v="225"/>
    <n v="21169.72"/>
    <x v="0"/>
    <x v="1"/>
    <x v="1"/>
    <x v="0"/>
    <x v="0"/>
    <x v="0"/>
    <x v="0"/>
    <x v="1"/>
    <x v="11"/>
    <x v="5"/>
    <x v="0"/>
  </r>
  <r>
    <s v="AU1049"/>
    <s v="Ben  Perez"/>
    <x v="1"/>
    <n v="30"/>
    <x v="0"/>
    <x v="0"/>
    <x v="240"/>
    <n v="76252.539999999994"/>
    <x v="0"/>
    <x v="1"/>
    <x v="0"/>
    <x v="0"/>
    <x v="0"/>
    <x v="3"/>
    <x v="1"/>
    <x v="1"/>
    <x v="20"/>
    <x v="6"/>
    <x v="0"/>
  </r>
  <r>
    <s v="AU1050"/>
    <s v="Andrew  Meyer"/>
    <x v="0"/>
    <n v="30"/>
    <x v="0"/>
    <x v="0"/>
    <x v="240"/>
    <n v="39419.85"/>
    <x v="0"/>
    <x v="1"/>
    <x v="1"/>
    <x v="0"/>
    <x v="0"/>
    <x v="0"/>
    <x v="0"/>
    <x v="1"/>
    <x v="20"/>
    <x v="6"/>
    <x v="0"/>
  </r>
  <r>
    <s v="AU1981"/>
    <s v="Johanna  Boone"/>
    <x v="1"/>
    <n v="39"/>
    <x v="1"/>
    <x v="0"/>
    <x v="255"/>
    <n v="114339.72"/>
    <x v="0"/>
    <x v="3"/>
    <x v="0"/>
    <x v="0"/>
    <x v="0"/>
    <x v="3"/>
    <x v="0"/>
    <x v="3"/>
    <x v="4"/>
    <x v="8"/>
    <x v="0"/>
  </r>
  <r>
    <s v="AU1065"/>
    <s v="Robert  Munoz"/>
    <x v="1"/>
    <n v="30"/>
    <x v="0"/>
    <x v="0"/>
    <x v="241"/>
    <n v="66564.990000000005"/>
    <x v="2"/>
    <x v="1"/>
    <x v="1"/>
    <x v="0"/>
    <x v="1"/>
    <x v="0"/>
    <x v="0"/>
    <x v="1"/>
    <x v="21"/>
    <x v="6"/>
    <x v="0"/>
  </r>
  <r>
    <s v="AU1094"/>
    <s v="Robert  Munoz"/>
    <x v="1"/>
    <n v="30"/>
    <x v="0"/>
    <x v="2"/>
    <x v="36"/>
    <n v="4074.48"/>
    <x v="1"/>
    <x v="2"/>
    <x v="1"/>
    <x v="0"/>
    <x v="0"/>
    <x v="0"/>
    <x v="0"/>
    <x v="1"/>
    <x v="1"/>
    <x v="6"/>
    <x v="0"/>
  </r>
  <r>
    <s v="AU1984"/>
    <s v="Sylvester  Morales"/>
    <x v="1"/>
    <n v="39"/>
    <x v="0"/>
    <x v="0"/>
    <x v="176"/>
    <n v="6204.18"/>
    <x v="1"/>
    <x v="1"/>
    <x v="1"/>
    <x v="0"/>
    <x v="0"/>
    <x v="1"/>
    <x v="0"/>
    <x v="3"/>
    <x v="19"/>
    <x v="8"/>
    <x v="0"/>
  </r>
  <r>
    <s v="AU1985"/>
    <s v="Cindy  Becker"/>
    <x v="0"/>
    <n v="34"/>
    <x v="0"/>
    <x v="0"/>
    <x v="176"/>
    <n v="10669.31"/>
    <x v="0"/>
    <x v="0"/>
    <x v="0"/>
    <x v="0"/>
    <x v="1"/>
    <x v="0"/>
    <x v="0"/>
    <x v="1"/>
    <x v="19"/>
    <x v="8"/>
    <x v="0"/>
  </r>
  <r>
    <s v="AU1986"/>
    <s v="Lula  Daniels"/>
    <x v="0"/>
    <n v="41"/>
    <x v="0"/>
    <x v="0"/>
    <x v="176"/>
    <n v="2123.87"/>
    <x v="1"/>
    <x v="3"/>
    <x v="0"/>
    <x v="0"/>
    <x v="0"/>
    <x v="0"/>
    <x v="0"/>
    <x v="3"/>
    <x v="19"/>
    <x v="8"/>
    <x v="0"/>
  </r>
  <r>
    <s v="AU1172"/>
    <s v="Shari  Silva"/>
    <x v="0"/>
    <n v="30"/>
    <x v="0"/>
    <x v="2"/>
    <x v="41"/>
    <n v="5634.51"/>
    <x v="1"/>
    <x v="1"/>
    <x v="0"/>
    <x v="0"/>
    <x v="0"/>
    <x v="0"/>
    <x v="0"/>
    <x v="1"/>
    <x v="3"/>
    <x v="6"/>
    <x v="0"/>
  </r>
  <r>
    <s v="AU1988"/>
    <s v="Edwin  Malone"/>
    <x v="1"/>
    <n v="35"/>
    <x v="0"/>
    <x v="0"/>
    <x v="176"/>
    <n v="69208.929999999993"/>
    <x v="1"/>
    <x v="1"/>
    <x v="1"/>
    <x v="1"/>
    <x v="0"/>
    <x v="0"/>
    <x v="0"/>
    <x v="3"/>
    <x v="19"/>
    <x v="8"/>
    <x v="0"/>
  </r>
  <r>
    <s v="AU1989"/>
    <s v="Herman  Williams"/>
    <x v="1"/>
    <n v="48"/>
    <x v="2"/>
    <x v="2"/>
    <x v="176"/>
    <n v="59905.58"/>
    <x v="2"/>
    <x v="1"/>
    <x v="0"/>
    <x v="1"/>
    <x v="0"/>
    <x v="0"/>
    <x v="0"/>
    <x v="2"/>
    <x v="19"/>
    <x v="8"/>
    <x v="0"/>
  </r>
  <r>
    <s v="AU1990"/>
    <s v="Bethany  Pena"/>
    <x v="0"/>
    <n v="51"/>
    <x v="2"/>
    <x v="1"/>
    <x v="176"/>
    <n v="41447.480000000003"/>
    <x v="0"/>
    <x v="1"/>
    <x v="1"/>
    <x v="1"/>
    <x v="0"/>
    <x v="1"/>
    <x v="0"/>
    <x v="2"/>
    <x v="19"/>
    <x v="8"/>
    <x v="0"/>
  </r>
  <r>
    <s v="AU1991"/>
    <s v="Sonya  Mullins"/>
    <x v="1"/>
    <n v="45"/>
    <x v="2"/>
    <x v="0"/>
    <x v="176"/>
    <n v="63814.82"/>
    <x v="1"/>
    <x v="1"/>
    <x v="1"/>
    <x v="0"/>
    <x v="1"/>
    <x v="0"/>
    <x v="0"/>
    <x v="2"/>
    <x v="19"/>
    <x v="8"/>
    <x v="0"/>
  </r>
  <r>
    <s v="AU1992"/>
    <s v="Lee  Mack"/>
    <x v="0"/>
    <n v="60"/>
    <x v="2"/>
    <x v="2"/>
    <x v="176"/>
    <n v="86653.46"/>
    <x v="2"/>
    <x v="2"/>
    <x v="0"/>
    <x v="0"/>
    <x v="0"/>
    <x v="0"/>
    <x v="1"/>
    <x v="4"/>
    <x v="19"/>
    <x v="8"/>
    <x v="0"/>
  </r>
  <r>
    <s v="AU1993"/>
    <s v="Salvador  Bass"/>
    <x v="0"/>
    <n v="63"/>
    <x v="2"/>
    <x v="2"/>
    <x v="176"/>
    <n v="79109.94"/>
    <x v="0"/>
    <x v="1"/>
    <x v="1"/>
    <x v="0"/>
    <x v="0"/>
    <x v="0"/>
    <x v="0"/>
    <x v="4"/>
    <x v="19"/>
    <x v="8"/>
    <x v="0"/>
  </r>
  <r>
    <s v="AU1994"/>
    <s v="Elaine  Ellis"/>
    <x v="0"/>
    <n v="45"/>
    <x v="2"/>
    <x v="2"/>
    <x v="176"/>
    <n v="15630.25"/>
    <x v="0"/>
    <x v="3"/>
    <x v="1"/>
    <x v="0"/>
    <x v="0"/>
    <x v="0"/>
    <x v="0"/>
    <x v="2"/>
    <x v="19"/>
    <x v="8"/>
    <x v="0"/>
  </r>
  <r>
    <s v="AU1995"/>
    <s v="Robert  Munoz"/>
    <x v="0"/>
    <n v="45"/>
    <x v="2"/>
    <x v="1"/>
    <x v="176"/>
    <n v="167105.28"/>
    <x v="0"/>
    <x v="0"/>
    <x v="1"/>
    <x v="0"/>
    <x v="0"/>
    <x v="0"/>
    <x v="1"/>
    <x v="2"/>
    <x v="19"/>
    <x v="8"/>
    <x v="0"/>
  </r>
  <r>
    <s v="AU1996"/>
    <s v="Max  Rodgers"/>
    <x v="0"/>
    <n v="41"/>
    <x v="3"/>
    <x v="0"/>
    <x v="176"/>
    <n v="6949.51"/>
    <x v="1"/>
    <x v="1"/>
    <x v="0"/>
    <x v="0"/>
    <x v="0"/>
    <x v="0"/>
    <x v="0"/>
    <x v="3"/>
    <x v="19"/>
    <x v="8"/>
    <x v="0"/>
  </r>
  <r>
    <s v="AU1997"/>
    <s v="Kyle  Carr"/>
    <x v="1"/>
    <n v="42"/>
    <x v="0"/>
    <x v="0"/>
    <x v="177"/>
    <n v="109134.82"/>
    <x v="2"/>
    <x v="2"/>
    <x v="1"/>
    <x v="1"/>
    <x v="0"/>
    <x v="0"/>
    <x v="0"/>
    <x v="3"/>
    <x v="5"/>
    <x v="8"/>
    <x v="0"/>
  </r>
  <r>
    <s v="AU1206"/>
    <s v="Brooke  Horton"/>
    <x v="0"/>
    <n v="30"/>
    <x v="0"/>
    <x v="1"/>
    <x v="254"/>
    <n v="14097.67"/>
    <x v="0"/>
    <x v="3"/>
    <x v="0"/>
    <x v="0"/>
    <x v="0"/>
    <x v="1"/>
    <x v="0"/>
    <x v="1"/>
    <x v="7"/>
    <x v="6"/>
    <x v="0"/>
  </r>
  <r>
    <s v="AU1210"/>
    <s v="Robert  Munoz"/>
    <x v="0"/>
    <n v="30"/>
    <x v="0"/>
    <x v="0"/>
    <x v="254"/>
    <n v="29259.07"/>
    <x v="1"/>
    <x v="1"/>
    <x v="0"/>
    <x v="1"/>
    <x v="0"/>
    <x v="1"/>
    <x v="0"/>
    <x v="1"/>
    <x v="7"/>
    <x v="6"/>
    <x v="0"/>
  </r>
  <r>
    <s v="AU2000"/>
    <s v="Pauline  Beck"/>
    <x v="0"/>
    <n v="39"/>
    <x v="0"/>
    <x v="0"/>
    <x v="177"/>
    <n v="45484.55"/>
    <x v="0"/>
    <x v="1"/>
    <x v="1"/>
    <x v="1"/>
    <x v="0"/>
    <x v="0"/>
    <x v="0"/>
    <x v="3"/>
    <x v="5"/>
    <x v="8"/>
    <x v="0"/>
  </r>
  <r>
    <s v="AU2001"/>
    <s v="Lee  Mack"/>
    <x v="1"/>
    <n v="43"/>
    <x v="0"/>
    <x v="0"/>
    <x v="177"/>
    <n v="86176.82"/>
    <x v="0"/>
    <x v="0"/>
    <x v="1"/>
    <x v="0"/>
    <x v="0"/>
    <x v="1"/>
    <x v="0"/>
    <x v="3"/>
    <x v="5"/>
    <x v="8"/>
    <x v="0"/>
  </r>
  <r>
    <s v="AU1264"/>
    <s v="Jaime  Pearson"/>
    <x v="0"/>
    <n v="30"/>
    <x v="3"/>
    <x v="1"/>
    <x v="261"/>
    <n v="102876.09"/>
    <x v="0"/>
    <x v="1"/>
    <x v="1"/>
    <x v="0"/>
    <x v="1"/>
    <x v="0"/>
    <x v="0"/>
    <x v="1"/>
    <x v="9"/>
    <x v="6"/>
    <x v="0"/>
  </r>
  <r>
    <s v="AU2003"/>
    <s v="Brooke  Horton"/>
    <x v="1"/>
    <n v="40"/>
    <x v="0"/>
    <x v="0"/>
    <x v="177"/>
    <n v="75047.820000000007"/>
    <x v="1"/>
    <x v="2"/>
    <x v="1"/>
    <x v="0"/>
    <x v="0"/>
    <x v="1"/>
    <x v="0"/>
    <x v="3"/>
    <x v="5"/>
    <x v="8"/>
    <x v="0"/>
  </r>
  <r>
    <s v="AU1310"/>
    <s v="Iris  Underwood"/>
    <x v="0"/>
    <n v="30"/>
    <x v="0"/>
    <x v="0"/>
    <x v="105"/>
    <n v="31363.49"/>
    <x v="0"/>
    <x v="1"/>
    <x v="1"/>
    <x v="0"/>
    <x v="0"/>
    <x v="1"/>
    <x v="0"/>
    <x v="1"/>
    <x v="30"/>
    <x v="6"/>
    <x v="0"/>
  </r>
  <r>
    <s v="AU2005"/>
    <s v="Jenny  Garcia"/>
    <x v="1"/>
    <n v="49"/>
    <x v="0"/>
    <x v="0"/>
    <x v="177"/>
    <n v="2390.7800000000002"/>
    <x v="1"/>
    <x v="1"/>
    <x v="1"/>
    <x v="1"/>
    <x v="0"/>
    <x v="1"/>
    <x v="0"/>
    <x v="2"/>
    <x v="5"/>
    <x v="8"/>
    <x v="0"/>
  </r>
  <r>
    <s v="AU1323"/>
    <s v="Johanna  Boone"/>
    <x v="0"/>
    <n v="30"/>
    <x v="0"/>
    <x v="0"/>
    <x v="105"/>
    <n v="41627.99"/>
    <x v="0"/>
    <x v="1"/>
    <x v="1"/>
    <x v="0"/>
    <x v="0"/>
    <x v="0"/>
    <x v="0"/>
    <x v="1"/>
    <x v="30"/>
    <x v="6"/>
    <x v="0"/>
  </r>
  <r>
    <s v="AU2007"/>
    <s v="Shari  Silva"/>
    <x v="0"/>
    <n v="51"/>
    <x v="2"/>
    <x v="2"/>
    <x v="177"/>
    <n v="24166.42"/>
    <x v="0"/>
    <x v="0"/>
    <x v="0"/>
    <x v="0"/>
    <x v="1"/>
    <x v="0"/>
    <x v="0"/>
    <x v="2"/>
    <x v="5"/>
    <x v="8"/>
    <x v="0"/>
  </r>
  <r>
    <s v="AU2008"/>
    <s v="Eddie  Green"/>
    <x v="1"/>
    <n v="49"/>
    <x v="2"/>
    <x v="2"/>
    <x v="177"/>
    <n v="92574.91"/>
    <x v="1"/>
    <x v="1"/>
    <x v="1"/>
    <x v="0"/>
    <x v="1"/>
    <x v="0"/>
    <x v="0"/>
    <x v="2"/>
    <x v="5"/>
    <x v="8"/>
    <x v="0"/>
  </r>
  <r>
    <s v="AU2009"/>
    <s v="Della  Jensen"/>
    <x v="0"/>
    <n v="52"/>
    <x v="2"/>
    <x v="2"/>
    <x v="177"/>
    <n v="52523.24"/>
    <x v="0"/>
    <x v="1"/>
    <x v="1"/>
    <x v="0"/>
    <x v="1"/>
    <x v="0"/>
    <x v="0"/>
    <x v="2"/>
    <x v="5"/>
    <x v="8"/>
    <x v="0"/>
  </r>
  <r>
    <s v="AU2010"/>
    <s v="Robert  Munoz"/>
    <x v="0"/>
    <n v="50"/>
    <x v="2"/>
    <x v="2"/>
    <x v="177"/>
    <n v="256842.52"/>
    <x v="0"/>
    <x v="0"/>
    <x v="1"/>
    <x v="0"/>
    <x v="1"/>
    <x v="0"/>
    <x v="0"/>
    <x v="2"/>
    <x v="5"/>
    <x v="8"/>
    <x v="0"/>
  </r>
  <r>
    <s v="AU2011"/>
    <s v="Herman  Williams"/>
    <x v="1"/>
    <n v="53"/>
    <x v="2"/>
    <x v="2"/>
    <x v="177"/>
    <n v="84883.55"/>
    <x v="1"/>
    <x v="2"/>
    <x v="0"/>
    <x v="0"/>
    <x v="0"/>
    <x v="0"/>
    <x v="0"/>
    <x v="2"/>
    <x v="5"/>
    <x v="8"/>
    <x v="0"/>
  </r>
  <r>
    <s v="AU2012"/>
    <s v="Joey  Wong"/>
    <x v="1"/>
    <n v="19"/>
    <x v="3"/>
    <x v="1"/>
    <x v="177"/>
    <n v="106023.51"/>
    <x v="0"/>
    <x v="0"/>
    <x v="1"/>
    <x v="1"/>
    <x v="1"/>
    <x v="0"/>
    <x v="0"/>
    <x v="0"/>
    <x v="5"/>
    <x v="8"/>
    <x v="0"/>
  </r>
  <r>
    <s v="AU2013"/>
    <s v="Willie  Vega"/>
    <x v="0"/>
    <n v="18"/>
    <x v="1"/>
    <x v="0"/>
    <x v="177"/>
    <n v="75308.539999999994"/>
    <x v="0"/>
    <x v="2"/>
    <x v="0"/>
    <x v="0"/>
    <x v="0"/>
    <x v="0"/>
    <x v="0"/>
    <x v="0"/>
    <x v="5"/>
    <x v="8"/>
    <x v="0"/>
  </r>
  <r>
    <s v="AU1370"/>
    <s v="Elbert  Klein"/>
    <x v="1"/>
    <n v="30"/>
    <x v="0"/>
    <x v="2"/>
    <x v="43"/>
    <n v="157753.57"/>
    <x v="2"/>
    <x v="3"/>
    <x v="0"/>
    <x v="0"/>
    <x v="0"/>
    <x v="0"/>
    <x v="0"/>
    <x v="1"/>
    <x v="14"/>
    <x v="6"/>
    <x v="0"/>
  </r>
  <r>
    <s v="AU2015"/>
    <s v="Trevor  Jones"/>
    <x v="1"/>
    <n v="55"/>
    <x v="1"/>
    <x v="2"/>
    <x v="177"/>
    <n v="82253.759999999995"/>
    <x v="2"/>
    <x v="1"/>
    <x v="0"/>
    <x v="0"/>
    <x v="0"/>
    <x v="0"/>
    <x v="1"/>
    <x v="4"/>
    <x v="5"/>
    <x v="8"/>
    <x v="0"/>
  </r>
  <r>
    <s v="AU2016"/>
    <s v="Brooke  Horton"/>
    <x v="1"/>
    <n v="36"/>
    <x v="1"/>
    <x v="1"/>
    <x v="177"/>
    <n v="29549.9"/>
    <x v="1"/>
    <x v="2"/>
    <x v="1"/>
    <x v="0"/>
    <x v="0"/>
    <x v="1"/>
    <x v="1"/>
    <x v="3"/>
    <x v="5"/>
    <x v="8"/>
    <x v="0"/>
  </r>
  <r>
    <s v="AU2017"/>
    <s v="Nellie  Joseph"/>
    <x v="0"/>
    <n v="43"/>
    <x v="0"/>
    <x v="0"/>
    <x v="116"/>
    <n v="17730.88"/>
    <x v="0"/>
    <x v="1"/>
    <x v="1"/>
    <x v="0"/>
    <x v="0"/>
    <x v="0"/>
    <x v="0"/>
    <x v="3"/>
    <x v="3"/>
    <x v="8"/>
    <x v="0"/>
  </r>
  <r>
    <s v="AU1381"/>
    <s v="Beth  Tucker"/>
    <x v="0"/>
    <n v="30"/>
    <x v="0"/>
    <x v="1"/>
    <x v="167"/>
    <n v="48769.3"/>
    <x v="0"/>
    <x v="1"/>
    <x v="1"/>
    <x v="0"/>
    <x v="0"/>
    <x v="2"/>
    <x v="0"/>
    <x v="1"/>
    <x v="29"/>
    <x v="6"/>
    <x v="0"/>
  </r>
  <r>
    <s v="AU2019"/>
    <s v="Herman  Williams"/>
    <x v="1"/>
    <n v="34"/>
    <x v="0"/>
    <x v="1"/>
    <x v="116"/>
    <n v="4893.6000000000004"/>
    <x v="2"/>
    <x v="2"/>
    <x v="0"/>
    <x v="0"/>
    <x v="0"/>
    <x v="0"/>
    <x v="0"/>
    <x v="1"/>
    <x v="3"/>
    <x v="8"/>
    <x v="0"/>
  </r>
  <r>
    <s v="AU1383"/>
    <s v="Fernando  Rowe"/>
    <x v="1"/>
    <n v="30"/>
    <x v="0"/>
    <x v="0"/>
    <x v="167"/>
    <n v="58976.13"/>
    <x v="0"/>
    <x v="1"/>
    <x v="1"/>
    <x v="0"/>
    <x v="0"/>
    <x v="1"/>
    <x v="0"/>
    <x v="1"/>
    <x v="29"/>
    <x v="6"/>
    <x v="0"/>
  </r>
  <r>
    <s v="AU2021"/>
    <s v="Elvira  Bowman"/>
    <x v="1"/>
    <n v="38"/>
    <x v="0"/>
    <x v="0"/>
    <x v="116"/>
    <n v="13538.39"/>
    <x v="0"/>
    <x v="1"/>
    <x v="0"/>
    <x v="1"/>
    <x v="1"/>
    <x v="0"/>
    <x v="0"/>
    <x v="3"/>
    <x v="3"/>
    <x v="8"/>
    <x v="0"/>
  </r>
  <r>
    <s v="AU2022"/>
    <s v="Bobbie  Ryan"/>
    <x v="0"/>
    <n v="37"/>
    <x v="0"/>
    <x v="0"/>
    <x v="116"/>
    <n v="48641.84"/>
    <x v="0"/>
    <x v="2"/>
    <x v="0"/>
    <x v="0"/>
    <x v="1"/>
    <x v="0"/>
    <x v="0"/>
    <x v="3"/>
    <x v="3"/>
    <x v="8"/>
    <x v="0"/>
  </r>
  <r>
    <s v="AU2023"/>
    <s v="Elvira  Bowman"/>
    <x v="0"/>
    <n v="36"/>
    <x v="0"/>
    <x v="0"/>
    <x v="116"/>
    <n v="68098.100000000006"/>
    <x v="1"/>
    <x v="2"/>
    <x v="0"/>
    <x v="0"/>
    <x v="0"/>
    <x v="0"/>
    <x v="0"/>
    <x v="3"/>
    <x v="3"/>
    <x v="8"/>
    <x v="0"/>
  </r>
  <r>
    <s v="AU2024"/>
    <s v="Robert  Munoz"/>
    <x v="0"/>
    <n v="51"/>
    <x v="2"/>
    <x v="1"/>
    <x v="116"/>
    <n v="75565.240000000005"/>
    <x v="0"/>
    <x v="1"/>
    <x v="0"/>
    <x v="1"/>
    <x v="0"/>
    <x v="0"/>
    <x v="0"/>
    <x v="2"/>
    <x v="3"/>
    <x v="8"/>
    <x v="0"/>
  </r>
  <r>
    <s v="AU2025"/>
    <s v="Salvador  Bass"/>
    <x v="0"/>
    <n v="58"/>
    <x v="2"/>
    <x v="0"/>
    <x v="116"/>
    <n v="208371.85"/>
    <x v="2"/>
    <x v="2"/>
    <x v="1"/>
    <x v="0"/>
    <x v="0"/>
    <x v="0"/>
    <x v="0"/>
    <x v="4"/>
    <x v="3"/>
    <x v="8"/>
    <x v="0"/>
  </r>
  <r>
    <s v="AU2026"/>
    <s v="Isabel  Cross"/>
    <x v="1"/>
    <n v="44"/>
    <x v="2"/>
    <x v="2"/>
    <x v="116"/>
    <n v="28844.36"/>
    <x v="1"/>
    <x v="2"/>
    <x v="0"/>
    <x v="0"/>
    <x v="0"/>
    <x v="0"/>
    <x v="0"/>
    <x v="3"/>
    <x v="3"/>
    <x v="8"/>
    <x v="0"/>
  </r>
  <r>
    <s v="AU2027"/>
    <s v="Drew  Rogers"/>
    <x v="1"/>
    <n v="52"/>
    <x v="2"/>
    <x v="1"/>
    <x v="116"/>
    <n v="145684.06"/>
    <x v="0"/>
    <x v="1"/>
    <x v="1"/>
    <x v="0"/>
    <x v="1"/>
    <x v="0"/>
    <x v="0"/>
    <x v="2"/>
    <x v="3"/>
    <x v="8"/>
    <x v="0"/>
  </r>
  <r>
    <s v="AU2028"/>
    <s v="Della  Jensen"/>
    <x v="0"/>
    <n v="50"/>
    <x v="2"/>
    <x v="2"/>
    <x v="116"/>
    <n v="40362.300000000003"/>
    <x v="1"/>
    <x v="0"/>
    <x v="1"/>
    <x v="1"/>
    <x v="1"/>
    <x v="0"/>
    <x v="0"/>
    <x v="2"/>
    <x v="3"/>
    <x v="8"/>
    <x v="0"/>
  </r>
  <r>
    <s v="AU2029"/>
    <s v="Edwin  Malone"/>
    <x v="0"/>
    <n v="60"/>
    <x v="2"/>
    <x v="1"/>
    <x v="116"/>
    <n v="88331.7"/>
    <x v="0"/>
    <x v="1"/>
    <x v="1"/>
    <x v="0"/>
    <x v="1"/>
    <x v="0"/>
    <x v="0"/>
    <x v="4"/>
    <x v="3"/>
    <x v="8"/>
    <x v="0"/>
  </r>
  <r>
    <s v="AU2030"/>
    <s v="Edwin  Malone"/>
    <x v="0"/>
    <n v="46"/>
    <x v="2"/>
    <x v="1"/>
    <x v="116"/>
    <n v="71223.39"/>
    <x v="2"/>
    <x v="2"/>
    <x v="1"/>
    <x v="0"/>
    <x v="0"/>
    <x v="0"/>
    <x v="0"/>
    <x v="2"/>
    <x v="3"/>
    <x v="8"/>
    <x v="0"/>
  </r>
  <r>
    <s v="AU2031"/>
    <s v="Nellie  Joseph"/>
    <x v="0"/>
    <n v="22"/>
    <x v="3"/>
    <x v="0"/>
    <x v="116"/>
    <n v="143309.34"/>
    <x v="0"/>
    <x v="3"/>
    <x v="0"/>
    <x v="0"/>
    <x v="1"/>
    <x v="0"/>
    <x v="0"/>
    <x v="0"/>
    <x v="3"/>
    <x v="8"/>
    <x v="0"/>
  </r>
  <r>
    <s v="AU1415"/>
    <s v="Lorraine  Gibson"/>
    <x v="1"/>
    <n v="30"/>
    <x v="0"/>
    <x v="0"/>
    <x v="245"/>
    <n v="3680.87"/>
    <x v="2"/>
    <x v="1"/>
    <x v="1"/>
    <x v="0"/>
    <x v="1"/>
    <x v="0"/>
    <x v="0"/>
    <x v="1"/>
    <x v="22"/>
    <x v="6"/>
    <x v="0"/>
  </r>
  <r>
    <s v="AU2033"/>
    <s v="Salvador  Bass"/>
    <x v="0"/>
    <n v="38"/>
    <x v="3"/>
    <x v="0"/>
    <x v="116"/>
    <n v="94343.58"/>
    <x v="0"/>
    <x v="0"/>
    <x v="0"/>
    <x v="0"/>
    <x v="2"/>
    <x v="1"/>
    <x v="1"/>
    <x v="3"/>
    <x v="3"/>
    <x v="8"/>
    <x v="0"/>
  </r>
  <r>
    <s v="AU2034"/>
    <s v="Guillermo  Potter"/>
    <x v="0"/>
    <n v="43"/>
    <x v="0"/>
    <x v="0"/>
    <x v="280"/>
    <n v="76981.070000000007"/>
    <x v="2"/>
    <x v="0"/>
    <x v="0"/>
    <x v="1"/>
    <x v="0"/>
    <x v="0"/>
    <x v="1"/>
    <x v="3"/>
    <x v="27"/>
    <x v="8"/>
    <x v="0"/>
  </r>
  <r>
    <s v="AU1458"/>
    <s v="Ernest  Davis"/>
    <x v="1"/>
    <n v="30"/>
    <x v="0"/>
    <x v="0"/>
    <x v="278"/>
    <n v="118049.9"/>
    <x v="0"/>
    <x v="2"/>
    <x v="0"/>
    <x v="0"/>
    <x v="0"/>
    <x v="1"/>
    <x v="0"/>
    <x v="1"/>
    <x v="18"/>
    <x v="6"/>
    <x v="0"/>
  </r>
  <r>
    <s v="AU2036"/>
    <s v="Della  Jensen"/>
    <x v="1"/>
    <n v="37"/>
    <x v="0"/>
    <x v="2"/>
    <x v="280"/>
    <n v="140066.57999999999"/>
    <x v="2"/>
    <x v="2"/>
    <x v="0"/>
    <x v="0"/>
    <x v="0"/>
    <x v="0"/>
    <x v="0"/>
    <x v="3"/>
    <x v="27"/>
    <x v="8"/>
    <x v="0"/>
  </r>
  <r>
    <s v="AU1461"/>
    <s v="Trevor  Jones"/>
    <x v="0"/>
    <n v="30"/>
    <x v="0"/>
    <x v="0"/>
    <x v="278"/>
    <n v="101993.81"/>
    <x v="0"/>
    <x v="3"/>
    <x v="0"/>
    <x v="0"/>
    <x v="0"/>
    <x v="0"/>
    <x v="0"/>
    <x v="1"/>
    <x v="18"/>
    <x v="6"/>
    <x v="0"/>
  </r>
  <r>
    <s v="AU1468"/>
    <s v="Mable  Lindsey"/>
    <x v="0"/>
    <n v="30"/>
    <x v="1"/>
    <x v="0"/>
    <x v="278"/>
    <n v="49289.120000000003"/>
    <x v="2"/>
    <x v="1"/>
    <x v="0"/>
    <x v="0"/>
    <x v="0"/>
    <x v="0"/>
    <x v="1"/>
    <x v="1"/>
    <x v="18"/>
    <x v="6"/>
    <x v="0"/>
  </r>
  <r>
    <s v="AU2039"/>
    <s v="Cassandra  Franklin"/>
    <x v="0"/>
    <n v="58"/>
    <x v="2"/>
    <x v="1"/>
    <x v="280"/>
    <n v="30091.360000000001"/>
    <x v="1"/>
    <x v="1"/>
    <x v="1"/>
    <x v="0"/>
    <x v="0"/>
    <x v="0"/>
    <x v="0"/>
    <x v="4"/>
    <x v="27"/>
    <x v="8"/>
    <x v="0"/>
  </r>
  <r>
    <s v="AU2040"/>
    <s v="Della  Jensen"/>
    <x v="0"/>
    <n v="40"/>
    <x v="2"/>
    <x v="0"/>
    <x v="280"/>
    <n v="52155.1"/>
    <x v="0"/>
    <x v="2"/>
    <x v="0"/>
    <x v="0"/>
    <x v="0"/>
    <x v="0"/>
    <x v="0"/>
    <x v="3"/>
    <x v="27"/>
    <x v="8"/>
    <x v="0"/>
  </r>
  <r>
    <s v="AU2041"/>
    <s v="Donna  Reid"/>
    <x v="1"/>
    <n v="64"/>
    <x v="2"/>
    <x v="1"/>
    <x v="280"/>
    <n v="36908.269999999997"/>
    <x v="0"/>
    <x v="1"/>
    <x v="0"/>
    <x v="0"/>
    <x v="1"/>
    <x v="0"/>
    <x v="0"/>
    <x v="4"/>
    <x v="27"/>
    <x v="8"/>
    <x v="0"/>
  </r>
  <r>
    <s v="AU1514"/>
    <s v="Blake  Bridges"/>
    <x v="1"/>
    <n v="30"/>
    <x v="0"/>
    <x v="1"/>
    <x v="248"/>
    <n v="141029.19"/>
    <x v="0"/>
    <x v="1"/>
    <x v="1"/>
    <x v="0"/>
    <x v="0"/>
    <x v="0"/>
    <x v="0"/>
    <x v="1"/>
    <x v="0"/>
    <x v="7"/>
    <x v="0"/>
  </r>
  <r>
    <s v="AU2043"/>
    <s v="Christina  Fuller"/>
    <x v="0"/>
    <n v="56"/>
    <x v="2"/>
    <x v="1"/>
    <x v="280"/>
    <n v="13803.12"/>
    <x v="0"/>
    <x v="1"/>
    <x v="1"/>
    <x v="0"/>
    <x v="1"/>
    <x v="0"/>
    <x v="0"/>
    <x v="4"/>
    <x v="27"/>
    <x v="8"/>
    <x v="0"/>
  </r>
  <r>
    <s v="AU2044"/>
    <s v="Jenny  Garcia"/>
    <x v="1"/>
    <n v="34"/>
    <x v="3"/>
    <x v="2"/>
    <x v="280"/>
    <n v="82531.55"/>
    <x v="0"/>
    <x v="0"/>
    <x v="0"/>
    <x v="1"/>
    <x v="0"/>
    <x v="0"/>
    <x v="0"/>
    <x v="1"/>
    <x v="27"/>
    <x v="8"/>
    <x v="0"/>
  </r>
  <r>
    <s v="AU2045"/>
    <s v="Cecilia  Manning"/>
    <x v="1"/>
    <n v="37"/>
    <x v="3"/>
    <x v="0"/>
    <x v="280"/>
    <n v="24747.119999999999"/>
    <x v="0"/>
    <x v="2"/>
    <x v="1"/>
    <x v="0"/>
    <x v="1"/>
    <x v="0"/>
    <x v="0"/>
    <x v="3"/>
    <x v="27"/>
    <x v="8"/>
    <x v="0"/>
  </r>
  <r>
    <s v="AU2046"/>
    <s v="Lorraine  Gibson"/>
    <x v="1"/>
    <n v="19"/>
    <x v="1"/>
    <x v="1"/>
    <x v="280"/>
    <n v="102.67"/>
    <x v="0"/>
    <x v="2"/>
    <x v="0"/>
    <x v="1"/>
    <x v="2"/>
    <x v="0"/>
    <x v="0"/>
    <x v="0"/>
    <x v="27"/>
    <x v="8"/>
    <x v="0"/>
  </r>
  <r>
    <s v="AU2047"/>
    <s v="Brooke  Horton"/>
    <x v="0"/>
    <n v="21"/>
    <x v="1"/>
    <x v="1"/>
    <x v="280"/>
    <n v="24918.04"/>
    <x v="1"/>
    <x v="1"/>
    <x v="1"/>
    <x v="0"/>
    <x v="1"/>
    <x v="0"/>
    <x v="0"/>
    <x v="0"/>
    <x v="27"/>
    <x v="8"/>
    <x v="0"/>
  </r>
  <r>
    <s v="AU2048"/>
    <s v="Kyle  Carr"/>
    <x v="1"/>
    <n v="37"/>
    <x v="0"/>
    <x v="0"/>
    <x v="178"/>
    <n v="46917.4"/>
    <x v="0"/>
    <x v="2"/>
    <x v="0"/>
    <x v="0"/>
    <x v="1"/>
    <x v="0"/>
    <x v="0"/>
    <x v="3"/>
    <x v="7"/>
    <x v="8"/>
    <x v="0"/>
  </r>
  <r>
    <s v="AU1541"/>
    <s v="Cassandra  Franklin"/>
    <x v="0"/>
    <n v="30"/>
    <x v="0"/>
    <x v="2"/>
    <x v="108"/>
    <n v="123940.52"/>
    <x v="2"/>
    <x v="1"/>
    <x v="0"/>
    <x v="0"/>
    <x v="0"/>
    <x v="0"/>
    <x v="0"/>
    <x v="1"/>
    <x v="16"/>
    <x v="7"/>
    <x v="0"/>
  </r>
  <r>
    <s v="AU1542"/>
    <s v="Marion  Glover"/>
    <x v="1"/>
    <n v="30"/>
    <x v="0"/>
    <x v="2"/>
    <x v="108"/>
    <n v="129240.1"/>
    <x v="0"/>
    <x v="1"/>
    <x v="1"/>
    <x v="0"/>
    <x v="0"/>
    <x v="1"/>
    <x v="0"/>
    <x v="1"/>
    <x v="16"/>
    <x v="7"/>
    <x v="0"/>
  </r>
  <r>
    <s v="AU2051"/>
    <s v="Beth  Tucker"/>
    <x v="0"/>
    <n v="40"/>
    <x v="0"/>
    <x v="0"/>
    <x v="178"/>
    <n v="68164.639999999999"/>
    <x v="0"/>
    <x v="0"/>
    <x v="1"/>
    <x v="0"/>
    <x v="0"/>
    <x v="1"/>
    <x v="0"/>
    <x v="3"/>
    <x v="7"/>
    <x v="8"/>
    <x v="0"/>
  </r>
  <r>
    <s v="AU2052"/>
    <s v="Donna  Reid"/>
    <x v="0"/>
    <n v="48"/>
    <x v="0"/>
    <x v="1"/>
    <x v="178"/>
    <n v="92633.4"/>
    <x v="1"/>
    <x v="1"/>
    <x v="1"/>
    <x v="0"/>
    <x v="1"/>
    <x v="0"/>
    <x v="1"/>
    <x v="2"/>
    <x v="7"/>
    <x v="8"/>
    <x v="0"/>
  </r>
  <r>
    <s v="AU2053"/>
    <s v="Peter  Hodges"/>
    <x v="0"/>
    <n v="38"/>
    <x v="0"/>
    <x v="0"/>
    <x v="178"/>
    <n v="146301.29999999999"/>
    <x v="0"/>
    <x v="1"/>
    <x v="0"/>
    <x v="1"/>
    <x v="0"/>
    <x v="0"/>
    <x v="0"/>
    <x v="3"/>
    <x v="7"/>
    <x v="8"/>
    <x v="0"/>
  </r>
  <r>
    <s v="AU2054"/>
    <s v="Ben  Perez"/>
    <x v="1"/>
    <n v="34"/>
    <x v="0"/>
    <x v="0"/>
    <x v="178"/>
    <n v="11222.4"/>
    <x v="1"/>
    <x v="1"/>
    <x v="1"/>
    <x v="0"/>
    <x v="1"/>
    <x v="0"/>
    <x v="0"/>
    <x v="1"/>
    <x v="7"/>
    <x v="8"/>
    <x v="0"/>
  </r>
  <r>
    <s v="AU1545"/>
    <s v="Cassandra  Franklin"/>
    <x v="0"/>
    <n v="30"/>
    <x v="0"/>
    <x v="0"/>
    <x v="108"/>
    <n v="56896.25"/>
    <x v="0"/>
    <x v="2"/>
    <x v="0"/>
    <x v="1"/>
    <x v="0"/>
    <x v="0"/>
    <x v="0"/>
    <x v="1"/>
    <x v="16"/>
    <x v="7"/>
    <x v="0"/>
  </r>
  <r>
    <s v="AU2056"/>
    <s v="Charlie  Wood"/>
    <x v="0"/>
    <n v="64"/>
    <x v="2"/>
    <x v="2"/>
    <x v="178"/>
    <n v="21727.07"/>
    <x v="0"/>
    <x v="1"/>
    <x v="1"/>
    <x v="0"/>
    <x v="0"/>
    <x v="3"/>
    <x v="1"/>
    <x v="4"/>
    <x v="7"/>
    <x v="8"/>
    <x v="0"/>
  </r>
  <r>
    <s v="AU2057"/>
    <s v="Cassandra  Franklin"/>
    <x v="0"/>
    <n v="50"/>
    <x v="2"/>
    <x v="1"/>
    <x v="178"/>
    <n v="63925.36"/>
    <x v="0"/>
    <x v="1"/>
    <x v="1"/>
    <x v="0"/>
    <x v="0"/>
    <x v="0"/>
    <x v="0"/>
    <x v="2"/>
    <x v="7"/>
    <x v="8"/>
    <x v="0"/>
  </r>
  <r>
    <s v="AU2058"/>
    <s v="Ben  Perez"/>
    <x v="0"/>
    <n v="47"/>
    <x v="2"/>
    <x v="1"/>
    <x v="178"/>
    <n v="48955.24"/>
    <x v="0"/>
    <x v="1"/>
    <x v="0"/>
    <x v="1"/>
    <x v="0"/>
    <x v="0"/>
    <x v="0"/>
    <x v="2"/>
    <x v="7"/>
    <x v="8"/>
    <x v="0"/>
  </r>
  <r>
    <s v="AU2059"/>
    <s v="Lula  Daniels"/>
    <x v="0"/>
    <n v="47"/>
    <x v="2"/>
    <x v="1"/>
    <x v="178"/>
    <n v="38935.33"/>
    <x v="2"/>
    <x v="2"/>
    <x v="1"/>
    <x v="0"/>
    <x v="0"/>
    <x v="0"/>
    <x v="0"/>
    <x v="2"/>
    <x v="7"/>
    <x v="8"/>
    <x v="0"/>
  </r>
  <r>
    <s v="AU2060"/>
    <s v="Patty  Thompson"/>
    <x v="0"/>
    <n v="34"/>
    <x v="3"/>
    <x v="0"/>
    <x v="178"/>
    <n v="88494.67"/>
    <x v="0"/>
    <x v="1"/>
    <x v="1"/>
    <x v="1"/>
    <x v="1"/>
    <x v="0"/>
    <x v="0"/>
    <x v="1"/>
    <x v="7"/>
    <x v="8"/>
    <x v="0"/>
  </r>
  <r>
    <s v="AU1657"/>
    <s v="Dan  Peterson"/>
    <x v="0"/>
    <n v="30"/>
    <x v="0"/>
    <x v="0"/>
    <x v="173"/>
    <n v="48357.25"/>
    <x v="0"/>
    <x v="2"/>
    <x v="1"/>
    <x v="0"/>
    <x v="0"/>
    <x v="0"/>
    <x v="0"/>
    <x v="1"/>
    <x v="9"/>
    <x v="7"/>
    <x v="0"/>
  </r>
  <r>
    <s v="AU2062"/>
    <s v="Cassandra  Franklin"/>
    <x v="0"/>
    <n v="36"/>
    <x v="0"/>
    <x v="0"/>
    <x v="117"/>
    <n v="88248.91"/>
    <x v="0"/>
    <x v="1"/>
    <x v="1"/>
    <x v="0"/>
    <x v="1"/>
    <x v="0"/>
    <x v="0"/>
    <x v="3"/>
    <x v="8"/>
    <x v="8"/>
    <x v="0"/>
  </r>
  <r>
    <s v="AU2063"/>
    <s v="Isabel  Cross"/>
    <x v="0"/>
    <n v="36"/>
    <x v="0"/>
    <x v="0"/>
    <x v="117"/>
    <n v="41168.730000000003"/>
    <x v="0"/>
    <x v="3"/>
    <x v="1"/>
    <x v="0"/>
    <x v="0"/>
    <x v="1"/>
    <x v="0"/>
    <x v="3"/>
    <x v="8"/>
    <x v="8"/>
    <x v="0"/>
  </r>
  <r>
    <s v="AU1684"/>
    <s v="Bernadette  Page"/>
    <x v="1"/>
    <n v="30"/>
    <x v="0"/>
    <x v="0"/>
    <x v="282"/>
    <n v="81713.64"/>
    <x v="1"/>
    <x v="0"/>
    <x v="1"/>
    <x v="1"/>
    <x v="0"/>
    <x v="0"/>
    <x v="0"/>
    <x v="1"/>
    <x v="12"/>
    <x v="7"/>
    <x v="0"/>
  </r>
  <r>
    <s v="AU1719"/>
    <s v="Ruben  Nunez"/>
    <x v="1"/>
    <n v="30"/>
    <x v="0"/>
    <x v="1"/>
    <x v="111"/>
    <n v="169450.88"/>
    <x v="0"/>
    <x v="0"/>
    <x v="0"/>
    <x v="0"/>
    <x v="1"/>
    <x v="0"/>
    <x v="0"/>
    <x v="1"/>
    <x v="13"/>
    <x v="7"/>
    <x v="0"/>
  </r>
  <r>
    <s v="AU1729"/>
    <s v="Isabel  Cross"/>
    <x v="1"/>
    <n v="30"/>
    <x v="0"/>
    <x v="2"/>
    <x v="111"/>
    <n v="108767.03999999999"/>
    <x v="0"/>
    <x v="3"/>
    <x v="0"/>
    <x v="0"/>
    <x v="1"/>
    <x v="0"/>
    <x v="0"/>
    <x v="1"/>
    <x v="13"/>
    <x v="7"/>
    <x v="0"/>
  </r>
  <r>
    <s v="AU2067"/>
    <s v="Ben  Perez"/>
    <x v="0"/>
    <n v="44"/>
    <x v="0"/>
    <x v="0"/>
    <x v="117"/>
    <n v="97826.76"/>
    <x v="2"/>
    <x v="2"/>
    <x v="1"/>
    <x v="0"/>
    <x v="2"/>
    <x v="0"/>
    <x v="0"/>
    <x v="3"/>
    <x v="8"/>
    <x v="8"/>
    <x v="0"/>
  </r>
  <r>
    <s v="AU2068"/>
    <s v="Drew  Rogers"/>
    <x v="0"/>
    <n v="51"/>
    <x v="2"/>
    <x v="2"/>
    <x v="117"/>
    <n v="92632.45"/>
    <x v="2"/>
    <x v="0"/>
    <x v="1"/>
    <x v="0"/>
    <x v="0"/>
    <x v="2"/>
    <x v="0"/>
    <x v="2"/>
    <x v="8"/>
    <x v="8"/>
    <x v="0"/>
  </r>
  <r>
    <s v="AU2069"/>
    <s v="Brooke  Horton"/>
    <x v="0"/>
    <n v="54"/>
    <x v="2"/>
    <x v="1"/>
    <x v="117"/>
    <n v="61661.7"/>
    <x v="0"/>
    <x v="1"/>
    <x v="1"/>
    <x v="0"/>
    <x v="0"/>
    <x v="1"/>
    <x v="1"/>
    <x v="2"/>
    <x v="8"/>
    <x v="8"/>
    <x v="0"/>
  </r>
  <r>
    <s v="AU2070"/>
    <s v="Cindy  Becker"/>
    <x v="0"/>
    <n v="53"/>
    <x v="2"/>
    <x v="1"/>
    <x v="117"/>
    <n v="181791.93"/>
    <x v="1"/>
    <x v="2"/>
    <x v="1"/>
    <x v="0"/>
    <x v="0"/>
    <x v="1"/>
    <x v="0"/>
    <x v="2"/>
    <x v="8"/>
    <x v="8"/>
    <x v="0"/>
  </r>
  <r>
    <s v="AU2071"/>
    <s v="Trevor  Jones"/>
    <x v="1"/>
    <n v="51"/>
    <x v="2"/>
    <x v="2"/>
    <x v="117"/>
    <n v="82172.63"/>
    <x v="0"/>
    <x v="1"/>
    <x v="0"/>
    <x v="0"/>
    <x v="2"/>
    <x v="3"/>
    <x v="0"/>
    <x v="2"/>
    <x v="8"/>
    <x v="8"/>
    <x v="0"/>
  </r>
  <r>
    <s v="AU2072"/>
    <s v="Billie  Chandler"/>
    <x v="1"/>
    <n v="48"/>
    <x v="2"/>
    <x v="2"/>
    <x v="117"/>
    <n v="109443.78"/>
    <x v="0"/>
    <x v="1"/>
    <x v="1"/>
    <x v="0"/>
    <x v="0"/>
    <x v="0"/>
    <x v="0"/>
    <x v="2"/>
    <x v="8"/>
    <x v="8"/>
    <x v="0"/>
  </r>
  <r>
    <s v="AU2073"/>
    <s v="Cecilia  Manning"/>
    <x v="1"/>
    <n v="34"/>
    <x v="3"/>
    <x v="0"/>
    <x v="117"/>
    <n v="33566.43"/>
    <x v="1"/>
    <x v="2"/>
    <x v="1"/>
    <x v="1"/>
    <x v="0"/>
    <x v="0"/>
    <x v="0"/>
    <x v="1"/>
    <x v="8"/>
    <x v="8"/>
    <x v="0"/>
  </r>
  <r>
    <s v="AU2074"/>
    <s v="Guillermo  Potter"/>
    <x v="1"/>
    <n v="38"/>
    <x v="3"/>
    <x v="0"/>
    <x v="117"/>
    <n v="129689.1"/>
    <x v="1"/>
    <x v="1"/>
    <x v="0"/>
    <x v="0"/>
    <x v="0"/>
    <x v="0"/>
    <x v="1"/>
    <x v="3"/>
    <x v="8"/>
    <x v="8"/>
    <x v="0"/>
  </r>
  <r>
    <s v="AU1730"/>
    <s v="Billie  Chandler"/>
    <x v="0"/>
    <n v="30"/>
    <x v="0"/>
    <x v="2"/>
    <x v="111"/>
    <n v="18874.900000000001"/>
    <x v="1"/>
    <x v="1"/>
    <x v="1"/>
    <x v="0"/>
    <x v="0"/>
    <x v="1"/>
    <x v="1"/>
    <x v="1"/>
    <x v="13"/>
    <x v="7"/>
    <x v="0"/>
  </r>
  <r>
    <s v="AU1753"/>
    <s v="Willie  Vega"/>
    <x v="1"/>
    <n v="30"/>
    <x v="1"/>
    <x v="2"/>
    <x v="111"/>
    <n v="77597.13"/>
    <x v="0"/>
    <x v="2"/>
    <x v="0"/>
    <x v="0"/>
    <x v="0"/>
    <x v="0"/>
    <x v="0"/>
    <x v="1"/>
    <x v="13"/>
    <x v="7"/>
    <x v="0"/>
  </r>
  <r>
    <s v="AU1846"/>
    <s v="Jenny  Garcia"/>
    <x v="1"/>
    <n v="30"/>
    <x v="0"/>
    <x v="0"/>
    <x v="216"/>
    <n v="67949.399999999994"/>
    <x v="1"/>
    <x v="1"/>
    <x v="1"/>
    <x v="1"/>
    <x v="0"/>
    <x v="0"/>
    <x v="0"/>
    <x v="1"/>
    <x v="28"/>
    <x v="7"/>
    <x v="0"/>
  </r>
  <r>
    <s v="AU1851"/>
    <s v="Tiffany  May"/>
    <x v="0"/>
    <n v="30"/>
    <x v="0"/>
    <x v="0"/>
    <x v="216"/>
    <n v="52057.88"/>
    <x v="2"/>
    <x v="2"/>
    <x v="1"/>
    <x v="0"/>
    <x v="0"/>
    <x v="0"/>
    <x v="0"/>
    <x v="1"/>
    <x v="28"/>
    <x v="7"/>
    <x v="0"/>
  </r>
  <r>
    <s v="AU2079"/>
    <s v="Robert  Munoz"/>
    <x v="1"/>
    <n v="39"/>
    <x v="0"/>
    <x v="0"/>
    <x v="118"/>
    <n v="110805.21"/>
    <x v="1"/>
    <x v="1"/>
    <x v="0"/>
    <x v="0"/>
    <x v="0"/>
    <x v="0"/>
    <x v="0"/>
    <x v="3"/>
    <x v="6"/>
    <x v="8"/>
    <x v="0"/>
  </r>
  <r>
    <s v="AU2080"/>
    <s v="Cassandra  Franklin"/>
    <x v="1"/>
    <n v="40"/>
    <x v="0"/>
    <x v="0"/>
    <x v="118"/>
    <n v="107491.43"/>
    <x v="2"/>
    <x v="2"/>
    <x v="1"/>
    <x v="0"/>
    <x v="0"/>
    <x v="0"/>
    <x v="0"/>
    <x v="3"/>
    <x v="6"/>
    <x v="8"/>
    <x v="0"/>
  </r>
  <r>
    <s v="AU2081"/>
    <s v="Jaime  Pearson"/>
    <x v="1"/>
    <n v="39"/>
    <x v="0"/>
    <x v="0"/>
    <x v="118"/>
    <n v="64993.72"/>
    <x v="2"/>
    <x v="1"/>
    <x v="0"/>
    <x v="0"/>
    <x v="1"/>
    <x v="0"/>
    <x v="0"/>
    <x v="3"/>
    <x v="6"/>
    <x v="8"/>
    <x v="0"/>
  </r>
  <r>
    <s v="AU1854"/>
    <s v="Isabel  Cross"/>
    <x v="1"/>
    <n v="30"/>
    <x v="0"/>
    <x v="0"/>
    <x v="216"/>
    <n v="85571.31"/>
    <x v="1"/>
    <x v="1"/>
    <x v="1"/>
    <x v="1"/>
    <x v="1"/>
    <x v="0"/>
    <x v="0"/>
    <x v="1"/>
    <x v="28"/>
    <x v="7"/>
    <x v="0"/>
  </r>
  <r>
    <s v="AU2083"/>
    <s v="Shari  Silva"/>
    <x v="0"/>
    <n v="34"/>
    <x v="0"/>
    <x v="0"/>
    <x v="118"/>
    <n v="61283.13"/>
    <x v="2"/>
    <x v="0"/>
    <x v="0"/>
    <x v="0"/>
    <x v="0"/>
    <x v="0"/>
    <x v="0"/>
    <x v="1"/>
    <x v="6"/>
    <x v="8"/>
    <x v="0"/>
  </r>
  <r>
    <s v="AU2084"/>
    <s v="Jenny  Garcia"/>
    <x v="0"/>
    <n v="47"/>
    <x v="0"/>
    <x v="2"/>
    <x v="118"/>
    <n v="12387.01"/>
    <x v="0"/>
    <x v="1"/>
    <x v="1"/>
    <x v="0"/>
    <x v="1"/>
    <x v="0"/>
    <x v="0"/>
    <x v="2"/>
    <x v="6"/>
    <x v="8"/>
    <x v="0"/>
  </r>
  <r>
    <s v="AU2085"/>
    <s v="Donna  Reid"/>
    <x v="0"/>
    <n v="41"/>
    <x v="0"/>
    <x v="2"/>
    <x v="118"/>
    <n v="101779.49"/>
    <x v="0"/>
    <x v="1"/>
    <x v="1"/>
    <x v="0"/>
    <x v="1"/>
    <x v="0"/>
    <x v="0"/>
    <x v="3"/>
    <x v="6"/>
    <x v="8"/>
    <x v="0"/>
  </r>
  <r>
    <s v="AU1856"/>
    <s v="Isabel  Cross"/>
    <x v="1"/>
    <n v="30"/>
    <x v="3"/>
    <x v="0"/>
    <x v="216"/>
    <n v="103211.85"/>
    <x v="1"/>
    <x v="1"/>
    <x v="0"/>
    <x v="0"/>
    <x v="0"/>
    <x v="0"/>
    <x v="0"/>
    <x v="1"/>
    <x v="28"/>
    <x v="7"/>
    <x v="0"/>
  </r>
  <r>
    <s v="AU1998"/>
    <s v="Austin  Reynolds"/>
    <x v="1"/>
    <n v="30"/>
    <x v="0"/>
    <x v="0"/>
    <x v="177"/>
    <n v="2744.55"/>
    <x v="1"/>
    <x v="1"/>
    <x v="1"/>
    <x v="0"/>
    <x v="1"/>
    <x v="0"/>
    <x v="0"/>
    <x v="1"/>
    <x v="5"/>
    <x v="8"/>
    <x v="0"/>
  </r>
  <r>
    <s v="AU2088"/>
    <s v="Cecilia  Manning"/>
    <x v="0"/>
    <n v="34"/>
    <x v="0"/>
    <x v="1"/>
    <x v="118"/>
    <n v="62571.76"/>
    <x v="1"/>
    <x v="1"/>
    <x v="0"/>
    <x v="0"/>
    <x v="0"/>
    <x v="0"/>
    <x v="0"/>
    <x v="1"/>
    <x v="6"/>
    <x v="8"/>
    <x v="0"/>
  </r>
  <r>
    <s v="AU2002"/>
    <s v="Colleen  Warren"/>
    <x v="1"/>
    <n v="30"/>
    <x v="0"/>
    <x v="0"/>
    <x v="177"/>
    <n v="18441.27"/>
    <x v="0"/>
    <x v="0"/>
    <x v="1"/>
    <x v="1"/>
    <x v="1"/>
    <x v="0"/>
    <x v="0"/>
    <x v="1"/>
    <x v="5"/>
    <x v="8"/>
    <x v="0"/>
  </r>
  <r>
    <s v="AU2132"/>
    <s v="Della  Jensen"/>
    <x v="1"/>
    <n v="30"/>
    <x v="0"/>
    <x v="0"/>
    <x v="219"/>
    <n v="158939.24"/>
    <x v="0"/>
    <x v="2"/>
    <x v="1"/>
    <x v="0"/>
    <x v="0"/>
    <x v="1"/>
    <x v="1"/>
    <x v="1"/>
    <x v="10"/>
    <x v="8"/>
    <x v="0"/>
  </r>
  <r>
    <s v="AU2091"/>
    <s v="Felicia  Jennings"/>
    <x v="0"/>
    <n v="54"/>
    <x v="2"/>
    <x v="2"/>
    <x v="118"/>
    <n v="19027.48"/>
    <x v="0"/>
    <x v="1"/>
    <x v="1"/>
    <x v="0"/>
    <x v="1"/>
    <x v="0"/>
    <x v="0"/>
    <x v="2"/>
    <x v="6"/>
    <x v="8"/>
    <x v="0"/>
  </r>
  <r>
    <s v="AU2092"/>
    <s v="Salvador  Bass"/>
    <x v="0"/>
    <n v="48"/>
    <x v="2"/>
    <x v="1"/>
    <x v="118"/>
    <n v="59526.22"/>
    <x v="0"/>
    <x v="1"/>
    <x v="0"/>
    <x v="1"/>
    <x v="0"/>
    <x v="0"/>
    <x v="0"/>
    <x v="2"/>
    <x v="6"/>
    <x v="8"/>
    <x v="0"/>
  </r>
  <r>
    <s v="AU2093"/>
    <s v="Bobbie  Ryan"/>
    <x v="0"/>
    <n v="45"/>
    <x v="2"/>
    <x v="2"/>
    <x v="118"/>
    <n v="13741.24"/>
    <x v="0"/>
    <x v="1"/>
    <x v="0"/>
    <x v="0"/>
    <x v="0"/>
    <x v="0"/>
    <x v="0"/>
    <x v="2"/>
    <x v="6"/>
    <x v="8"/>
    <x v="0"/>
  </r>
  <r>
    <s v="AU2094"/>
    <s v="Ernest  Davis"/>
    <x v="0"/>
    <n v="50"/>
    <x v="2"/>
    <x v="2"/>
    <x v="118"/>
    <n v="82680.36"/>
    <x v="0"/>
    <x v="1"/>
    <x v="0"/>
    <x v="0"/>
    <x v="1"/>
    <x v="0"/>
    <x v="0"/>
    <x v="2"/>
    <x v="6"/>
    <x v="8"/>
    <x v="0"/>
  </r>
  <r>
    <s v="AU2095"/>
    <s v="Iris  Underwood"/>
    <x v="1"/>
    <n v="36"/>
    <x v="0"/>
    <x v="0"/>
    <x v="120"/>
    <n v="98631.54"/>
    <x v="0"/>
    <x v="1"/>
    <x v="0"/>
    <x v="0"/>
    <x v="0"/>
    <x v="0"/>
    <x v="0"/>
    <x v="3"/>
    <x v="24"/>
    <x v="8"/>
    <x v="0"/>
  </r>
  <r>
    <s v="AU2096"/>
    <s v="Edwin  Malone"/>
    <x v="1"/>
    <n v="39"/>
    <x v="0"/>
    <x v="0"/>
    <x v="120"/>
    <n v="19026.45"/>
    <x v="0"/>
    <x v="0"/>
    <x v="1"/>
    <x v="0"/>
    <x v="0"/>
    <x v="0"/>
    <x v="0"/>
    <x v="3"/>
    <x v="24"/>
    <x v="8"/>
    <x v="0"/>
  </r>
  <r>
    <s v="AU2097"/>
    <s v="Cecilia  Manning"/>
    <x v="1"/>
    <n v="45"/>
    <x v="0"/>
    <x v="0"/>
    <x v="120"/>
    <n v="1970.06"/>
    <x v="0"/>
    <x v="2"/>
    <x v="1"/>
    <x v="0"/>
    <x v="2"/>
    <x v="2"/>
    <x v="0"/>
    <x v="2"/>
    <x v="24"/>
    <x v="8"/>
    <x v="0"/>
  </r>
  <r>
    <s v="AU2133"/>
    <s v="Salvador  Bass"/>
    <x v="1"/>
    <n v="30"/>
    <x v="0"/>
    <x v="0"/>
    <x v="219"/>
    <n v="88238.21"/>
    <x v="0"/>
    <x v="1"/>
    <x v="0"/>
    <x v="0"/>
    <x v="1"/>
    <x v="0"/>
    <x v="0"/>
    <x v="1"/>
    <x v="10"/>
    <x v="8"/>
    <x v="0"/>
  </r>
  <r>
    <s v="AU2099"/>
    <s v="Jenny  Garcia"/>
    <x v="1"/>
    <n v="47"/>
    <x v="2"/>
    <x v="2"/>
    <x v="120"/>
    <n v="128466.94"/>
    <x v="0"/>
    <x v="1"/>
    <x v="1"/>
    <x v="0"/>
    <x v="0"/>
    <x v="0"/>
    <x v="0"/>
    <x v="2"/>
    <x v="24"/>
    <x v="8"/>
    <x v="0"/>
  </r>
  <r>
    <s v="AU2100"/>
    <s v="Brooke  Horton"/>
    <x v="1"/>
    <n v="44"/>
    <x v="2"/>
    <x v="2"/>
    <x v="120"/>
    <n v="66601.31"/>
    <x v="0"/>
    <x v="2"/>
    <x v="0"/>
    <x v="0"/>
    <x v="0"/>
    <x v="0"/>
    <x v="0"/>
    <x v="3"/>
    <x v="24"/>
    <x v="8"/>
    <x v="0"/>
  </r>
  <r>
    <s v="AU2101"/>
    <s v="Drew  Rogers"/>
    <x v="0"/>
    <n v="48"/>
    <x v="2"/>
    <x v="2"/>
    <x v="120"/>
    <n v="68215.3"/>
    <x v="1"/>
    <x v="2"/>
    <x v="1"/>
    <x v="0"/>
    <x v="0"/>
    <x v="0"/>
    <x v="0"/>
    <x v="2"/>
    <x v="24"/>
    <x v="8"/>
    <x v="0"/>
  </r>
  <r>
    <s v="AU2102"/>
    <s v="Marian  Hill"/>
    <x v="1"/>
    <n v="44"/>
    <x v="2"/>
    <x v="2"/>
    <x v="120"/>
    <n v="50499.49"/>
    <x v="0"/>
    <x v="1"/>
    <x v="1"/>
    <x v="0"/>
    <x v="1"/>
    <x v="0"/>
    <x v="0"/>
    <x v="3"/>
    <x v="24"/>
    <x v="8"/>
    <x v="0"/>
  </r>
  <r>
    <s v="AU2103"/>
    <s v="Woodrow  Colon"/>
    <x v="0"/>
    <n v="46"/>
    <x v="2"/>
    <x v="2"/>
    <x v="120"/>
    <n v="141464.15"/>
    <x v="0"/>
    <x v="2"/>
    <x v="0"/>
    <x v="0"/>
    <x v="2"/>
    <x v="0"/>
    <x v="0"/>
    <x v="2"/>
    <x v="24"/>
    <x v="8"/>
    <x v="0"/>
  </r>
  <r>
    <s v="AU2104"/>
    <s v="Brooke  Horton"/>
    <x v="0"/>
    <n v="59"/>
    <x v="2"/>
    <x v="0"/>
    <x v="120"/>
    <n v="37296.76"/>
    <x v="0"/>
    <x v="1"/>
    <x v="1"/>
    <x v="0"/>
    <x v="1"/>
    <x v="3"/>
    <x v="0"/>
    <x v="4"/>
    <x v="24"/>
    <x v="8"/>
    <x v="0"/>
  </r>
  <r>
    <s v="AU2105"/>
    <s v="Willie  Vega"/>
    <x v="0"/>
    <n v="50"/>
    <x v="2"/>
    <x v="1"/>
    <x v="120"/>
    <n v="31964.93"/>
    <x v="2"/>
    <x v="2"/>
    <x v="0"/>
    <x v="0"/>
    <x v="0"/>
    <x v="1"/>
    <x v="0"/>
    <x v="2"/>
    <x v="24"/>
    <x v="8"/>
    <x v="0"/>
  </r>
  <r>
    <s v="AU2134"/>
    <s v="Billie  Chandler"/>
    <x v="1"/>
    <n v="30"/>
    <x v="0"/>
    <x v="1"/>
    <x v="219"/>
    <n v="12088.25"/>
    <x v="0"/>
    <x v="2"/>
    <x v="0"/>
    <x v="0"/>
    <x v="0"/>
    <x v="0"/>
    <x v="0"/>
    <x v="1"/>
    <x v="10"/>
    <x v="8"/>
    <x v="0"/>
  </r>
  <r>
    <s v="AU2153"/>
    <s v="Shari  Silva"/>
    <x v="0"/>
    <n v="30"/>
    <x v="1"/>
    <x v="2"/>
    <x v="219"/>
    <n v="124699.51"/>
    <x v="1"/>
    <x v="1"/>
    <x v="0"/>
    <x v="0"/>
    <x v="0"/>
    <x v="0"/>
    <x v="0"/>
    <x v="1"/>
    <x v="10"/>
    <x v="8"/>
    <x v="0"/>
  </r>
  <r>
    <s v="AU2297"/>
    <s v="Arturo  Francis"/>
    <x v="1"/>
    <n v="30"/>
    <x v="3"/>
    <x v="0"/>
    <x v="258"/>
    <n v="175833.51"/>
    <x v="0"/>
    <x v="1"/>
    <x v="1"/>
    <x v="0"/>
    <x v="0"/>
    <x v="0"/>
    <x v="1"/>
    <x v="1"/>
    <x v="14"/>
    <x v="8"/>
    <x v="0"/>
  </r>
  <r>
    <s v="AU2342"/>
    <s v="Cassandra  Franklin"/>
    <x v="1"/>
    <n v="30"/>
    <x v="0"/>
    <x v="1"/>
    <x v="283"/>
    <n v="20471.79"/>
    <x v="0"/>
    <x v="1"/>
    <x v="0"/>
    <x v="0"/>
    <x v="0"/>
    <x v="0"/>
    <x v="0"/>
    <x v="1"/>
    <x v="22"/>
    <x v="8"/>
    <x v="0"/>
  </r>
  <r>
    <s v="AU2363"/>
    <s v="Andrew  Meyer"/>
    <x v="1"/>
    <n v="30"/>
    <x v="0"/>
    <x v="0"/>
    <x v="58"/>
    <n v="116608.15"/>
    <x v="0"/>
    <x v="1"/>
    <x v="1"/>
    <x v="0"/>
    <x v="0"/>
    <x v="0"/>
    <x v="0"/>
    <x v="1"/>
    <x v="17"/>
    <x v="8"/>
    <x v="0"/>
  </r>
  <r>
    <s v="AU2111"/>
    <s v="Della  Jensen"/>
    <x v="1"/>
    <n v="37"/>
    <x v="0"/>
    <x v="0"/>
    <x v="296"/>
    <n v="7326.87"/>
    <x v="0"/>
    <x v="1"/>
    <x v="1"/>
    <x v="0"/>
    <x v="0"/>
    <x v="0"/>
    <x v="0"/>
    <x v="3"/>
    <x v="9"/>
    <x v="8"/>
    <x v="0"/>
  </r>
  <r>
    <s v="AU2392"/>
    <s v="Tiffany  May"/>
    <x v="0"/>
    <n v="30"/>
    <x v="0"/>
    <x v="2"/>
    <x v="260"/>
    <n v="31074.99"/>
    <x v="2"/>
    <x v="2"/>
    <x v="0"/>
    <x v="1"/>
    <x v="0"/>
    <x v="0"/>
    <x v="0"/>
    <x v="1"/>
    <x v="28"/>
    <x v="8"/>
    <x v="0"/>
  </r>
  <r>
    <s v="AU2113"/>
    <s v="Lorraine  Gibson"/>
    <x v="1"/>
    <n v="39"/>
    <x v="0"/>
    <x v="0"/>
    <x v="296"/>
    <n v="68610.009999999995"/>
    <x v="0"/>
    <x v="1"/>
    <x v="1"/>
    <x v="0"/>
    <x v="0"/>
    <x v="0"/>
    <x v="0"/>
    <x v="3"/>
    <x v="9"/>
    <x v="8"/>
    <x v="0"/>
  </r>
  <r>
    <s v="AU2114"/>
    <s v="Lynette  Brewer"/>
    <x v="1"/>
    <n v="37"/>
    <x v="0"/>
    <x v="0"/>
    <x v="296"/>
    <n v="18662.3"/>
    <x v="0"/>
    <x v="1"/>
    <x v="1"/>
    <x v="0"/>
    <x v="0"/>
    <x v="0"/>
    <x v="0"/>
    <x v="3"/>
    <x v="9"/>
    <x v="8"/>
    <x v="0"/>
  </r>
  <r>
    <s v="AU2115"/>
    <s v="Christy  Olson"/>
    <x v="1"/>
    <n v="38"/>
    <x v="0"/>
    <x v="0"/>
    <x v="296"/>
    <n v="36908.339999999997"/>
    <x v="0"/>
    <x v="2"/>
    <x v="1"/>
    <x v="0"/>
    <x v="1"/>
    <x v="0"/>
    <x v="1"/>
    <x v="3"/>
    <x v="9"/>
    <x v="8"/>
    <x v="0"/>
  </r>
  <r>
    <s v="AU2116"/>
    <s v="Iris  Underwood"/>
    <x v="0"/>
    <n v="34"/>
    <x v="0"/>
    <x v="1"/>
    <x v="296"/>
    <n v="28285.91"/>
    <x v="0"/>
    <x v="0"/>
    <x v="0"/>
    <x v="0"/>
    <x v="0"/>
    <x v="0"/>
    <x v="0"/>
    <x v="1"/>
    <x v="9"/>
    <x v="8"/>
    <x v="0"/>
  </r>
  <r>
    <s v="AU2117"/>
    <s v="Sonya  Mullins"/>
    <x v="0"/>
    <n v="36"/>
    <x v="0"/>
    <x v="0"/>
    <x v="296"/>
    <n v="11105.79"/>
    <x v="1"/>
    <x v="0"/>
    <x v="1"/>
    <x v="0"/>
    <x v="1"/>
    <x v="0"/>
    <x v="0"/>
    <x v="3"/>
    <x v="9"/>
    <x v="8"/>
    <x v="0"/>
  </r>
  <r>
    <s v="AU2118"/>
    <s v="Cassandra  Franklin"/>
    <x v="0"/>
    <n v="34"/>
    <x v="0"/>
    <x v="2"/>
    <x v="296"/>
    <n v="102234.7"/>
    <x v="0"/>
    <x v="0"/>
    <x v="0"/>
    <x v="0"/>
    <x v="0"/>
    <x v="0"/>
    <x v="0"/>
    <x v="1"/>
    <x v="9"/>
    <x v="8"/>
    <x v="0"/>
  </r>
  <r>
    <s v="AU2119"/>
    <s v="Lorraine  Gibson"/>
    <x v="1"/>
    <n v="38"/>
    <x v="0"/>
    <x v="0"/>
    <x v="296"/>
    <n v="142697.32999999999"/>
    <x v="0"/>
    <x v="0"/>
    <x v="0"/>
    <x v="1"/>
    <x v="0"/>
    <x v="0"/>
    <x v="0"/>
    <x v="3"/>
    <x v="9"/>
    <x v="8"/>
    <x v="0"/>
  </r>
  <r>
    <s v="AU2120"/>
    <s v="Drew  Rogers"/>
    <x v="1"/>
    <n v="23"/>
    <x v="0"/>
    <x v="2"/>
    <x v="296"/>
    <n v="63447.7"/>
    <x v="0"/>
    <x v="2"/>
    <x v="0"/>
    <x v="0"/>
    <x v="0"/>
    <x v="0"/>
    <x v="0"/>
    <x v="0"/>
    <x v="9"/>
    <x v="8"/>
    <x v="0"/>
  </r>
  <r>
    <s v="AU2121"/>
    <s v="Dan  Peterson"/>
    <x v="0"/>
    <n v="44"/>
    <x v="0"/>
    <x v="0"/>
    <x v="296"/>
    <n v="1369.51"/>
    <x v="2"/>
    <x v="2"/>
    <x v="0"/>
    <x v="0"/>
    <x v="0"/>
    <x v="0"/>
    <x v="1"/>
    <x v="3"/>
    <x v="9"/>
    <x v="8"/>
    <x v="0"/>
  </r>
  <r>
    <s v="AU2122"/>
    <s v="Marion  Glover"/>
    <x v="1"/>
    <n v="47"/>
    <x v="2"/>
    <x v="2"/>
    <x v="296"/>
    <n v="57101.48"/>
    <x v="1"/>
    <x v="1"/>
    <x v="1"/>
    <x v="0"/>
    <x v="2"/>
    <x v="2"/>
    <x v="0"/>
    <x v="2"/>
    <x v="9"/>
    <x v="8"/>
    <x v="0"/>
  </r>
  <r>
    <s v="AU2438"/>
    <s v="Sandra  Floyd"/>
    <x v="1"/>
    <n v="30"/>
    <x v="0"/>
    <x v="0"/>
    <x v="180"/>
    <n v="206097.36"/>
    <x v="1"/>
    <x v="1"/>
    <x v="1"/>
    <x v="0"/>
    <x v="0"/>
    <x v="0"/>
    <x v="0"/>
    <x v="1"/>
    <x v="21"/>
    <x v="9"/>
    <x v="0"/>
  </r>
  <r>
    <s v="AU2124"/>
    <s v="Jenny  Garcia"/>
    <x v="0"/>
    <n v="43"/>
    <x v="2"/>
    <x v="2"/>
    <x v="296"/>
    <n v="112780.07"/>
    <x v="2"/>
    <x v="1"/>
    <x v="1"/>
    <x v="0"/>
    <x v="0"/>
    <x v="1"/>
    <x v="0"/>
    <x v="3"/>
    <x v="9"/>
    <x v="8"/>
    <x v="0"/>
  </r>
  <r>
    <s v="AU2125"/>
    <s v="Trevor  Jones"/>
    <x v="1"/>
    <n v="62"/>
    <x v="2"/>
    <x v="2"/>
    <x v="296"/>
    <n v="164433.25"/>
    <x v="0"/>
    <x v="2"/>
    <x v="1"/>
    <x v="0"/>
    <x v="1"/>
    <x v="0"/>
    <x v="0"/>
    <x v="4"/>
    <x v="9"/>
    <x v="8"/>
    <x v="0"/>
  </r>
  <r>
    <s v="AU2126"/>
    <s v="Christina  Fuller"/>
    <x v="0"/>
    <n v="45"/>
    <x v="2"/>
    <x v="1"/>
    <x v="296"/>
    <n v="105209.54"/>
    <x v="0"/>
    <x v="1"/>
    <x v="0"/>
    <x v="1"/>
    <x v="0"/>
    <x v="0"/>
    <x v="0"/>
    <x v="2"/>
    <x v="9"/>
    <x v="8"/>
    <x v="0"/>
  </r>
  <r>
    <s v="AU2127"/>
    <s v="Rachel  Gomez"/>
    <x v="1"/>
    <n v="38"/>
    <x v="3"/>
    <x v="2"/>
    <x v="296"/>
    <n v="43234.84"/>
    <x v="0"/>
    <x v="0"/>
    <x v="1"/>
    <x v="0"/>
    <x v="1"/>
    <x v="0"/>
    <x v="0"/>
    <x v="3"/>
    <x v="9"/>
    <x v="8"/>
    <x v="0"/>
  </r>
  <r>
    <s v="AU2128"/>
    <s v="Lula  Daniels"/>
    <x v="1"/>
    <n v="38"/>
    <x v="3"/>
    <x v="2"/>
    <x v="296"/>
    <n v="35113.760000000002"/>
    <x v="2"/>
    <x v="2"/>
    <x v="0"/>
    <x v="0"/>
    <x v="0"/>
    <x v="0"/>
    <x v="0"/>
    <x v="3"/>
    <x v="9"/>
    <x v="8"/>
    <x v="0"/>
  </r>
  <r>
    <s v="AU2129"/>
    <s v="Trevor  Jones"/>
    <x v="1"/>
    <n v="44"/>
    <x v="3"/>
    <x v="0"/>
    <x v="296"/>
    <n v="68458.990000000005"/>
    <x v="0"/>
    <x v="0"/>
    <x v="1"/>
    <x v="0"/>
    <x v="0"/>
    <x v="0"/>
    <x v="0"/>
    <x v="3"/>
    <x v="9"/>
    <x v="8"/>
    <x v="0"/>
  </r>
  <r>
    <s v="AU2495"/>
    <s v="Joey  Wong"/>
    <x v="0"/>
    <n v="30"/>
    <x v="0"/>
    <x v="0"/>
    <x v="181"/>
    <n v="81241.55"/>
    <x v="2"/>
    <x v="1"/>
    <x v="0"/>
    <x v="1"/>
    <x v="0"/>
    <x v="0"/>
    <x v="0"/>
    <x v="1"/>
    <x v="2"/>
    <x v="9"/>
    <x v="0"/>
  </r>
  <r>
    <s v="AU2131"/>
    <s v="Herman  Williams"/>
    <x v="0"/>
    <n v="36"/>
    <x v="0"/>
    <x v="1"/>
    <x v="219"/>
    <n v="80237.16"/>
    <x v="1"/>
    <x v="0"/>
    <x v="1"/>
    <x v="0"/>
    <x v="2"/>
    <x v="0"/>
    <x v="0"/>
    <x v="3"/>
    <x v="10"/>
    <x v="8"/>
    <x v="0"/>
  </r>
  <r>
    <s v="AU2498"/>
    <s v="Lance  Yates"/>
    <x v="0"/>
    <n v="30"/>
    <x v="0"/>
    <x v="0"/>
    <x v="181"/>
    <n v="60428.81"/>
    <x v="0"/>
    <x v="0"/>
    <x v="1"/>
    <x v="0"/>
    <x v="1"/>
    <x v="0"/>
    <x v="0"/>
    <x v="1"/>
    <x v="2"/>
    <x v="9"/>
    <x v="0"/>
  </r>
  <r>
    <s v="AU2509"/>
    <s v="Christina  Fuller"/>
    <x v="0"/>
    <n v="30"/>
    <x v="0"/>
    <x v="1"/>
    <x v="264"/>
    <n v="3884.58"/>
    <x v="0"/>
    <x v="3"/>
    <x v="0"/>
    <x v="0"/>
    <x v="2"/>
    <x v="0"/>
    <x v="0"/>
    <x v="1"/>
    <x v="16"/>
    <x v="9"/>
    <x v="0"/>
  </r>
  <r>
    <s v="AU2532"/>
    <s v="Salvador  Bass"/>
    <x v="0"/>
    <n v="30"/>
    <x v="0"/>
    <x v="0"/>
    <x v="224"/>
    <n v="30389.97"/>
    <x v="0"/>
    <x v="3"/>
    <x v="0"/>
    <x v="0"/>
    <x v="2"/>
    <x v="0"/>
    <x v="0"/>
    <x v="1"/>
    <x v="4"/>
    <x v="9"/>
    <x v="0"/>
  </r>
  <r>
    <s v="AU2540"/>
    <s v="Billie  Chandler"/>
    <x v="1"/>
    <n v="30"/>
    <x v="1"/>
    <x v="2"/>
    <x v="224"/>
    <n v="90125.84"/>
    <x v="2"/>
    <x v="1"/>
    <x v="0"/>
    <x v="0"/>
    <x v="0"/>
    <x v="3"/>
    <x v="1"/>
    <x v="1"/>
    <x v="4"/>
    <x v="9"/>
    <x v="0"/>
  </r>
  <r>
    <s v="AU2558"/>
    <s v="Johanna  Boone"/>
    <x v="0"/>
    <n v="30"/>
    <x v="0"/>
    <x v="0"/>
    <x v="62"/>
    <n v="34365.1"/>
    <x v="2"/>
    <x v="1"/>
    <x v="1"/>
    <x v="0"/>
    <x v="0"/>
    <x v="0"/>
    <x v="0"/>
    <x v="1"/>
    <x v="5"/>
    <x v="9"/>
    <x v="0"/>
  </r>
  <r>
    <s v="AU2137"/>
    <s v="Isabel  Cross"/>
    <x v="1"/>
    <n v="21"/>
    <x v="0"/>
    <x v="1"/>
    <x v="219"/>
    <n v="169660.19"/>
    <x v="0"/>
    <x v="2"/>
    <x v="1"/>
    <x v="0"/>
    <x v="1"/>
    <x v="0"/>
    <x v="0"/>
    <x v="0"/>
    <x v="10"/>
    <x v="8"/>
    <x v="0"/>
  </r>
  <r>
    <s v="AU2566"/>
    <s v="Andrew  Meyer"/>
    <x v="0"/>
    <n v="30"/>
    <x v="3"/>
    <x v="1"/>
    <x v="62"/>
    <n v="62698.25"/>
    <x v="1"/>
    <x v="3"/>
    <x v="1"/>
    <x v="0"/>
    <x v="0"/>
    <x v="0"/>
    <x v="0"/>
    <x v="1"/>
    <x v="5"/>
    <x v="9"/>
    <x v="0"/>
  </r>
  <r>
    <s v="AU2139"/>
    <s v="Nellie  Joseph"/>
    <x v="0"/>
    <n v="38"/>
    <x v="0"/>
    <x v="0"/>
    <x v="219"/>
    <n v="88325.82"/>
    <x v="1"/>
    <x v="1"/>
    <x v="0"/>
    <x v="1"/>
    <x v="0"/>
    <x v="0"/>
    <x v="0"/>
    <x v="3"/>
    <x v="10"/>
    <x v="8"/>
    <x v="0"/>
  </r>
  <r>
    <s v="AU2140"/>
    <s v="Don  Gonzales"/>
    <x v="1"/>
    <n v="43"/>
    <x v="0"/>
    <x v="2"/>
    <x v="219"/>
    <n v="58187.3"/>
    <x v="0"/>
    <x v="2"/>
    <x v="0"/>
    <x v="0"/>
    <x v="0"/>
    <x v="0"/>
    <x v="0"/>
    <x v="3"/>
    <x v="10"/>
    <x v="8"/>
    <x v="0"/>
  </r>
  <r>
    <s v="AU2141"/>
    <s v="Drew  Rogers"/>
    <x v="0"/>
    <n v="54"/>
    <x v="2"/>
    <x v="0"/>
    <x v="219"/>
    <n v="38216.18"/>
    <x v="1"/>
    <x v="2"/>
    <x v="0"/>
    <x v="0"/>
    <x v="1"/>
    <x v="0"/>
    <x v="1"/>
    <x v="2"/>
    <x v="10"/>
    <x v="8"/>
    <x v="0"/>
  </r>
  <r>
    <s v="AU2142"/>
    <s v="Woodrow  Colon"/>
    <x v="0"/>
    <n v="46"/>
    <x v="2"/>
    <x v="1"/>
    <x v="219"/>
    <n v="102811.03"/>
    <x v="0"/>
    <x v="1"/>
    <x v="1"/>
    <x v="1"/>
    <x v="0"/>
    <x v="0"/>
    <x v="0"/>
    <x v="2"/>
    <x v="10"/>
    <x v="8"/>
    <x v="0"/>
  </r>
  <r>
    <s v="AU2143"/>
    <s v="Charlie  Wood"/>
    <x v="0"/>
    <n v="40"/>
    <x v="2"/>
    <x v="2"/>
    <x v="219"/>
    <n v="55592.04"/>
    <x v="1"/>
    <x v="1"/>
    <x v="1"/>
    <x v="0"/>
    <x v="0"/>
    <x v="0"/>
    <x v="0"/>
    <x v="3"/>
    <x v="10"/>
    <x v="8"/>
    <x v="0"/>
  </r>
  <r>
    <s v="AU2144"/>
    <s v="Sonya  Mullins"/>
    <x v="0"/>
    <n v="50"/>
    <x v="2"/>
    <x v="1"/>
    <x v="219"/>
    <n v="3448.24"/>
    <x v="0"/>
    <x v="2"/>
    <x v="1"/>
    <x v="0"/>
    <x v="0"/>
    <x v="2"/>
    <x v="1"/>
    <x v="2"/>
    <x v="10"/>
    <x v="8"/>
    <x v="0"/>
  </r>
  <r>
    <s v="AU2145"/>
    <s v="Robert  Munoz"/>
    <x v="0"/>
    <n v="37"/>
    <x v="2"/>
    <x v="1"/>
    <x v="219"/>
    <n v="96418.73"/>
    <x v="0"/>
    <x v="1"/>
    <x v="0"/>
    <x v="1"/>
    <x v="0"/>
    <x v="0"/>
    <x v="0"/>
    <x v="3"/>
    <x v="10"/>
    <x v="8"/>
    <x v="0"/>
  </r>
  <r>
    <s v="AU2146"/>
    <s v="Max  Rodgers"/>
    <x v="0"/>
    <n v="45"/>
    <x v="2"/>
    <x v="1"/>
    <x v="219"/>
    <n v="82500.210000000006"/>
    <x v="0"/>
    <x v="0"/>
    <x v="0"/>
    <x v="0"/>
    <x v="1"/>
    <x v="0"/>
    <x v="0"/>
    <x v="2"/>
    <x v="10"/>
    <x v="8"/>
    <x v="0"/>
  </r>
  <r>
    <s v="AU2147"/>
    <s v="Blake  Bridges"/>
    <x v="0"/>
    <n v="63"/>
    <x v="2"/>
    <x v="1"/>
    <x v="219"/>
    <n v="23614.36"/>
    <x v="0"/>
    <x v="1"/>
    <x v="0"/>
    <x v="0"/>
    <x v="0"/>
    <x v="0"/>
    <x v="0"/>
    <x v="4"/>
    <x v="10"/>
    <x v="8"/>
    <x v="0"/>
  </r>
  <r>
    <s v="AU2148"/>
    <s v="Isabel  Cross"/>
    <x v="1"/>
    <n v="60"/>
    <x v="2"/>
    <x v="2"/>
    <x v="219"/>
    <n v="66313.36"/>
    <x v="1"/>
    <x v="1"/>
    <x v="0"/>
    <x v="0"/>
    <x v="2"/>
    <x v="0"/>
    <x v="0"/>
    <x v="4"/>
    <x v="10"/>
    <x v="8"/>
    <x v="0"/>
  </r>
  <r>
    <s v="AU2149"/>
    <s v="Shari  Silva"/>
    <x v="1"/>
    <n v="53"/>
    <x v="2"/>
    <x v="2"/>
    <x v="219"/>
    <n v="83763.61"/>
    <x v="0"/>
    <x v="2"/>
    <x v="0"/>
    <x v="0"/>
    <x v="2"/>
    <x v="0"/>
    <x v="1"/>
    <x v="2"/>
    <x v="10"/>
    <x v="8"/>
    <x v="0"/>
  </r>
  <r>
    <s v="AU2150"/>
    <s v="Ruben  Nunez"/>
    <x v="1"/>
    <n v="37"/>
    <x v="3"/>
    <x v="2"/>
    <x v="219"/>
    <n v="23334.46"/>
    <x v="1"/>
    <x v="2"/>
    <x v="1"/>
    <x v="0"/>
    <x v="0"/>
    <x v="0"/>
    <x v="0"/>
    <x v="3"/>
    <x v="10"/>
    <x v="8"/>
    <x v="0"/>
  </r>
  <r>
    <s v="AU2151"/>
    <s v="Brooke  Horton"/>
    <x v="0"/>
    <n v="37"/>
    <x v="1"/>
    <x v="0"/>
    <x v="219"/>
    <n v="174759.12"/>
    <x v="0"/>
    <x v="1"/>
    <x v="1"/>
    <x v="0"/>
    <x v="1"/>
    <x v="0"/>
    <x v="0"/>
    <x v="3"/>
    <x v="10"/>
    <x v="8"/>
    <x v="0"/>
  </r>
  <r>
    <s v="AU2591"/>
    <s v="Patty  Thompson"/>
    <x v="1"/>
    <n v="30"/>
    <x v="0"/>
    <x v="1"/>
    <x v="64"/>
    <n v="41706.33"/>
    <x v="0"/>
    <x v="1"/>
    <x v="1"/>
    <x v="0"/>
    <x v="0"/>
    <x v="0"/>
    <x v="0"/>
    <x v="1"/>
    <x v="27"/>
    <x v="9"/>
    <x v="0"/>
  </r>
  <r>
    <s v="AU2661"/>
    <s v="Lula  Daniels"/>
    <x v="1"/>
    <n v="30"/>
    <x v="0"/>
    <x v="0"/>
    <x v="128"/>
    <n v="38042.58"/>
    <x v="0"/>
    <x v="1"/>
    <x v="1"/>
    <x v="0"/>
    <x v="1"/>
    <x v="0"/>
    <x v="0"/>
    <x v="1"/>
    <x v="24"/>
    <x v="9"/>
    <x v="0"/>
  </r>
  <r>
    <s v="AU2740"/>
    <s v="Christy  Olson"/>
    <x v="0"/>
    <n v="30"/>
    <x v="0"/>
    <x v="0"/>
    <x v="226"/>
    <n v="45058.03"/>
    <x v="0"/>
    <x v="1"/>
    <x v="0"/>
    <x v="0"/>
    <x v="0"/>
    <x v="0"/>
    <x v="0"/>
    <x v="1"/>
    <x v="30"/>
    <x v="9"/>
    <x v="0"/>
  </r>
  <r>
    <s v="AU2155"/>
    <s v="Cecilia  Manning"/>
    <x v="0"/>
    <n v="36"/>
    <x v="0"/>
    <x v="0"/>
    <x v="179"/>
    <n v="58781.85"/>
    <x v="0"/>
    <x v="1"/>
    <x v="1"/>
    <x v="0"/>
    <x v="1"/>
    <x v="0"/>
    <x v="0"/>
    <x v="3"/>
    <x v="11"/>
    <x v="8"/>
    <x v="0"/>
  </r>
  <r>
    <s v="AU2156"/>
    <s v="Lula  Daniels"/>
    <x v="0"/>
    <n v="43"/>
    <x v="0"/>
    <x v="0"/>
    <x v="179"/>
    <n v="7543.76"/>
    <x v="0"/>
    <x v="0"/>
    <x v="1"/>
    <x v="0"/>
    <x v="1"/>
    <x v="0"/>
    <x v="0"/>
    <x v="3"/>
    <x v="11"/>
    <x v="8"/>
    <x v="0"/>
  </r>
  <r>
    <s v="AU2742"/>
    <s v="Della  Jensen"/>
    <x v="1"/>
    <n v="30"/>
    <x v="0"/>
    <x v="0"/>
    <x v="226"/>
    <n v="214637.91"/>
    <x v="1"/>
    <x v="1"/>
    <x v="1"/>
    <x v="0"/>
    <x v="1"/>
    <x v="0"/>
    <x v="0"/>
    <x v="1"/>
    <x v="30"/>
    <x v="9"/>
    <x v="0"/>
  </r>
  <r>
    <s v="AU2158"/>
    <s v="Austin  Reynolds"/>
    <x v="0"/>
    <n v="61"/>
    <x v="2"/>
    <x v="2"/>
    <x v="179"/>
    <n v="48415.839999999997"/>
    <x v="0"/>
    <x v="1"/>
    <x v="0"/>
    <x v="1"/>
    <x v="0"/>
    <x v="0"/>
    <x v="0"/>
    <x v="4"/>
    <x v="11"/>
    <x v="8"/>
    <x v="0"/>
  </r>
  <r>
    <s v="AU2747"/>
    <s v="Isabel  Cross"/>
    <x v="0"/>
    <n v="30"/>
    <x v="3"/>
    <x v="0"/>
    <x v="226"/>
    <n v="47850.16"/>
    <x v="0"/>
    <x v="1"/>
    <x v="0"/>
    <x v="0"/>
    <x v="0"/>
    <x v="0"/>
    <x v="1"/>
    <x v="1"/>
    <x v="30"/>
    <x v="9"/>
    <x v="0"/>
  </r>
  <r>
    <s v="AU2160"/>
    <s v="Isabel  Cross"/>
    <x v="1"/>
    <n v="51"/>
    <x v="2"/>
    <x v="2"/>
    <x v="179"/>
    <n v="74797.399999999994"/>
    <x v="0"/>
    <x v="1"/>
    <x v="0"/>
    <x v="0"/>
    <x v="0"/>
    <x v="1"/>
    <x v="1"/>
    <x v="2"/>
    <x v="11"/>
    <x v="8"/>
    <x v="0"/>
  </r>
  <r>
    <s v="AU2161"/>
    <s v="Billie  Chandler"/>
    <x v="0"/>
    <n v="46"/>
    <x v="2"/>
    <x v="1"/>
    <x v="179"/>
    <n v="11240.79"/>
    <x v="0"/>
    <x v="2"/>
    <x v="0"/>
    <x v="0"/>
    <x v="0"/>
    <x v="0"/>
    <x v="0"/>
    <x v="2"/>
    <x v="11"/>
    <x v="8"/>
    <x v="0"/>
  </r>
  <r>
    <s v="AU2162"/>
    <s v="Nellie  Joseph"/>
    <x v="1"/>
    <n v="35"/>
    <x v="3"/>
    <x v="0"/>
    <x v="179"/>
    <n v="101754.31"/>
    <x v="0"/>
    <x v="0"/>
    <x v="0"/>
    <x v="0"/>
    <x v="0"/>
    <x v="0"/>
    <x v="0"/>
    <x v="3"/>
    <x v="11"/>
    <x v="8"/>
    <x v="0"/>
  </r>
  <r>
    <s v="AU2163"/>
    <s v="Brooke  Horton"/>
    <x v="1"/>
    <n v="43"/>
    <x v="3"/>
    <x v="0"/>
    <x v="179"/>
    <n v="111121.82"/>
    <x v="1"/>
    <x v="1"/>
    <x v="0"/>
    <x v="0"/>
    <x v="0"/>
    <x v="0"/>
    <x v="0"/>
    <x v="3"/>
    <x v="11"/>
    <x v="8"/>
    <x v="0"/>
  </r>
  <r>
    <s v="AU2784"/>
    <s v="Elaine  Ellis"/>
    <x v="0"/>
    <n v="30"/>
    <x v="0"/>
    <x v="0"/>
    <x v="182"/>
    <n v="33275.870000000003"/>
    <x v="1"/>
    <x v="2"/>
    <x v="0"/>
    <x v="0"/>
    <x v="0"/>
    <x v="0"/>
    <x v="0"/>
    <x v="1"/>
    <x v="14"/>
    <x v="9"/>
    <x v="0"/>
  </r>
  <r>
    <s v="AU2801"/>
    <s v="Tracy  Reed"/>
    <x v="1"/>
    <n v="30"/>
    <x v="0"/>
    <x v="0"/>
    <x v="183"/>
    <n v="151754.22"/>
    <x v="0"/>
    <x v="1"/>
    <x v="1"/>
    <x v="0"/>
    <x v="1"/>
    <x v="0"/>
    <x v="0"/>
    <x v="1"/>
    <x v="29"/>
    <x v="9"/>
    <x v="0"/>
  </r>
  <r>
    <s v="AU2803"/>
    <s v="Cecilia  Manning"/>
    <x v="0"/>
    <n v="30"/>
    <x v="0"/>
    <x v="0"/>
    <x v="183"/>
    <n v="33974.400000000001"/>
    <x v="0"/>
    <x v="1"/>
    <x v="1"/>
    <x v="1"/>
    <x v="1"/>
    <x v="0"/>
    <x v="0"/>
    <x v="1"/>
    <x v="29"/>
    <x v="9"/>
    <x v="0"/>
  </r>
  <r>
    <s v="AU2815"/>
    <s v="Billie  Chandler"/>
    <x v="1"/>
    <n v="30"/>
    <x v="0"/>
    <x v="0"/>
    <x v="183"/>
    <n v="74574.03"/>
    <x v="0"/>
    <x v="2"/>
    <x v="0"/>
    <x v="0"/>
    <x v="0"/>
    <x v="0"/>
    <x v="0"/>
    <x v="1"/>
    <x v="29"/>
    <x v="9"/>
    <x v="0"/>
  </r>
  <r>
    <s v="AU2168"/>
    <s v="Lynette  Brewer"/>
    <x v="1"/>
    <n v="42"/>
    <x v="0"/>
    <x v="0"/>
    <x v="220"/>
    <n v="7838.18"/>
    <x v="0"/>
    <x v="0"/>
    <x v="0"/>
    <x v="0"/>
    <x v="0"/>
    <x v="0"/>
    <x v="0"/>
    <x v="3"/>
    <x v="12"/>
    <x v="8"/>
    <x v="0"/>
  </r>
  <r>
    <s v="AU2864"/>
    <s v="Isabel  Cross"/>
    <x v="1"/>
    <n v="30"/>
    <x v="0"/>
    <x v="0"/>
    <x v="131"/>
    <n v="3929.43"/>
    <x v="1"/>
    <x v="2"/>
    <x v="1"/>
    <x v="0"/>
    <x v="1"/>
    <x v="0"/>
    <x v="0"/>
    <x v="1"/>
    <x v="22"/>
    <x v="9"/>
    <x v="0"/>
  </r>
  <r>
    <s v="AU2867"/>
    <s v="Lorraine  Gibson"/>
    <x v="1"/>
    <n v="30"/>
    <x v="0"/>
    <x v="2"/>
    <x v="131"/>
    <n v="70752.009999999995"/>
    <x v="0"/>
    <x v="1"/>
    <x v="1"/>
    <x v="1"/>
    <x v="0"/>
    <x v="0"/>
    <x v="0"/>
    <x v="1"/>
    <x v="22"/>
    <x v="9"/>
    <x v="0"/>
  </r>
  <r>
    <s v="AU2882"/>
    <s v="Charlie  Wood"/>
    <x v="1"/>
    <n v="30"/>
    <x v="0"/>
    <x v="0"/>
    <x v="228"/>
    <n v="62312.21"/>
    <x v="0"/>
    <x v="2"/>
    <x v="1"/>
    <x v="0"/>
    <x v="0"/>
    <x v="0"/>
    <x v="0"/>
    <x v="1"/>
    <x v="17"/>
    <x v="9"/>
    <x v="0"/>
  </r>
  <r>
    <s v="AU2172"/>
    <s v="Lance  Yates"/>
    <x v="0"/>
    <n v="34"/>
    <x v="0"/>
    <x v="0"/>
    <x v="220"/>
    <n v="20909.060000000001"/>
    <x v="0"/>
    <x v="1"/>
    <x v="1"/>
    <x v="1"/>
    <x v="0"/>
    <x v="0"/>
    <x v="0"/>
    <x v="1"/>
    <x v="12"/>
    <x v="8"/>
    <x v="0"/>
  </r>
  <r>
    <s v="AU2886"/>
    <s v="Don  Gonzales"/>
    <x v="1"/>
    <n v="30"/>
    <x v="0"/>
    <x v="0"/>
    <x v="228"/>
    <n v="110197.45"/>
    <x v="1"/>
    <x v="1"/>
    <x v="1"/>
    <x v="0"/>
    <x v="0"/>
    <x v="0"/>
    <x v="0"/>
    <x v="1"/>
    <x v="17"/>
    <x v="9"/>
    <x v="0"/>
  </r>
  <r>
    <s v="AU2174"/>
    <s v="Sandra  Floyd"/>
    <x v="1"/>
    <n v="36"/>
    <x v="0"/>
    <x v="0"/>
    <x v="220"/>
    <n v="72628.36"/>
    <x v="0"/>
    <x v="3"/>
    <x v="1"/>
    <x v="0"/>
    <x v="1"/>
    <x v="0"/>
    <x v="0"/>
    <x v="3"/>
    <x v="12"/>
    <x v="8"/>
    <x v="0"/>
  </r>
  <r>
    <s v="AU2175"/>
    <s v="Austin  Reynolds"/>
    <x v="0"/>
    <n v="50"/>
    <x v="0"/>
    <x v="0"/>
    <x v="220"/>
    <n v="75679.72"/>
    <x v="0"/>
    <x v="1"/>
    <x v="1"/>
    <x v="0"/>
    <x v="2"/>
    <x v="0"/>
    <x v="0"/>
    <x v="2"/>
    <x v="12"/>
    <x v="8"/>
    <x v="0"/>
  </r>
  <r>
    <s v="AU2907"/>
    <s v="Sonya  Mullins"/>
    <x v="0"/>
    <n v="30"/>
    <x v="1"/>
    <x v="1"/>
    <x v="228"/>
    <n v="51817.45"/>
    <x v="1"/>
    <x v="2"/>
    <x v="0"/>
    <x v="0"/>
    <x v="0"/>
    <x v="0"/>
    <x v="0"/>
    <x v="1"/>
    <x v="17"/>
    <x v="9"/>
    <x v="0"/>
  </r>
  <r>
    <s v="AU2177"/>
    <s v="Lee  Mack"/>
    <x v="0"/>
    <n v="41"/>
    <x v="2"/>
    <x v="1"/>
    <x v="220"/>
    <n v="91801.99"/>
    <x v="1"/>
    <x v="1"/>
    <x v="1"/>
    <x v="0"/>
    <x v="0"/>
    <x v="3"/>
    <x v="1"/>
    <x v="3"/>
    <x v="12"/>
    <x v="8"/>
    <x v="0"/>
  </r>
  <r>
    <s v="AU2178"/>
    <s v="Kyle  Carr"/>
    <x v="1"/>
    <n v="55"/>
    <x v="3"/>
    <x v="0"/>
    <x v="220"/>
    <n v="29173.73"/>
    <x v="1"/>
    <x v="1"/>
    <x v="1"/>
    <x v="0"/>
    <x v="1"/>
    <x v="0"/>
    <x v="0"/>
    <x v="4"/>
    <x v="12"/>
    <x v="8"/>
    <x v="0"/>
  </r>
  <r>
    <s v="AU2179"/>
    <s v="Robert  Munoz"/>
    <x v="1"/>
    <n v="43"/>
    <x v="3"/>
    <x v="1"/>
    <x v="220"/>
    <n v="13625.67"/>
    <x v="0"/>
    <x v="1"/>
    <x v="0"/>
    <x v="0"/>
    <x v="0"/>
    <x v="0"/>
    <x v="0"/>
    <x v="3"/>
    <x v="12"/>
    <x v="8"/>
    <x v="0"/>
  </r>
  <r>
    <s v="AU2952"/>
    <s v="Beth  Tucker"/>
    <x v="1"/>
    <n v="30"/>
    <x v="0"/>
    <x v="0"/>
    <x v="67"/>
    <n v="25867.25"/>
    <x v="0"/>
    <x v="1"/>
    <x v="1"/>
    <x v="0"/>
    <x v="0"/>
    <x v="1"/>
    <x v="0"/>
    <x v="1"/>
    <x v="20"/>
    <x v="10"/>
    <x v="0"/>
  </r>
  <r>
    <s v="AU2998"/>
    <s v="Lance  Yates"/>
    <x v="0"/>
    <n v="30"/>
    <x v="0"/>
    <x v="1"/>
    <x v="286"/>
    <n v="23062.54"/>
    <x v="0"/>
    <x v="1"/>
    <x v="1"/>
    <x v="1"/>
    <x v="1"/>
    <x v="0"/>
    <x v="0"/>
    <x v="1"/>
    <x v="21"/>
    <x v="10"/>
    <x v="0"/>
  </r>
  <r>
    <s v="AU2182"/>
    <s v="Ernest  Davis"/>
    <x v="1"/>
    <n v="36"/>
    <x v="0"/>
    <x v="0"/>
    <x v="256"/>
    <n v="40418.1"/>
    <x v="1"/>
    <x v="1"/>
    <x v="1"/>
    <x v="0"/>
    <x v="0"/>
    <x v="1"/>
    <x v="0"/>
    <x v="3"/>
    <x v="30"/>
    <x v="8"/>
    <x v="0"/>
  </r>
  <r>
    <s v="AU3000"/>
    <s v="Christina  Fuller"/>
    <x v="1"/>
    <n v="30"/>
    <x v="0"/>
    <x v="0"/>
    <x v="286"/>
    <n v="77909.899999999994"/>
    <x v="0"/>
    <x v="2"/>
    <x v="1"/>
    <x v="0"/>
    <x v="0"/>
    <x v="0"/>
    <x v="0"/>
    <x v="1"/>
    <x v="21"/>
    <x v="10"/>
    <x v="0"/>
  </r>
  <r>
    <s v="AU2184"/>
    <s v="Brooke  Horton"/>
    <x v="0"/>
    <n v="35"/>
    <x v="0"/>
    <x v="0"/>
    <x v="256"/>
    <n v="49480.9"/>
    <x v="0"/>
    <x v="0"/>
    <x v="0"/>
    <x v="1"/>
    <x v="0"/>
    <x v="0"/>
    <x v="0"/>
    <x v="3"/>
    <x v="30"/>
    <x v="8"/>
    <x v="0"/>
  </r>
  <r>
    <s v="AU3017"/>
    <s v="Marian  Hill"/>
    <x v="0"/>
    <n v="30"/>
    <x v="0"/>
    <x v="2"/>
    <x v="136"/>
    <n v="107161.60000000001"/>
    <x v="1"/>
    <x v="1"/>
    <x v="1"/>
    <x v="0"/>
    <x v="1"/>
    <x v="0"/>
    <x v="0"/>
    <x v="1"/>
    <x v="0"/>
    <x v="10"/>
    <x v="0"/>
  </r>
  <r>
    <s v="AU2186"/>
    <s v="Max  Rodgers"/>
    <x v="0"/>
    <n v="53"/>
    <x v="2"/>
    <x v="1"/>
    <x v="256"/>
    <n v="73469.72"/>
    <x v="0"/>
    <x v="1"/>
    <x v="1"/>
    <x v="0"/>
    <x v="0"/>
    <x v="1"/>
    <x v="0"/>
    <x v="2"/>
    <x v="30"/>
    <x v="8"/>
    <x v="0"/>
  </r>
  <r>
    <s v="AU2187"/>
    <s v="Ellen  Weaver"/>
    <x v="1"/>
    <n v="46"/>
    <x v="2"/>
    <x v="2"/>
    <x v="256"/>
    <n v="20158.939999999999"/>
    <x v="0"/>
    <x v="1"/>
    <x v="0"/>
    <x v="0"/>
    <x v="1"/>
    <x v="0"/>
    <x v="0"/>
    <x v="2"/>
    <x v="30"/>
    <x v="8"/>
    <x v="0"/>
  </r>
  <r>
    <s v="AU3020"/>
    <s v="Andrew  Meyer"/>
    <x v="0"/>
    <n v="30"/>
    <x v="0"/>
    <x v="0"/>
    <x v="136"/>
    <n v="50573.25"/>
    <x v="2"/>
    <x v="1"/>
    <x v="1"/>
    <x v="0"/>
    <x v="0"/>
    <x v="0"/>
    <x v="0"/>
    <x v="1"/>
    <x v="0"/>
    <x v="10"/>
    <x v="0"/>
  </r>
  <r>
    <s v="AU3083"/>
    <s v="Kyle  Carr"/>
    <x v="0"/>
    <n v="30"/>
    <x v="0"/>
    <x v="0"/>
    <x v="270"/>
    <n v="12569.12"/>
    <x v="0"/>
    <x v="0"/>
    <x v="0"/>
    <x v="0"/>
    <x v="0"/>
    <x v="0"/>
    <x v="0"/>
    <x v="1"/>
    <x v="4"/>
    <x v="10"/>
    <x v="0"/>
  </r>
  <r>
    <s v="AU3092"/>
    <s v="Dan  Peterson"/>
    <x v="1"/>
    <n v="30"/>
    <x v="0"/>
    <x v="0"/>
    <x v="70"/>
    <n v="39627.040000000001"/>
    <x v="0"/>
    <x v="1"/>
    <x v="1"/>
    <x v="0"/>
    <x v="1"/>
    <x v="0"/>
    <x v="0"/>
    <x v="1"/>
    <x v="19"/>
    <x v="10"/>
    <x v="0"/>
  </r>
  <r>
    <s v="AU3112"/>
    <s v="Bobbie  Ryan"/>
    <x v="0"/>
    <n v="30"/>
    <x v="0"/>
    <x v="0"/>
    <x v="138"/>
    <n v="63778.7"/>
    <x v="0"/>
    <x v="1"/>
    <x v="1"/>
    <x v="0"/>
    <x v="0"/>
    <x v="0"/>
    <x v="0"/>
    <x v="1"/>
    <x v="5"/>
    <x v="10"/>
    <x v="0"/>
  </r>
  <r>
    <s v="AU3183"/>
    <s v="Mable  Lindsey"/>
    <x v="1"/>
    <n v="30"/>
    <x v="2"/>
    <x v="2"/>
    <x v="140"/>
    <n v="46732.03"/>
    <x v="0"/>
    <x v="1"/>
    <x v="1"/>
    <x v="0"/>
    <x v="1"/>
    <x v="0"/>
    <x v="0"/>
    <x v="1"/>
    <x v="7"/>
    <x v="10"/>
    <x v="0"/>
  </r>
  <r>
    <s v="AU2193"/>
    <s v="Isabel  Cross"/>
    <x v="0"/>
    <n v="18"/>
    <x v="0"/>
    <x v="1"/>
    <x v="55"/>
    <n v="93407"/>
    <x v="1"/>
    <x v="1"/>
    <x v="1"/>
    <x v="1"/>
    <x v="0"/>
    <x v="0"/>
    <x v="0"/>
    <x v="0"/>
    <x v="13"/>
    <x v="8"/>
    <x v="0"/>
  </r>
  <r>
    <s v="AU2194"/>
    <s v="Salvador  Bass"/>
    <x v="1"/>
    <n v="45"/>
    <x v="0"/>
    <x v="1"/>
    <x v="55"/>
    <n v="18667.28"/>
    <x v="1"/>
    <x v="3"/>
    <x v="1"/>
    <x v="0"/>
    <x v="0"/>
    <x v="0"/>
    <x v="0"/>
    <x v="2"/>
    <x v="13"/>
    <x v="8"/>
    <x v="0"/>
  </r>
  <r>
    <s v="AU3220"/>
    <s v="Edwin  Malone"/>
    <x v="0"/>
    <n v="30"/>
    <x v="0"/>
    <x v="0"/>
    <x v="72"/>
    <n v="43705.61"/>
    <x v="0"/>
    <x v="0"/>
    <x v="0"/>
    <x v="0"/>
    <x v="0"/>
    <x v="0"/>
    <x v="1"/>
    <x v="1"/>
    <x v="24"/>
    <x v="10"/>
    <x v="0"/>
  </r>
  <r>
    <s v="AU3248"/>
    <s v="Cassandra  Franklin"/>
    <x v="0"/>
    <n v="30"/>
    <x v="3"/>
    <x v="1"/>
    <x v="72"/>
    <n v="56854.28"/>
    <x v="2"/>
    <x v="0"/>
    <x v="1"/>
    <x v="0"/>
    <x v="0"/>
    <x v="0"/>
    <x v="0"/>
    <x v="1"/>
    <x v="24"/>
    <x v="10"/>
    <x v="0"/>
  </r>
  <r>
    <s v="AU2197"/>
    <s v="Ruben  Nunez"/>
    <x v="0"/>
    <n v="18"/>
    <x v="0"/>
    <x v="0"/>
    <x v="55"/>
    <n v="1253.57"/>
    <x v="2"/>
    <x v="2"/>
    <x v="1"/>
    <x v="0"/>
    <x v="0"/>
    <x v="1"/>
    <x v="0"/>
    <x v="0"/>
    <x v="13"/>
    <x v="8"/>
    <x v="0"/>
  </r>
  <r>
    <s v="AU2198"/>
    <s v="Isabel  Cross"/>
    <x v="1"/>
    <n v="20"/>
    <x v="0"/>
    <x v="0"/>
    <x v="55"/>
    <n v="77468.009999999995"/>
    <x v="0"/>
    <x v="1"/>
    <x v="1"/>
    <x v="1"/>
    <x v="1"/>
    <x v="0"/>
    <x v="0"/>
    <x v="0"/>
    <x v="13"/>
    <x v="8"/>
    <x v="0"/>
  </r>
  <r>
    <s v="AU3263"/>
    <s v="Della  Jensen"/>
    <x v="1"/>
    <n v="30"/>
    <x v="3"/>
    <x v="0"/>
    <x v="233"/>
    <n v="19609.09"/>
    <x v="2"/>
    <x v="1"/>
    <x v="0"/>
    <x v="0"/>
    <x v="1"/>
    <x v="0"/>
    <x v="0"/>
    <x v="1"/>
    <x v="10"/>
    <x v="10"/>
    <x v="0"/>
  </r>
  <r>
    <s v="AU3313"/>
    <s v="Sandra  Floyd"/>
    <x v="1"/>
    <n v="30"/>
    <x v="0"/>
    <x v="0"/>
    <x v="235"/>
    <n v="41695.93"/>
    <x v="2"/>
    <x v="1"/>
    <x v="1"/>
    <x v="0"/>
    <x v="0"/>
    <x v="0"/>
    <x v="0"/>
    <x v="1"/>
    <x v="13"/>
    <x v="10"/>
    <x v="0"/>
  </r>
  <r>
    <s v="AU2201"/>
    <s v="Donna  Reid"/>
    <x v="0"/>
    <n v="40"/>
    <x v="0"/>
    <x v="0"/>
    <x v="55"/>
    <n v="56286.93"/>
    <x v="0"/>
    <x v="1"/>
    <x v="0"/>
    <x v="0"/>
    <x v="0"/>
    <x v="0"/>
    <x v="0"/>
    <x v="3"/>
    <x v="13"/>
    <x v="8"/>
    <x v="0"/>
  </r>
  <r>
    <s v="AU2202"/>
    <s v="Salvador  Bass"/>
    <x v="0"/>
    <n v="49"/>
    <x v="2"/>
    <x v="1"/>
    <x v="55"/>
    <n v="30460.13"/>
    <x v="1"/>
    <x v="2"/>
    <x v="1"/>
    <x v="0"/>
    <x v="1"/>
    <x v="0"/>
    <x v="0"/>
    <x v="2"/>
    <x v="13"/>
    <x v="8"/>
    <x v="0"/>
  </r>
  <r>
    <s v="AU2203"/>
    <s v="Ben  Perez"/>
    <x v="0"/>
    <n v="43"/>
    <x v="2"/>
    <x v="1"/>
    <x v="55"/>
    <n v="49449.94"/>
    <x v="0"/>
    <x v="2"/>
    <x v="1"/>
    <x v="1"/>
    <x v="1"/>
    <x v="0"/>
    <x v="1"/>
    <x v="3"/>
    <x v="13"/>
    <x v="8"/>
    <x v="0"/>
  </r>
  <r>
    <s v="AU2204"/>
    <s v="Joey  Wong"/>
    <x v="1"/>
    <n v="44"/>
    <x v="2"/>
    <x v="0"/>
    <x v="55"/>
    <n v="55079.040000000001"/>
    <x v="1"/>
    <x v="2"/>
    <x v="0"/>
    <x v="0"/>
    <x v="0"/>
    <x v="0"/>
    <x v="0"/>
    <x v="3"/>
    <x v="13"/>
    <x v="8"/>
    <x v="0"/>
  </r>
  <r>
    <s v="AU2205"/>
    <s v="Max  Rodgers"/>
    <x v="1"/>
    <n v="47"/>
    <x v="2"/>
    <x v="0"/>
    <x v="55"/>
    <n v="43350.87"/>
    <x v="0"/>
    <x v="1"/>
    <x v="0"/>
    <x v="0"/>
    <x v="1"/>
    <x v="0"/>
    <x v="0"/>
    <x v="2"/>
    <x v="13"/>
    <x v="8"/>
    <x v="0"/>
  </r>
  <r>
    <s v="AU2206"/>
    <s v="Rachel  Gomez"/>
    <x v="1"/>
    <n v="55"/>
    <x v="2"/>
    <x v="2"/>
    <x v="55"/>
    <n v="115093.09"/>
    <x v="2"/>
    <x v="1"/>
    <x v="0"/>
    <x v="0"/>
    <x v="0"/>
    <x v="0"/>
    <x v="0"/>
    <x v="4"/>
    <x v="13"/>
    <x v="8"/>
    <x v="0"/>
  </r>
  <r>
    <s v="AU2207"/>
    <s v="Mable  Lindsey"/>
    <x v="0"/>
    <n v="54"/>
    <x v="2"/>
    <x v="1"/>
    <x v="55"/>
    <n v="114087.36"/>
    <x v="0"/>
    <x v="2"/>
    <x v="0"/>
    <x v="0"/>
    <x v="0"/>
    <x v="0"/>
    <x v="0"/>
    <x v="2"/>
    <x v="13"/>
    <x v="8"/>
    <x v="0"/>
  </r>
  <r>
    <s v="AU2208"/>
    <s v="Fernando  Rowe"/>
    <x v="0"/>
    <n v="56"/>
    <x v="2"/>
    <x v="1"/>
    <x v="55"/>
    <n v="15882.76"/>
    <x v="1"/>
    <x v="1"/>
    <x v="1"/>
    <x v="0"/>
    <x v="1"/>
    <x v="0"/>
    <x v="0"/>
    <x v="4"/>
    <x v="13"/>
    <x v="8"/>
    <x v="0"/>
  </r>
  <r>
    <s v="AU3316"/>
    <s v="Salvador  Bass"/>
    <x v="1"/>
    <n v="30"/>
    <x v="0"/>
    <x v="2"/>
    <x v="235"/>
    <n v="78318.45"/>
    <x v="0"/>
    <x v="2"/>
    <x v="1"/>
    <x v="0"/>
    <x v="0"/>
    <x v="1"/>
    <x v="1"/>
    <x v="1"/>
    <x v="13"/>
    <x v="10"/>
    <x v="0"/>
  </r>
  <r>
    <s v="AU3335"/>
    <s v="Isabel  Cross"/>
    <x v="1"/>
    <n v="30"/>
    <x v="0"/>
    <x v="0"/>
    <x v="273"/>
    <n v="64991.1"/>
    <x v="2"/>
    <x v="0"/>
    <x v="0"/>
    <x v="0"/>
    <x v="0"/>
    <x v="0"/>
    <x v="0"/>
    <x v="1"/>
    <x v="23"/>
    <x v="10"/>
    <x v="0"/>
  </r>
  <r>
    <s v="AU3397"/>
    <s v="Robert  Munoz"/>
    <x v="1"/>
    <n v="30"/>
    <x v="0"/>
    <x v="0"/>
    <x v="142"/>
    <n v="414.96"/>
    <x v="0"/>
    <x v="1"/>
    <x v="1"/>
    <x v="0"/>
    <x v="1"/>
    <x v="0"/>
    <x v="0"/>
    <x v="1"/>
    <x v="15"/>
    <x v="10"/>
    <x v="0"/>
  </r>
  <r>
    <s v="AU3408"/>
    <s v="Fernando  Rowe"/>
    <x v="0"/>
    <n v="30"/>
    <x v="3"/>
    <x v="0"/>
    <x v="142"/>
    <n v="10520.4"/>
    <x v="2"/>
    <x v="2"/>
    <x v="1"/>
    <x v="0"/>
    <x v="0"/>
    <x v="2"/>
    <x v="0"/>
    <x v="1"/>
    <x v="15"/>
    <x v="10"/>
    <x v="0"/>
  </r>
  <r>
    <s v="AU3497"/>
    <s v="Elaine  Ellis"/>
    <x v="1"/>
    <n v="30"/>
    <x v="3"/>
    <x v="1"/>
    <x v="275"/>
    <n v="142.19"/>
    <x v="1"/>
    <x v="2"/>
    <x v="0"/>
    <x v="1"/>
    <x v="0"/>
    <x v="0"/>
    <x v="0"/>
    <x v="1"/>
    <x v="25"/>
    <x v="11"/>
    <x v="0"/>
  </r>
  <r>
    <s v="AU2214"/>
    <s v="Salvador  Bass"/>
    <x v="0"/>
    <n v="40"/>
    <x v="0"/>
    <x v="2"/>
    <x v="57"/>
    <n v="23332.91"/>
    <x v="1"/>
    <x v="1"/>
    <x v="0"/>
    <x v="0"/>
    <x v="0"/>
    <x v="1"/>
    <x v="1"/>
    <x v="3"/>
    <x v="23"/>
    <x v="8"/>
    <x v="0"/>
  </r>
  <r>
    <s v="AU3536"/>
    <s v="Della  Jensen"/>
    <x v="0"/>
    <n v="30"/>
    <x v="3"/>
    <x v="1"/>
    <x v="146"/>
    <n v="63919.42"/>
    <x v="0"/>
    <x v="0"/>
    <x v="0"/>
    <x v="0"/>
    <x v="2"/>
    <x v="0"/>
    <x v="0"/>
    <x v="1"/>
    <x v="21"/>
    <x v="11"/>
    <x v="0"/>
  </r>
  <r>
    <s v="AU2216"/>
    <s v="Tracy  Reed"/>
    <x v="0"/>
    <n v="40"/>
    <x v="0"/>
    <x v="0"/>
    <x v="57"/>
    <n v="38687.96"/>
    <x v="1"/>
    <x v="3"/>
    <x v="1"/>
    <x v="0"/>
    <x v="0"/>
    <x v="2"/>
    <x v="0"/>
    <x v="3"/>
    <x v="23"/>
    <x v="8"/>
    <x v="0"/>
  </r>
  <r>
    <s v="AU2217"/>
    <s v="Elbert  Klein"/>
    <x v="0"/>
    <n v="41"/>
    <x v="0"/>
    <x v="0"/>
    <x v="57"/>
    <n v="40040.550000000003"/>
    <x v="0"/>
    <x v="1"/>
    <x v="0"/>
    <x v="0"/>
    <x v="1"/>
    <x v="0"/>
    <x v="0"/>
    <x v="3"/>
    <x v="23"/>
    <x v="8"/>
    <x v="0"/>
  </r>
  <r>
    <s v="AU3561"/>
    <s v="Paulette  Spencer"/>
    <x v="0"/>
    <n v="30"/>
    <x v="2"/>
    <x v="0"/>
    <x v="297"/>
    <n v="46612"/>
    <x v="0"/>
    <x v="1"/>
    <x v="1"/>
    <x v="1"/>
    <x v="0"/>
    <x v="0"/>
    <x v="0"/>
    <x v="1"/>
    <x v="0"/>
    <x v="11"/>
    <x v="0"/>
  </r>
  <r>
    <s v="AU2219"/>
    <s v="Carla  Mccormick"/>
    <x v="1"/>
    <n v="37"/>
    <x v="0"/>
    <x v="1"/>
    <x v="57"/>
    <n v="81629.55"/>
    <x v="0"/>
    <x v="0"/>
    <x v="1"/>
    <x v="0"/>
    <x v="0"/>
    <x v="0"/>
    <x v="0"/>
    <x v="3"/>
    <x v="23"/>
    <x v="8"/>
    <x v="0"/>
  </r>
  <r>
    <s v="AU3627"/>
    <s v="Marian  Hill"/>
    <x v="0"/>
    <n v="30"/>
    <x v="0"/>
    <x v="0"/>
    <x v="192"/>
    <n v="70968.789999999994"/>
    <x v="0"/>
    <x v="1"/>
    <x v="1"/>
    <x v="1"/>
    <x v="0"/>
    <x v="2"/>
    <x v="0"/>
    <x v="1"/>
    <x v="19"/>
    <x v="11"/>
    <x v="0"/>
  </r>
  <r>
    <s v="AU2221"/>
    <s v="Salvador  Bass"/>
    <x v="0"/>
    <n v="37"/>
    <x v="0"/>
    <x v="0"/>
    <x v="57"/>
    <n v="18148.96"/>
    <x v="0"/>
    <x v="1"/>
    <x v="1"/>
    <x v="1"/>
    <x v="0"/>
    <x v="1"/>
    <x v="1"/>
    <x v="3"/>
    <x v="23"/>
    <x v="8"/>
    <x v="0"/>
  </r>
  <r>
    <s v="AU2222"/>
    <s v="Cecilia  Manning"/>
    <x v="1"/>
    <n v="46"/>
    <x v="0"/>
    <x v="0"/>
    <x v="57"/>
    <n v="89016.69"/>
    <x v="0"/>
    <x v="2"/>
    <x v="0"/>
    <x v="0"/>
    <x v="0"/>
    <x v="0"/>
    <x v="0"/>
    <x v="2"/>
    <x v="23"/>
    <x v="8"/>
    <x v="0"/>
  </r>
  <r>
    <s v="AU2223"/>
    <s v="Pauline  Beck"/>
    <x v="0"/>
    <n v="48"/>
    <x v="0"/>
    <x v="0"/>
    <x v="57"/>
    <n v="79507.06"/>
    <x v="0"/>
    <x v="1"/>
    <x v="1"/>
    <x v="0"/>
    <x v="1"/>
    <x v="0"/>
    <x v="0"/>
    <x v="2"/>
    <x v="23"/>
    <x v="8"/>
    <x v="0"/>
  </r>
  <r>
    <s v="AU2224"/>
    <s v="Austin  Reynolds"/>
    <x v="1"/>
    <n v="39"/>
    <x v="0"/>
    <x v="0"/>
    <x v="57"/>
    <n v="28929.18"/>
    <x v="2"/>
    <x v="1"/>
    <x v="1"/>
    <x v="1"/>
    <x v="1"/>
    <x v="0"/>
    <x v="0"/>
    <x v="3"/>
    <x v="23"/>
    <x v="8"/>
    <x v="0"/>
  </r>
  <r>
    <s v="AU2225"/>
    <s v="Elbert  Klein"/>
    <x v="1"/>
    <n v="37"/>
    <x v="0"/>
    <x v="0"/>
    <x v="57"/>
    <n v="21804.75"/>
    <x v="1"/>
    <x v="2"/>
    <x v="1"/>
    <x v="0"/>
    <x v="0"/>
    <x v="0"/>
    <x v="0"/>
    <x v="3"/>
    <x v="23"/>
    <x v="8"/>
    <x v="0"/>
  </r>
  <r>
    <s v="AU3753"/>
    <s v="Max  Rodgers"/>
    <x v="0"/>
    <n v="30"/>
    <x v="0"/>
    <x v="1"/>
    <x v="149"/>
    <n v="10421.39"/>
    <x v="0"/>
    <x v="1"/>
    <x v="1"/>
    <x v="0"/>
    <x v="2"/>
    <x v="0"/>
    <x v="0"/>
    <x v="1"/>
    <x v="6"/>
    <x v="11"/>
    <x v="0"/>
  </r>
  <r>
    <s v="AU2227"/>
    <s v="Shari  Silva"/>
    <x v="0"/>
    <n v="46"/>
    <x v="0"/>
    <x v="0"/>
    <x v="57"/>
    <n v="43890.51"/>
    <x v="0"/>
    <x v="2"/>
    <x v="1"/>
    <x v="0"/>
    <x v="0"/>
    <x v="0"/>
    <x v="0"/>
    <x v="2"/>
    <x v="23"/>
    <x v="8"/>
    <x v="0"/>
  </r>
  <r>
    <s v="AU2228"/>
    <s v="Paulette  Spencer"/>
    <x v="1"/>
    <n v="34"/>
    <x v="0"/>
    <x v="0"/>
    <x v="57"/>
    <n v="62071.37"/>
    <x v="1"/>
    <x v="2"/>
    <x v="0"/>
    <x v="0"/>
    <x v="0"/>
    <x v="0"/>
    <x v="0"/>
    <x v="1"/>
    <x v="23"/>
    <x v="8"/>
    <x v="0"/>
  </r>
  <r>
    <s v="AU2229"/>
    <s v="Eric  Rose"/>
    <x v="0"/>
    <n v="37"/>
    <x v="0"/>
    <x v="1"/>
    <x v="57"/>
    <n v="44994.46"/>
    <x v="0"/>
    <x v="1"/>
    <x v="0"/>
    <x v="0"/>
    <x v="0"/>
    <x v="0"/>
    <x v="0"/>
    <x v="3"/>
    <x v="23"/>
    <x v="8"/>
    <x v="0"/>
  </r>
  <r>
    <s v="AU2230"/>
    <s v="Tracy  Reed"/>
    <x v="1"/>
    <n v="22"/>
    <x v="0"/>
    <x v="0"/>
    <x v="57"/>
    <n v="49172.73"/>
    <x v="2"/>
    <x v="1"/>
    <x v="1"/>
    <x v="1"/>
    <x v="1"/>
    <x v="0"/>
    <x v="0"/>
    <x v="0"/>
    <x v="23"/>
    <x v="8"/>
    <x v="0"/>
  </r>
  <r>
    <s v="AU3758"/>
    <s v="Jenny  Garcia"/>
    <x v="0"/>
    <n v="30"/>
    <x v="0"/>
    <x v="0"/>
    <x v="149"/>
    <n v="43929.33"/>
    <x v="1"/>
    <x v="2"/>
    <x v="0"/>
    <x v="0"/>
    <x v="2"/>
    <x v="0"/>
    <x v="0"/>
    <x v="1"/>
    <x v="6"/>
    <x v="11"/>
    <x v="0"/>
  </r>
  <r>
    <s v="AU3811"/>
    <s v="Elaine  Ellis"/>
    <x v="1"/>
    <n v="30"/>
    <x v="0"/>
    <x v="0"/>
    <x v="277"/>
    <n v="24928.58"/>
    <x v="0"/>
    <x v="0"/>
    <x v="1"/>
    <x v="0"/>
    <x v="1"/>
    <x v="0"/>
    <x v="0"/>
    <x v="1"/>
    <x v="10"/>
    <x v="11"/>
    <x v="0"/>
  </r>
  <r>
    <s v="AU3867"/>
    <s v="Isabel  Cross"/>
    <x v="0"/>
    <n v="30"/>
    <x v="0"/>
    <x v="1"/>
    <x v="238"/>
    <n v="161528.19"/>
    <x v="1"/>
    <x v="1"/>
    <x v="1"/>
    <x v="0"/>
    <x v="1"/>
    <x v="0"/>
    <x v="0"/>
    <x v="1"/>
    <x v="30"/>
    <x v="11"/>
    <x v="0"/>
  </r>
  <r>
    <s v="AU2234"/>
    <s v="Ben  Perez"/>
    <x v="1"/>
    <n v="20"/>
    <x v="0"/>
    <x v="0"/>
    <x v="57"/>
    <n v="25850.78"/>
    <x v="0"/>
    <x v="1"/>
    <x v="1"/>
    <x v="0"/>
    <x v="0"/>
    <x v="0"/>
    <x v="1"/>
    <x v="0"/>
    <x v="23"/>
    <x v="8"/>
    <x v="0"/>
  </r>
  <r>
    <s v="AU2235"/>
    <s v="Iris  Underwood"/>
    <x v="0"/>
    <n v="40"/>
    <x v="0"/>
    <x v="0"/>
    <x v="57"/>
    <n v="37934.81"/>
    <x v="0"/>
    <x v="1"/>
    <x v="1"/>
    <x v="0"/>
    <x v="0"/>
    <x v="0"/>
    <x v="0"/>
    <x v="3"/>
    <x v="23"/>
    <x v="8"/>
    <x v="0"/>
  </r>
  <r>
    <s v="AU2236"/>
    <s v="Edwin  Malone"/>
    <x v="1"/>
    <n v="42"/>
    <x v="0"/>
    <x v="0"/>
    <x v="57"/>
    <n v="26314.85"/>
    <x v="1"/>
    <x v="2"/>
    <x v="0"/>
    <x v="1"/>
    <x v="0"/>
    <x v="1"/>
    <x v="0"/>
    <x v="3"/>
    <x v="23"/>
    <x v="8"/>
    <x v="0"/>
  </r>
  <r>
    <s v="AU2237"/>
    <s v="Marion  Glover"/>
    <x v="0"/>
    <n v="36"/>
    <x v="0"/>
    <x v="0"/>
    <x v="57"/>
    <n v="58250.37"/>
    <x v="2"/>
    <x v="1"/>
    <x v="1"/>
    <x v="0"/>
    <x v="1"/>
    <x v="0"/>
    <x v="0"/>
    <x v="3"/>
    <x v="23"/>
    <x v="8"/>
    <x v="0"/>
  </r>
  <r>
    <s v="AU2238"/>
    <s v="Bethany  Pena"/>
    <x v="0"/>
    <n v="34"/>
    <x v="0"/>
    <x v="0"/>
    <x v="57"/>
    <n v="13725.45"/>
    <x v="0"/>
    <x v="1"/>
    <x v="1"/>
    <x v="1"/>
    <x v="0"/>
    <x v="0"/>
    <x v="0"/>
    <x v="1"/>
    <x v="23"/>
    <x v="8"/>
    <x v="0"/>
  </r>
  <r>
    <s v="AU2239"/>
    <s v="Robert  Munoz"/>
    <x v="0"/>
    <n v="34"/>
    <x v="0"/>
    <x v="0"/>
    <x v="57"/>
    <n v="73054.990000000005"/>
    <x v="0"/>
    <x v="2"/>
    <x v="1"/>
    <x v="0"/>
    <x v="0"/>
    <x v="0"/>
    <x v="0"/>
    <x v="1"/>
    <x v="23"/>
    <x v="8"/>
    <x v="0"/>
  </r>
  <r>
    <s v="AU2240"/>
    <s v="Bethany  Pena"/>
    <x v="1"/>
    <n v="36"/>
    <x v="0"/>
    <x v="0"/>
    <x v="57"/>
    <n v="49547.01"/>
    <x v="0"/>
    <x v="1"/>
    <x v="1"/>
    <x v="0"/>
    <x v="0"/>
    <x v="0"/>
    <x v="0"/>
    <x v="3"/>
    <x v="23"/>
    <x v="8"/>
    <x v="0"/>
  </r>
  <r>
    <s v="AU2241"/>
    <s v="Salvador  Bass"/>
    <x v="0"/>
    <n v="37"/>
    <x v="0"/>
    <x v="0"/>
    <x v="57"/>
    <n v="125080.43"/>
    <x v="0"/>
    <x v="1"/>
    <x v="1"/>
    <x v="0"/>
    <x v="0"/>
    <x v="0"/>
    <x v="0"/>
    <x v="3"/>
    <x v="23"/>
    <x v="8"/>
    <x v="0"/>
  </r>
  <r>
    <s v="AU3884"/>
    <s v="Cassandra  Franklin"/>
    <x v="1"/>
    <n v="30"/>
    <x v="0"/>
    <x v="0"/>
    <x v="84"/>
    <n v="25652.57"/>
    <x v="0"/>
    <x v="1"/>
    <x v="0"/>
    <x v="0"/>
    <x v="0"/>
    <x v="1"/>
    <x v="0"/>
    <x v="1"/>
    <x v="13"/>
    <x v="11"/>
    <x v="0"/>
  </r>
  <r>
    <s v="AU2243"/>
    <s v="Robert  Munoz"/>
    <x v="1"/>
    <n v="44"/>
    <x v="0"/>
    <x v="0"/>
    <x v="57"/>
    <n v="41074.06"/>
    <x v="1"/>
    <x v="1"/>
    <x v="0"/>
    <x v="1"/>
    <x v="0"/>
    <x v="1"/>
    <x v="0"/>
    <x v="3"/>
    <x v="23"/>
    <x v="8"/>
    <x v="0"/>
  </r>
  <r>
    <s v="AU2244"/>
    <s v="Ellen  Weaver"/>
    <x v="1"/>
    <n v="38"/>
    <x v="0"/>
    <x v="0"/>
    <x v="57"/>
    <n v="7541.27"/>
    <x v="0"/>
    <x v="1"/>
    <x v="1"/>
    <x v="0"/>
    <x v="1"/>
    <x v="0"/>
    <x v="0"/>
    <x v="3"/>
    <x v="23"/>
    <x v="8"/>
    <x v="0"/>
  </r>
  <r>
    <s v="AU3900"/>
    <s v="Max  Rodgers"/>
    <x v="0"/>
    <n v="30"/>
    <x v="2"/>
    <x v="2"/>
    <x v="84"/>
    <n v="40026.06"/>
    <x v="1"/>
    <x v="2"/>
    <x v="0"/>
    <x v="0"/>
    <x v="0"/>
    <x v="0"/>
    <x v="0"/>
    <x v="1"/>
    <x v="13"/>
    <x v="11"/>
    <x v="0"/>
  </r>
  <r>
    <s v="AU2246"/>
    <s v="Felicia  Jennings"/>
    <x v="1"/>
    <n v="52"/>
    <x v="2"/>
    <x v="1"/>
    <x v="57"/>
    <n v="65353.31"/>
    <x v="0"/>
    <x v="1"/>
    <x v="1"/>
    <x v="0"/>
    <x v="0"/>
    <x v="0"/>
    <x v="0"/>
    <x v="2"/>
    <x v="23"/>
    <x v="8"/>
    <x v="0"/>
  </r>
  <r>
    <s v="AU2247"/>
    <s v="Kyle  Carr"/>
    <x v="0"/>
    <n v="43"/>
    <x v="2"/>
    <x v="2"/>
    <x v="57"/>
    <n v="12110.54"/>
    <x v="1"/>
    <x v="1"/>
    <x v="1"/>
    <x v="1"/>
    <x v="0"/>
    <x v="0"/>
    <x v="0"/>
    <x v="3"/>
    <x v="23"/>
    <x v="8"/>
    <x v="0"/>
  </r>
  <r>
    <s v="AU2248"/>
    <s v="Willie  Vega"/>
    <x v="0"/>
    <n v="19"/>
    <x v="2"/>
    <x v="2"/>
    <x v="57"/>
    <n v="45807.21"/>
    <x v="0"/>
    <x v="1"/>
    <x v="1"/>
    <x v="1"/>
    <x v="1"/>
    <x v="0"/>
    <x v="0"/>
    <x v="0"/>
    <x v="23"/>
    <x v="8"/>
    <x v="0"/>
  </r>
  <r>
    <s v="AU2249"/>
    <s v="Elvira  Bowman"/>
    <x v="1"/>
    <n v="52"/>
    <x v="2"/>
    <x v="2"/>
    <x v="57"/>
    <n v="97043.22"/>
    <x v="0"/>
    <x v="1"/>
    <x v="1"/>
    <x v="0"/>
    <x v="1"/>
    <x v="0"/>
    <x v="0"/>
    <x v="2"/>
    <x v="23"/>
    <x v="8"/>
    <x v="0"/>
  </r>
  <r>
    <s v="AU2250"/>
    <s v="Sandra  Floyd"/>
    <x v="0"/>
    <n v="48"/>
    <x v="2"/>
    <x v="2"/>
    <x v="57"/>
    <n v="48819.37"/>
    <x v="2"/>
    <x v="2"/>
    <x v="0"/>
    <x v="0"/>
    <x v="0"/>
    <x v="1"/>
    <x v="0"/>
    <x v="2"/>
    <x v="23"/>
    <x v="8"/>
    <x v="0"/>
  </r>
  <r>
    <s v="AU2251"/>
    <s v="Christina  Fuller"/>
    <x v="1"/>
    <n v="61"/>
    <x v="2"/>
    <x v="2"/>
    <x v="57"/>
    <n v="28179.1"/>
    <x v="0"/>
    <x v="2"/>
    <x v="1"/>
    <x v="0"/>
    <x v="0"/>
    <x v="0"/>
    <x v="0"/>
    <x v="4"/>
    <x v="23"/>
    <x v="8"/>
    <x v="0"/>
  </r>
  <r>
    <s v="AU2252"/>
    <s v="Max  Rodgers"/>
    <x v="0"/>
    <n v="48"/>
    <x v="2"/>
    <x v="1"/>
    <x v="57"/>
    <n v="35411.64"/>
    <x v="0"/>
    <x v="2"/>
    <x v="0"/>
    <x v="0"/>
    <x v="0"/>
    <x v="3"/>
    <x v="1"/>
    <x v="2"/>
    <x v="23"/>
    <x v="8"/>
    <x v="0"/>
  </r>
  <r>
    <s v="AU2253"/>
    <s v="Lynette  Brewer"/>
    <x v="1"/>
    <n v="50"/>
    <x v="2"/>
    <x v="2"/>
    <x v="57"/>
    <n v="22140.33"/>
    <x v="0"/>
    <x v="0"/>
    <x v="0"/>
    <x v="0"/>
    <x v="0"/>
    <x v="0"/>
    <x v="0"/>
    <x v="2"/>
    <x v="23"/>
    <x v="8"/>
    <x v="0"/>
  </r>
  <r>
    <s v="AU2254"/>
    <s v="Mable  Lindsey"/>
    <x v="0"/>
    <n v="45"/>
    <x v="2"/>
    <x v="1"/>
    <x v="57"/>
    <n v="96514.31"/>
    <x v="1"/>
    <x v="1"/>
    <x v="0"/>
    <x v="0"/>
    <x v="0"/>
    <x v="0"/>
    <x v="0"/>
    <x v="2"/>
    <x v="23"/>
    <x v="8"/>
    <x v="0"/>
  </r>
  <r>
    <s v="AU2255"/>
    <s v="Ellen  Weaver"/>
    <x v="0"/>
    <n v="39"/>
    <x v="2"/>
    <x v="1"/>
    <x v="57"/>
    <n v="41381.49"/>
    <x v="0"/>
    <x v="2"/>
    <x v="1"/>
    <x v="0"/>
    <x v="1"/>
    <x v="0"/>
    <x v="0"/>
    <x v="3"/>
    <x v="23"/>
    <x v="8"/>
    <x v="0"/>
  </r>
  <r>
    <s v="AU2256"/>
    <s v="Herman  Williams"/>
    <x v="0"/>
    <n v="58"/>
    <x v="2"/>
    <x v="2"/>
    <x v="57"/>
    <n v="70317.960000000006"/>
    <x v="1"/>
    <x v="2"/>
    <x v="1"/>
    <x v="0"/>
    <x v="0"/>
    <x v="1"/>
    <x v="0"/>
    <x v="4"/>
    <x v="23"/>
    <x v="8"/>
    <x v="0"/>
  </r>
  <r>
    <s v="AU2257"/>
    <s v="Brooke  Horton"/>
    <x v="1"/>
    <n v="51"/>
    <x v="2"/>
    <x v="2"/>
    <x v="57"/>
    <n v="24359.49"/>
    <x v="1"/>
    <x v="1"/>
    <x v="0"/>
    <x v="0"/>
    <x v="0"/>
    <x v="0"/>
    <x v="0"/>
    <x v="2"/>
    <x v="23"/>
    <x v="8"/>
    <x v="0"/>
  </r>
  <r>
    <s v="AU2258"/>
    <s v="Jenny  Garcia"/>
    <x v="1"/>
    <n v="50"/>
    <x v="2"/>
    <x v="2"/>
    <x v="57"/>
    <n v="47637.36"/>
    <x v="0"/>
    <x v="1"/>
    <x v="0"/>
    <x v="0"/>
    <x v="1"/>
    <x v="0"/>
    <x v="0"/>
    <x v="2"/>
    <x v="23"/>
    <x v="8"/>
    <x v="0"/>
  </r>
  <r>
    <s v="AU2259"/>
    <s v="Sonya  Mullins"/>
    <x v="0"/>
    <n v="42"/>
    <x v="2"/>
    <x v="1"/>
    <x v="57"/>
    <n v="81873.179999999993"/>
    <x v="0"/>
    <x v="0"/>
    <x v="0"/>
    <x v="0"/>
    <x v="0"/>
    <x v="0"/>
    <x v="0"/>
    <x v="3"/>
    <x v="23"/>
    <x v="8"/>
    <x v="0"/>
  </r>
  <r>
    <s v="AU2260"/>
    <s v="Peter  Hodges"/>
    <x v="1"/>
    <n v="43"/>
    <x v="2"/>
    <x v="2"/>
    <x v="57"/>
    <n v="14980.25"/>
    <x v="0"/>
    <x v="2"/>
    <x v="1"/>
    <x v="0"/>
    <x v="0"/>
    <x v="0"/>
    <x v="1"/>
    <x v="3"/>
    <x v="23"/>
    <x v="8"/>
    <x v="0"/>
  </r>
  <r>
    <s v="AU2261"/>
    <s v="Don  Gonzales"/>
    <x v="0"/>
    <n v="50"/>
    <x v="2"/>
    <x v="2"/>
    <x v="57"/>
    <n v="49492.67"/>
    <x v="2"/>
    <x v="1"/>
    <x v="0"/>
    <x v="0"/>
    <x v="0"/>
    <x v="0"/>
    <x v="0"/>
    <x v="2"/>
    <x v="23"/>
    <x v="8"/>
    <x v="0"/>
  </r>
  <r>
    <s v="AU2262"/>
    <s v="Lula  Daniels"/>
    <x v="1"/>
    <n v="50"/>
    <x v="2"/>
    <x v="2"/>
    <x v="57"/>
    <n v="41963.76"/>
    <x v="1"/>
    <x v="1"/>
    <x v="0"/>
    <x v="0"/>
    <x v="0"/>
    <x v="0"/>
    <x v="0"/>
    <x v="2"/>
    <x v="23"/>
    <x v="8"/>
    <x v="0"/>
  </r>
  <r>
    <s v="AU2263"/>
    <s v="Willie  Vega"/>
    <x v="1"/>
    <n v="61"/>
    <x v="2"/>
    <x v="1"/>
    <x v="57"/>
    <n v="72229.63"/>
    <x v="1"/>
    <x v="2"/>
    <x v="0"/>
    <x v="0"/>
    <x v="0"/>
    <x v="0"/>
    <x v="0"/>
    <x v="4"/>
    <x v="23"/>
    <x v="8"/>
    <x v="0"/>
  </r>
  <r>
    <s v="AU2264"/>
    <s v="Jenny  Garcia"/>
    <x v="0"/>
    <n v="45"/>
    <x v="2"/>
    <x v="2"/>
    <x v="57"/>
    <n v="15683.21"/>
    <x v="0"/>
    <x v="1"/>
    <x v="1"/>
    <x v="0"/>
    <x v="0"/>
    <x v="1"/>
    <x v="0"/>
    <x v="2"/>
    <x v="23"/>
    <x v="8"/>
    <x v="0"/>
  </r>
  <r>
    <s v="AU3951"/>
    <s v="Peter  Hodges"/>
    <x v="0"/>
    <n v="30"/>
    <x v="0"/>
    <x v="2"/>
    <x v="239"/>
    <n v="93063.85"/>
    <x v="1"/>
    <x v="1"/>
    <x v="0"/>
    <x v="0"/>
    <x v="1"/>
    <x v="0"/>
    <x v="0"/>
    <x v="1"/>
    <x v="29"/>
    <x v="11"/>
    <x v="0"/>
  </r>
  <r>
    <s v="AU3957"/>
    <s v="Drew  Rogers"/>
    <x v="0"/>
    <n v="30"/>
    <x v="3"/>
    <x v="1"/>
    <x v="239"/>
    <n v="22493.58"/>
    <x v="1"/>
    <x v="2"/>
    <x v="1"/>
    <x v="0"/>
    <x v="0"/>
    <x v="0"/>
    <x v="1"/>
    <x v="1"/>
    <x v="29"/>
    <x v="11"/>
    <x v="0"/>
  </r>
  <r>
    <s v="AU3988"/>
    <s v="Christy  Olson"/>
    <x v="1"/>
    <n v="30"/>
    <x v="0"/>
    <x v="0"/>
    <x v="152"/>
    <n v="6820.88"/>
    <x v="0"/>
    <x v="1"/>
    <x v="1"/>
    <x v="0"/>
    <x v="0"/>
    <x v="0"/>
    <x v="0"/>
    <x v="1"/>
    <x v="17"/>
    <x v="11"/>
    <x v="0"/>
  </r>
  <r>
    <s v="AU2268"/>
    <s v="Ernest  Davis"/>
    <x v="0"/>
    <n v="18"/>
    <x v="3"/>
    <x v="0"/>
    <x v="57"/>
    <n v="40794.9"/>
    <x v="1"/>
    <x v="0"/>
    <x v="0"/>
    <x v="0"/>
    <x v="1"/>
    <x v="0"/>
    <x v="0"/>
    <x v="0"/>
    <x v="23"/>
    <x v="8"/>
    <x v="0"/>
  </r>
  <r>
    <s v="AU3991"/>
    <s v="Max  Rodgers"/>
    <x v="1"/>
    <n v="30"/>
    <x v="0"/>
    <x v="0"/>
    <x v="152"/>
    <n v="208631.37"/>
    <x v="0"/>
    <x v="1"/>
    <x v="0"/>
    <x v="0"/>
    <x v="0"/>
    <x v="0"/>
    <x v="0"/>
    <x v="1"/>
    <x v="17"/>
    <x v="11"/>
    <x v="0"/>
  </r>
  <r>
    <s v="AU2270"/>
    <s v="Ben  Perez"/>
    <x v="0"/>
    <n v="35"/>
    <x v="3"/>
    <x v="0"/>
    <x v="57"/>
    <n v="17240.580000000002"/>
    <x v="1"/>
    <x v="1"/>
    <x v="1"/>
    <x v="0"/>
    <x v="1"/>
    <x v="0"/>
    <x v="0"/>
    <x v="3"/>
    <x v="23"/>
    <x v="8"/>
    <x v="0"/>
  </r>
  <r>
    <s v="AU2271"/>
    <s v="Sonya  Mullins"/>
    <x v="0"/>
    <n v="37"/>
    <x v="3"/>
    <x v="2"/>
    <x v="57"/>
    <n v="60987.96"/>
    <x v="0"/>
    <x v="1"/>
    <x v="1"/>
    <x v="0"/>
    <x v="1"/>
    <x v="0"/>
    <x v="0"/>
    <x v="3"/>
    <x v="23"/>
    <x v="8"/>
    <x v="0"/>
  </r>
  <r>
    <s v="AU2272"/>
    <s v="Beth  Tucker"/>
    <x v="0"/>
    <n v="22"/>
    <x v="3"/>
    <x v="1"/>
    <x v="57"/>
    <n v="22011.34"/>
    <x v="1"/>
    <x v="2"/>
    <x v="1"/>
    <x v="0"/>
    <x v="0"/>
    <x v="1"/>
    <x v="0"/>
    <x v="0"/>
    <x v="23"/>
    <x v="8"/>
    <x v="0"/>
  </r>
  <r>
    <s v="AU2273"/>
    <s v="Marion  Glover"/>
    <x v="0"/>
    <n v="46"/>
    <x v="3"/>
    <x v="1"/>
    <x v="57"/>
    <n v="55101.64"/>
    <x v="2"/>
    <x v="2"/>
    <x v="1"/>
    <x v="1"/>
    <x v="1"/>
    <x v="0"/>
    <x v="0"/>
    <x v="2"/>
    <x v="23"/>
    <x v="8"/>
    <x v="0"/>
  </r>
  <r>
    <s v="AU0017"/>
    <s v="Jenny  Garcia"/>
    <x v="1"/>
    <n v="31"/>
    <x v="2"/>
    <x v="2"/>
    <x v="8"/>
    <n v="15455.7"/>
    <x v="0"/>
    <x v="1"/>
    <x v="0"/>
    <x v="0"/>
    <x v="0"/>
    <x v="0"/>
    <x v="0"/>
    <x v="1"/>
    <x v="7"/>
    <x v="0"/>
    <x v="0"/>
  </r>
  <r>
    <s v="AU2275"/>
    <s v="Trevor  Jones"/>
    <x v="1"/>
    <n v="36"/>
    <x v="3"/>
    <x v="0"/>
    <x v="57"/>
    <n v="126777.96"/>
    <x v="1"/>
    <x v="1"/>
    <x v="1"/>
    <x v="0"/>
    <x v="0"/>
    <x v="0"/>
    <x v="1"/>
    <x v="3"/>
    <x v="23"/>
    <x v="8"/>
    <x v="0"/>
  </r>
  <r>
    <s v="AU0038"/>
    <s v="Robert  Munoz"/>
    <x v="0"/>
    <n v="31"/>
    <x v="0"/>
    <x v="2"/>
    <x v="23"/>
    <n v="8488.61"/>
    <x v="0"/>
    <x v="1"/>
    <x v="1"/>
    <x v="0"/>
    <x v="0"/>
    <x v="0"/>
    <x v="1"/>
    <x v="1"/>
    <x v="18"/>
    <x v="0"/>
    <x v="0"/>
  </r>
  <r>
    <s v="AU2277"/>
    <s v="Guillermo  Potter"/>
    <x v="1"/>
    <n v="38"/>
    <x v="1"/>
    <x v="2"/>
    <x v="57"/>
    <n v="20766.88"/>
    <x v="0"/>
    <x v="0"/>
    <x v="1"/>
    <x v="1"/>
    <x v="2"/>
    <x v="0"/>
    <x v="0"/>
    <x v="3"/>
    <x v="23"/>
    <x v="8"/>
    <x v="0"/>
  </r>
  <r>
    <s v="AU0052"/>
    <s v="Ivan  Adkins"/>
    <x v="1"/>
    <n v="31"/>
    <x v="0"/>
    <x v="1"/>
    <x v="5"/>
    <n v="62127.25"/>
    <x v="1"/>
    <x v="1"/>
    <x v="1"/>
    <x v="0"/>
    <x v="0"/>
    <x v="0"/>
    <x v="0"/>
    <x v="1"/>
    <x v="3"/>
    <x v="1"/>
    <x v="0"/>
  </r>
  <r>
    <s v="AU0083"/>
    <s v="Drew  Rogers"/>
    <x v="0"/>
    <n v="31"/>
    <x v="0"/>
    <x v="1"/>
    <x v="7"/>
    <n v="13948.76"/>
    <x v="1"/>
    <x v="1"/>
    <x v="1"/>
    <x v="1"/>
    <x v="0"/>
    <x v="0"/>
    <x v="0"/>
    <x v="1"/>
    <x v="6"/>
    <x v="2"/>
    <x v="0"/>
  </r>
  <r>
    <s v="AU0120"/>
    <s v="Elbert  Klein"/>
    <x v="1"/>
    <n v="31"/>
    <x v="0"/>
    <x v="0"/>
    <x v="53"/>
    <n v="203536.4"/>
    <x v="2"/>
    <x v="2"/>
    <x v="0"/>
    <x v="0"/>
    <x v="1"/>
    <x v="0"/>
    <x v="0"/>
    <x v="1"/>
    <x v="18"/>
    <x v="2"/>
    <x v="0"/>
  </r>
  <r>
    <s v="AU2281"/>
    <s v="Della  Jensen"/>
    <x v="1"/>
    <n v="49"/>
    <x v="0"/>
    <x v="0"/>
    <x v="258"/>
    <n v="51332.55"/>
    <x v="1"/>
    <x v="1"/>
    <x v="1"/>
    <x v="0"/>
    <x v="1"/>
    <x v="0"/>
    <x v="0"/>
    <x v="2"/>
    <x v="14"/>
    <x v="8"/>
    <x v="0"/>
  </r>
  <r>
    <s v="AU0174"/>
    <s v="Robert  Munoz"/>
    <x v="1"/>
    <n v="31"/>
    <x v="0"/>
    <x v="0"/>
    <x v="19"/>
    <n v="68772.72"/>
    <x v="0"/>
    <x v="1"/>
    <x v="1"/>
    <x v="0"/>
    <x v="0"/>
    <x v="0"/>
    <x v="0"/>
    <x v="1"/>
    <x v="1"/>
    <x v="3"/>
    <x v="0"/>
  </r>
  <r>
    <s v="AU2283"/>
    <s v="Drew  Rogers"/>
    <x v="1"/>
    <n v="38"/>
    <x v="0"/>
    <x v="0"/>
    <x v="258"/>
    <n v="143498.45000000001"/>
    <x v="1"/>
    <x v="0"/>
    <x v="1"/>
    <x v="0"/>
    <x v="1"/>
    <x v="0"/>
    <x v="0"/>
    <x v="3"/>
    <x v="14"/>
    <x v="8"/>
    <x v="0"/>
  </r>
  <r>
    <s v="AU0175"/>
    <s v="Brooke  Horton"/>
    <x v="0"/>
    <n v="31"/>
    <x v="0"/>
    <x v="0"/>
    <x v="19"/>
    <n v="23859.15"/>
    <x v="0"/>
    <x v="2"/>
    <x v="0"/>
    <x v="0"/>
    <x v="0"/>
    <x v="0"/>
    <x v="0"/>
    <x v="1"/>
    <x v="1"/>
    <x v="3"/>
    <x v="0"/>
  </r>
  <r>
    <s v="AU0183"/>
    <s v="Tiffany  May"/>
    <x v="0"/>
    <n v="31"/>
    <x v="0"/>
    <x v="0"/>
    <x v="83"/>
    <n v="172107.28"/>
    <x v="1"/>
    <x v="1"/>
    <x v="1"/>
    <x v="0"/>
    <x v="0"/>
    <x v="0"/>
    <x v="0"/>
    <x v="1"/>
    <x v="2"/>
    <x v="3"/>
    <x v="0"/>
  </r>
  <r>
    <s v="AU0199"/>
    <s v="Della  Jensen"/>
    <x v="1"/>
    <n v="31"/>
    <x v="0"/>
    <x v="1"/>
    <x v="89"/>
    <n v="65912.039999999994"/>
    <x v="0"/>
    <x v="2"/>
    <x v="0"/>
    <x v="0"/>
    <x v="0"/>
    <x v="0"/>
    <x v="0"/>
    <x v="1"/>
    <x v="5"/>
    <x v="3"/>
    <x v="0"/>
  </r>
  <r>
    <s v="AU2287"/>
    <s v="Paulette  Spencer"/>
    <x v="1"/>
    <n v="36"/>
    <x v="0"/>
    <x v="1"/>
    <x v="258"/>
    <n v="73655.820000000007"/>
    <x v="1"/>
    <x v="1"/>
    <x v="0"/>
    <x v="0"/>
    <x v="0"/>
    <x v="0"/>
    <x v="0"/>
    <x v="3"/>
    <x v="14"/>
    <x v="8"/>
    <x v="0"/>
  </r>
  <r>
    <s v="AU2288"/>
    <s v="Salvador  Bass"/>
    <x v="0"/>
    <n v="51"/>
    <x v="0"/>
    <x v="1"/>
    <x v="258"/>
    <n v="84669.21"/>
    <x v="0"/>
    <x v="2"/>
    <x v="0"/>
    <x v="0"/>
    <x v="1"/>
    <x v="0"/>
    <x v="0"/>
    <x v="2"/>
    <x v="14"/>
    <x v="8"/>
    <x v="0"/>
  </r>
  <r>
    <s v="AU2289"/>
    <s v="Felicia  Jennings"/>
    <x v="0"/>
    <n v="42"/>
    <x v="2"/>
    <x v="1"/>
    <x v="258"/>
    <n v="122468.99"/>
    <x v="0"/>
    <x v="1"/>
    <x v="0"/>
    <x v="0"/>
    <x v="0"/>
    <x v="0"/>
    <x v="0"/>
    <x v="3"/>
    <x v="14"/>
    <x v="8"/>
    <x v="0"/>
  </r>
  <r>
    <s v="AU2290"/>
    <s v="Cecilia  Manning"/>
    <x v="0"/>
    <n v="45"/>
    <x v="2"/>
    <x v="0"/>
    <x v="258"/>
    <n v="72137.460000000006"/>
    <x v="1"/>
    <x v="1"/>
    <x v="0"/>
    <x v="0"/>
    <x v="1"/>
    <x v="0"/>
    <x v="0"/>
    <x v="2"/>
    <x v="14"/>
    <x v="8"/>
    <x v="0"/>
  </r>
  <r>
    <s v="AU2291"/>
    <s v="Rachel  Gomez"/>
    <x v="0"/>
    <n v="36"/>
    <x v="2"/>
    <x v="1"/>
    <x v="258"/>
    <n v="23440.33"/>
    <x v="0"/>
    <x v="2"/>
    <x v="1"/>
    <x v="0"/>
    <x v="0"/>
    <x v="0"/>
    <x v="0"/>
    <x v="3"/>
    <x v="14"/>
    <x v="8"/>
    <x v="0"/>
  </r>
  <r>
    <s v="AU2292"/>
    <s v="Isabel  Cross"/>
    <x v="0"/>
    <n v="53"/>
    <x v="2"/>
    <x v="2"/>
    <x v="258"/>
    <n v="100776.52"/>
    <x v="0"/>
    <x v="1"/>
    <x v="0"/>
    <x v="0"/>
    <x v="1"/>
    <x v="0"/>
    <x v="0"/>
    <x v="2"/>
    <x v="14"/>
    <x v="8"/>
    <x v="0"/>
  </r>
  <r>
    <s v="AU2293"/>
    <s v="Brooke  Horton"/>
    <x v="0"/>
    <n v="49"/>
    <x v="2"/>
    <x v="1"/>
    <x v="258"/>
    <n v="1304.9000000000001"/>
    <x v="1"/>
    <x v="2"/>
    <x v="0"/>
    <x v="0"/>
    <x v="0"/>
    <x v="0"/>
    <x v="0"/>
    <x v="2"/>
    <x v="14"/>
    <x v="8"/>
    <x v="0"/>
  </r>
  <r>
    <s v="AU2294"/>
    <s v="Pauline  Beck"/>
    <x v="0"/>
    <n v="41"/>
    <x v="2"/>
    <x v="1"/>
    <x v="258"/>
    <n v="139395"/>
    <x v="0"/>
    <x v="1"/>
    <x v="1"/>
    <x v="1"/>
    <x v="0"/>
    <x v="1"/>
    <x v="0"/>
    <x v="3"/>
    <x v="14"/>
    <x v="8"/>
    <x v="0"/>
  </r>
  <r>
    <s v="AU2295"/>
    <s v="Ruben  Nunez"/>
    <x v="0"/>
    <n v="52"/>
    <x v="2"/>
    <x v="2"/>
    <x v="258"/>
    <n v="40333.550000000003"/>
    <x v="0"/>
    <x v="1"/>
    <x v="0"/>
    <x v="1"/>
    <x v="0"/>
    <x v="2"/>
    <x v="0"/>
    <x v="2"/>
    <x v="14"/>
    <x v="8"/>
    <x v="0"/>
  </r>
  <r>
    <s v="AU2296"/>
    <s v="Lee  Mack"/>
    <x v="0"/>
    <n v="45"/>
    <x v="2"/>
    <x v="1"/>
    <x v="258"/>
    <n v="16266.66"/>
    <x v="0"/>
    <x v="1"/>
    <x v="0"/>
    <x v="1"/>
    <x v="1"/>
    <x v="0"/>
    <x v="0"/>
    <x v="2"/>
    <x v="14"/>
    <x v="8"/>
    <x v="0"/>
  </r>
  <r>
    <s v="AU0225"/>
    <s v="Sylvester  Morales"/>
    <x v="0"/>
    <n v="31"/>
    <x v="0"/>
    <x v="0"/>
    <x v="91"/>
    <n v="94372.51"/>
    <x v="0"/>
    <x v="0"/>
    <x v="1"/>
    <x v="0"/>
    <x v="0"/>
    <x v="0"/>
    <x v="0"/>
    <x v="1"/>
    <x v="7"/>
    <x v="3"/>
    <x v="0"/>
  </r>
  <r>
    <s v="AU2298"/>
    <s v="Max  Rodgers"/>
    <x v="0"/>
    <n v="37"/>
    <x v="3"/>
    <x v="1"/>
    <x v="258"/>
    <n v="120632.69"/>
    <x v="0"/>
    <x v="2"/>
    <x v="0"/>
    <x v="0"/>
    <x v="0"/>
    <x v="0"/>
    <x v="0"/>
    <x v="3"/>
    <x v="14"/>
    <x v="8"/>
    <x v="0"/>
  </r>
  <r>
    <s v="AU2299"/>
    <s v="Eddie  Green"/>
    <x v="1"/>
    <n v="37"/>
    <x v="1"/>
    <x v="1"/>
    <x v="258"/>
    <n v="89506.4"/>
    <x v="0"/>
    <x v="2"/>
    <x v="1"/>
    <x v="0"/>
    <x v="1"/>
    <x v="0"/>
    <x v="0"/>
    <x v="3"/>
    <x v="14"/>
    <x v="8"/>
    <x v="0"/>
  </r>
  <r>
    <s v="AU2300"/>
    <s v="Cecilia  Manning"/>
    <x v="0"/>
    <n v="34"/>
    <x v="0"/>
    <x v="0"/>
    <x v="259"/>
    <n v="121455.52"/>
    <x v="0"/>
    <x v="2"/>
    <x v="1"/>
    <x v="0"/>
    <x v="1"/>
    <x v="0"/>
    <x v="0"/>
    <x v="1"/>
    <x v="29"/>
    <x v="8"/>
    <x v="0"/>
  </r>
  <r>
    <s v="AU2301"/>
    <s v="Patty  Thompson"/>
    <x v="1"/>
    <n v="36"/>
    <x v="0"/>
    <x v="0"/>
    <x v="259"/>
    <n v="96349.45"/>
    <x v="0"/>
    <x v="1"/>
    <x v="0"/>
    <x v="0"/>
    <x v="0"/>
    <x v="0"/>
    <x v="0"/>
    <x v="3"/>
    <x v="29"/>
    <x v="8"/>
    <x v="0"/>
  </r>
  <r>
    <s v="AU0245"/>
    <s v="Mable  Lindsey"/>
    <x v="0"/>
    <n v="31"/>
    <x v="0"/>
    <x v="0"/>
    <x v="92"/>
    <n v="14726.22"/>
    <x v="0"/>
    <x v="1"/>
    <x v="1"/>
    <x v="0"/>
    <x v="1"/>
    <x v="0"/>
    <x v="0"/>
    <x v="1"/>
    <x v="24"/>
    <x v="3"/>
    <x v="0"/>
  </r>
  <r>
    <s v="AU2303"/>
    <s v="Don  Gonzales"/>
    <x v="1"/>
    <n v="45"/>
    <x v="0"/>
    <x v="1"/>
    <x v="259"/>
    <n v="33461.72"/>
    <x v="1"/>
    <x v="1"/>
    <x v="1"/>
    <x v="0"/>
    <x v="0"/>
    <x v="1"/>
    <x v="0"/>
    <x v="2"/>
    <x v="29"/>
    <x v="8"/>
    <x v="0"/>
  </r>
  <r>
    <s v="AU2304"/>
    <s v="Elbert  Klein"/>
    <x v="1"/>
    <n v="51"/>
    <x v="0"/>
    <x v="0"/>
    <x v="259"/>
    <n v="120782.94"/>
    <x v="0"/>
    <x v="3"/>
    <x v="0"/>
    <x v="0"/>
    <x v="1"/>
    <x v="0"/>
    <x v="0"/>
    <x v="2"/>
    <x v="29"/>
    <x v="8"/>
    <x v="0"/>
  </r>
  <r>
    <s v="AU2305"/>
    <s v="Elvira  Bowman"/>
    <x v="1"/>
    <n v="34"/>
    <x v="0"/>
    <x v="2"/>
    <x v="259"/>
    <n v="33481.15"/>
    <x v="0"/>
    <x v="1"/>
    <x v="0"/>
    <x v="0"/>
    <x v="0"/>
    <x v="0"/>
    <x v="0"/>
    <x v="1"/>
    <x v="29"/>
    <x v="8"/>
    <x v="0"/>
  </r>
  <r>
    <s v="AU0280"/>
    <s v="Allan  Ramos"/>
    <x v="1"/>
    <n v="31"/>
    <x v="0"/>
    <x v="2"/>
    <x v="114"/>
    <n v="1068.8699999999999"/>
    <x v="2"/>
    <x v="0"/>
    <x v="1"/>
    <x v="0"/>
    <x v="0"/>
    <x v="0"/>
    <x v="0"/>
    <x v="1"/>
    <x v="10"/>
    <x v="3"/>
    <x v="0"/>
  </r>
  <r>
    <s v="AU2307"/>
    <s v="Lynette  Brewer"/>
    <x v="1"/>
    <n v="43"/>
    <x v="0"/>
    <x v="0"/>
    <x v="259"/>
    <n v="158313.48000000001"/>
    <x v="0"/>
    <x v="2"/>
    <x v="1"/>
    <x v="0"/>
    <x v="0"/>
    <x v="1"/>
    <x v="0"/>
    <x v="3"/>
    <x v="29"/>
    <x v="8"/>
    <x v="0"/>
  </r>
  <r>
    <s v="AU2308"/>
    <s v="Shari  Silva"/>
    <x v="0"/>
    <n v="49"/>
    <x v="2"/>
    <x v="1"/>
    <x v="259"/>
    <n v="112864.94"/>
    <x v="2"/>
    <x v="2"/>
    <x v="0"/>
    <x v="0"/>
    <x v="1"/>
    <x v="0"/>
    <x v="0"/>
    <x v="2"/>
    <x v="29"/>
    <x v="8"/>
    <x v="0"/>
  </r>
  <r>
    <s v="AU2309"/>
    <s v="Dan  Peterson"/>
    <x v="1"/>
    <n v="45"/>
    <x v="2"/>
    <x v="2"/>
    <x v="259"/>
    <n v="106416.19"/>
    <x v="2"/>
    <x v="2"/>
    <x v="1"/>
    <x v="0"/>
    <x v="1"/>
    <x v="0"/>
    <x v="0"/>
    <x v="2"/>
    <x v="29"/>
    <x v="8"/>
    <x v="0"/>
  </r>
  <r>
    <s v="AU2310"/>
    <s v="Cindy  Becker"/>
    <x v="0"/>
    <n v="48"/>
    <x v="2"/>
    <x v="0"/>
    <x v="259"/>
    <n v="80716.479999999996"/>
    <x v="0"/>
    <x v="2"/>
    <x v="0"/>
    <x v="0"/>
    <x v="0"/>
    <x v="0"/>
    <x v="0"/>
    <x v="2"/>
    <x v="29"/>
    <x v="8"/>
    <x v="0"/>
  </r>
  <r>
    <s v="AU2311"/>
    <s v="Brooke  Horton"/>
    <x v="0"/>
    <n v="64"/>
    <x v="2"/>
    <x v="1"/>
    <x v="259"/>
    <n v="15409.75"/>
    <x v="0"/>
    <x v="2"/>
    <x v="0"/>
    <x v="0"/>
    <x v="0"/>
    <x v="0"/>
    <x v="0"/>
    <x v="4"/>
    <x v="29"/>
    <x v="8"/>
    <x v="0"/>
  </r>
  <r>
    <s v="AU2312"/>
    <s v="Nellie  Joseph"/>
    <x v="0"/>
    <n v="53"/>
    <x v="2"/>
    <x v="1"/>
    <x v="259"/>
    <n v="97707.34"/>
    <x v="0"/>
    <x v="2"/>
    <x v="1"/>
    <x v="0"/>
    <x v="1"/>
    <x v="0"/>
    <x v="0"/>
    <x v="2"/>
    <x v="29"/>
    <x v="8"/>
    <x v="0"/>
  </r>
  <r>
    <s v="AU2313"/>
    <s v="Cassandra  Franklin"/>
    <x v="0"/>
    <n v="45"/>
    <x v="2"/>
    <x v="2"/>
    <x v="259"/>
    <n v="115133.64"/>
    <x v="0"/>
    <x v="1"/>
    <x v="1"/>
    <x v="0"/>
    <x v="1"/>
    <x v="0"/>
    <x v="0"/>
    <x v="2"/>
    <x v="29"/>
    <x v="8"/>
    <x v="0"/>
  </r>
  <r>
    <s v="AU2314"/>
    <s v="Bobbie  Ryan"/>
    <x v="1"/>
    <n v="20"/>
    <x v="3"/>
    <x v="0"/>
    <x v="259"/>
    <n v="48988.97"/>
    <x v="2"/>
    <x v="2"/>
    <x v="1"/>
    <x v="0"/>
    <x v="0"/>
    <x v="0"/>
    <x v="0"/>
    <x v="0"/>
    <x v="29"/>
    <x v="8"/>
    <x v="0"/>
  </r>
  <r>
    <s v="AU2315"/>
    <s v="Drew  Rogers"/>
    <x v="1"/>
    <n v="35"/>
    <x v="3"/>
    <x v="1"/>
    <x v="259"/>
    <n v="120235.01"/>
    <x v="2"/>
    <x v="0"/>
    <x v="0"/>
    <x v="0"/>
    <x v="0"/>
    <x v="0"/>
    <x v="0"/>
    <x v="3"/>
    <x v="29"/>
    <x v="8"/>
    <x v="0"/>
  </r>
  <r>
    <s v="AU2316"/>
    <s v="Donna  Reid"/>
    <x v="1"/>
    <n v="34"/>
    <x v="3"/>
    <x v="0"/>
    <x v="259"/>
    <n v="20908.63"/>
    <x v="1"/>
    <x v="2"/>
    <x v="1"/>
    <x v="0"/>
    <x v="1"/>
    <x v="0"/>
    <x v="0"/>
    <x v="1"/>
    <x v="29"/>
    <x v="8"/>
    <x v="0"/>
  </r>
  <r>
    <s v="AU2317"/>
    <s v="Rachel  Gomez"/>
    <x v="1"/>
    <n v="19"/>
    <x v="1"/>
    <x v="1"/>
    <x v="259"/>
    <n v="95490.16"/>
    <x v="0"/>
    <x v="2"/>
    <x v="1"/>
    <x v="0"/>
    <x v="0"/>
    <x v="0"/>
    <x v="0"/>
    <x v="0"/>
    <x v="29"/>
    <x v="8"/>
    <x v="0"/>
  </r>
  <r>
    <s v="AU0286"/>
    <s v="Rachel  Gomez"/>
    <x v="1"/>
    <n v="31"/>
    <x v="0"/>
    <x v="2"/>
    <x v="121"/>
    <n v="143585.82"/>
    <x v="1"/>
    <x v="2"/>
    <x v="1"/>
    <x v="0"/>
    <x v="1"/>
    <x v="0"/>
    <x v="0"/>
    <x v="1"/>
    <x v="12"/>
    <x v="3"/>
    <x v="0"/>
  </r>
  <r>
    <s v="AU2319"/>
    <s v="Trevor  Jones"/>
    <x v="1"/>
    <n v="40"/>
    <x v="1"/>
    <x v="0"/>
    <x v="259"/>
    <n v="9760.58"/>
    <x v="0"/>
    <x v="1"/>
    <x v="1"/>
    <x v="0"/>
    <x v="0"/>
    <x v="1"/>
    <x v="0"/>
    <x v="3"/>
    <x v="29"/>
    <x v="8"/>
    <x v="0"/>
  </r>
  <r>
    <s v="AU0296"/>
    <s v="Drew  Rogers"/>
    <x v="1"/>
    <n v="31"/>
    <x v="0"/>
    <x v="0"/>
    <x v="124"/>
    <n v="75421.25"/>
    <x v="2"/>
    <x v="3"/>
    <x v="1"/>
    <x v="0"/>
    <x v="0"/>
    <x v="0"/>
    <x v="1"/>
    <x v="1"/>
    <x v="13"/>
    <x v="3"/>
    <x v="0"/>
  </r>
  <r>
    <s v="AU2321"/>
    <s v="Kyle  Carr"/>
    <x v="1"/>
    <n v="46"/>
    <x v="0"/>
    <x v="0"/>
    <x v="222"/>
    <n v="39659.07"/>
    <x v="1"/>
    <x v="2"/>
    <x v="0"/>
    <x v="0"/>
    <x v="1"/>
    <x v="0"/>
    <x v="0"/>
    <x v="2"/>
    <x v="15"/>
    <x v="8"/>
    <x v="0"/>
  </r>
  <r>
    <s v="AU2322"/>
    <s v="Robert  Munoz"/>
    <x v="1"/>
    <n v="43"/>
    <x v="0"/>
    <x v="0"/>
    <x v="222"/>
    <n v="11693.24"/>
    <x v="1"/>
    <x v="1"/>
    <x v="1"/>
    <x v="0"/>
    <x v="1"/>
    <x v="0"/>
    <x v="1"/>
    <x v="3"/>
    <x v="15"/>
    <x v="8"/>
    <x v="0"/>
  </r>
  <r>
    <s v="AU2323"/>
    <s v="Patty  Thompson"/>
    <x v="0"/>
    <n v="40"/>
    <x v="0"/>
    <x v="1"/>
    <x v="222"/>
    <n v="106519.07"/>
    <x v="0"/>
    <x v="0"/>
    <x v="0"/>
    <x v="0"/>
    <x v="0"/>
    <x v="0"/>
    <x v="0"/>
    <x v="3"/>
    <x v="15"/>
    <x v="8"/>
    <x v="0"/>
  </r>
  <r>
    <s v="AU2324"/>
    <s v="Tracy  Reed"/>
    <x v="0"/>
    <n v="37"/>
    <x v="0"/>
    <x v="2"/>
    <x v="222"/>
    <n v="9001.19"/>
    <x v="0"/>
    <x v="1"/>
    <x v="0"/>
    <x v="0"/>
    <x v="0"/>
    <x v="0"/>
    <x v="0"/>
    <x v="3"/>
    <x v="15"/>
    <x v="8"/>
    <x v="0"/>
  </r>
  <r>
    <s v="AU2325"/>
    <s v="Tiffany  May"/>
    <x v="1"/>
    <n v="45"/>
    <x v="0"/>
    <x v="2"/>
    <x v="222"/>
    <n v="101925.93"/>
    <x v="0"/>
    <x v="1"/>
    <x v="1"/>
    <x v="1"/>
    <x v="1"/>
    <x v="0"/>
    <x v="0"/>
    <x v="2"/>
    <x v="15"/>
    <x v="8"/>
    <x v="0"/>
  </r>
  <r>
    <s v="AU2326"/>
    <s v="Lance  Yates"/>
    <x v="1"/>
    <n v="45"/>
    <x v="0"/>
    <x v="0"/>
    <x v="222"/>
    <n v="88579.36"/>
    <x v="1"/>
    <x v="1"/>
    <x v="1"/>
    <x v="0"/>
    <x v="0"/>
    <x v="2"/>
    <x v="0"/>
    <x v="2"/>
    <x v="15"/>
    <x v="8"/>
    <x v="0"/>
  </r>
  <r>
    <s v="AU0314"/>
    <s v="Edwin  Malone"/>
    <x v="1"/>
    <n v="31"/>
    <x v="0"/>
    <x v="0"/>
    <x v="133"/>
    <n v="129624.15"/>
    <x v="0"/>
    <x v="2"/>
    <x v="0"/>
    <x v="1"/>
    <x v="0"/>
    <x v="0"/>
    <x v="0"/>
    <x v="1"/>
    <x v="29"/>
    <x v="3"/>
    <x v="0"/>
  </r>
  <r>
    <s v="AU2328"/>
    <s v="Jenny  Garcia"/>
    <x v="1"/>
    <n v="37"/>
    <x v="0"/>
    <x v="1"/>
    <x v="222"/>
    <n v="38772.21"/>
    <x v="0"/>
    <x v="1"/>
    <x v="1"/>
    <x v="1"/>
    <x v="1"/>
    <x v="0"/>
    <x v="0"/>
    <x v="3"/>
    <x v="15"/>
    <x v="8"/>
    <x v="0"/>
  </r>
  <r>
    <s v="AU2329"/>
    <s v="Bobbie  Ryan"/>
    <x v="1"/>
    <n v="53"/>
    <x v="2"/>
    <x v="2"/>
    <x v="222"/>
    <n v="62244.13"/>
    <x v="1"/>
    <x v="1"/>
    <x v="1"/>
    <x v="0"/>
    <x v="0"/>
    <x v="0"/>
    <x v="0"/>
    <x v="2"/>
    <x v="15"/>
    <x v="8"/>
    <x v="0"/>
  </r>
  <r>
    <s v="AU2330"/>
    <s v="Della  Jensen"/>
    <x v="0"/>
    <n v="58"/>
    <x v="2"/>
    <x v="2"/>
    <x v="222"/>
    <n v="87631.3"/>
    <x v="2"/>
    <x v="1"/>
    <x v="1"/>
    <x v="0"/>
    <x v="0"/>
    <x v="0"/>
    <x v="0"/>
    <x v="4"/>
    <x v="15"/>
    <x v="8"/>
    <x v="0"/>
  </r>
  <r>
    <s v="AU2331"/>
    <s v="Blake  Bridges"/>
    <x v="0"/>
    <n v="52"/>
    <x v="2"/>
    <x v="1"/>
    <x v="222"/>
    <n v="95610.03"/>
    <x v="1"/>
    <x v="1"/>
    <x v="1"/>
    <x v="0"/>
    <x v="0"/>
    <x v="0"/>
    <x v="0"/>
    <x v="2"/>
    <x v="15"/>
    <x v="8"/>
    <x v="0"/>
  </r>
  <r>
    <s v="AU2332"/>
    <s v="Allan  Ramos"/>
    <x v="0"/>
    <n v="54"/>
    <x v="2"/>
    <x v="1"/>
    <x v="222"/>
    <n v="51912.76"/>
    <x v="1"/>
    <x v="2"/>
    <x v="0"/>
    <x v="0"/>
    <x v="0"/>
    <x v="0"/>
    <x v="0"/>
    <x v="2"/>
    <x v="15"/>
    <x v="8"/>
    <x v="0"/>
  </r>
  <r>
    <s v="AU2333"/>
    <s v="Isabel  Cross"/>
    <x v="0"/>
    <n v="50"/>
    <x v="2"/>
    <x v="1"/>
    <x v="222"/>
    <n v="4844.3"/>
    <x v="0"/>
    <x v="2"/>
    <x v="1"/>
    <x v="0"/>
    <x v="0"/>
    <x v="2"/>
    <x v="1"/>
    <x v="2"/>
    <x v="15"/>
    <x v="8"/>
    <x v="0"/>
  </r>
  <r>
    <s v="AU0330"/>
    <s v="Ruben  Nunez"/>
    <x v="1"/>
    <n v="31"/>
    <x v="0"/>
    <x v="0"/>
    <x v="137"/>
    <n v="29749.84"/>
    <x v="1"/>
    <x v="1"/>
    <x v="1"/>
    <x v="0"/>
    <x v="1"/>
    <x v="0"/>
    <x v="0"/>
    <x v="1"/>
    <x v="22"/>
    <x v="3"/>
    <x v="0"/>
  </r>
  <r>
    <s v="AU2335"/>
    <s v="Kyle  Carr"/>
    <x v="0"/>
    <n v="36"/>
    <x v="3"/>
    <x v="0"/>
    <x v="222"/>
    <n v="215236.99"/>
    <x v="0"/>
    <x v="1"/>
    <x v="1"/>
    <x v="0"/>
    <x v="1"/>
    <x v="0"/>
    <x v="0"/>
    <x v="3"/>
    <x v="15"/>
    <x v="8"/>
    <x v="0"/>
  </r>
  <r>
    <s v="AU0346"/>
    <s v="Carla  Mccormick"/>
    <x v="0"/>
    <n v="31"/>
    <x v="0"/>
    <x v="0"/>
    <x v="143"/>
    <n v="30700.63"/>
    <x v="1"/>
    <x v="1"/>
    <x v="1"/>
    <x v="1"/>
    <x v="0"/>
    <x v="1"/>
    <x v="0"/>
    <x v="1"/>
    <x v="25"/>
    <x v="4"/>
    <x v="0"/>
  </r>
  <r>
    <s v="AU2337"/>
    <s v="Lynette  Brewer"/>
    <x v="1"/>
    <n v="40"/>
    <x v="1"/>
    <x v="0"/>
    <x v="222"/>
    <n v="59796.54"/>
    <x v="0"/>
    <x v="2"/>
    <x v="1"/>
    <x v="0"/>
    <x v="0"/>
    <x v="0"/>
    <x v="0"/>
    <x v="3"/>
    <x v="15"/>
    <x v="8"/>
    <x v="0"/>
  </r>
  <r>
    <s v="AU2338"/>
    <s v="Robert  Munoz"/>
    <x v="0"/>
    <n v="40"/>
    <x v="0"/>
    <x v="1"/>
    <x v="283"/>
    <n v="44376.76"/>
    <x v="0"/>
    <x v="2"/>
    <x v="1"/>
    <x v="0"/>
    <x v="1"/>
    <x v="0"/>
    <x v="0"/>
    <x v="3"/>
    <x v="22"/>
    <x v="8"/>
    <x v="0"/>
  </r>
  <r>
    <s v="AU0368"/>
    <s v="Cindy  Becker"/>
    <x v="1"/>
    <n v="31"/>
    <x v="1"/>
    <x v="2"/>
    <x v="145"/>
    <n v="92983.039999999994"/>
    <x v="1"/>
    <x v="2"/>
    <x v="1"/>
    <x v="0"/>
    <x v="0"/>
    <x v="1"/>
    <x v="0"/>
    <x v="1"/>
    <x v="26"/>
    <x v="4"/>
    <x v="0"/>
  </r>
  <r>
    <s v="AU2340"/>
    <s v="Ruben  Nunez"/>
    <x v="0"/>
    <n v="37"/>
    <x v="0"/>
    <x v="0"/>
    <x v="283"/>
    <n v="50850.55"/>
    <x v="0"/>
    <x v="1"/>
    <x v="1"/>
    <x v="0"/>
    <x v="0"/>
    <x v="0"/>
    <x v="0"/>
    <x v="3"/>
    <x v="22"/>
    <x v="8"/>
    <x v="0"/>
  </r>
  <r>
    <s v="AU2341"/>
    <s v="Isabel  Cross"/>
    <x v="0"/>
    <n v="41"/>
    <x v="0"/>
    <x v="2"/>
    <x v="283"/>
    <n v="15649.61"/>
    <x v="0"/>
    <x v="1"/>
    <x v="0"/>
    <x v="0"/>
    <x v="0"/>
    <x v="0"/>
    <x v="0"/>
    <x v="3"/>
    <x v="22"/>
    <x v="8"/>
    <x v="0"/>
  </r>
  <r>
    <s v="AU0437"/>
    <s v="Brooke  Horton"/>
    <x v="0"/>
    <n v="31"/>
    <x v="0"/>
    <x v="1"/>
    <x v="24"/>
    <n v="9638.85"/>
    <x v="0"/>
    <x v="2"/>
    <x v="1"/>
    <x v="0"/>
    <x v="0"/>
    <x v="0"/>
    <x v="0"/>
    <x v="1"/>
    <x v="19"/>
    <x v="4"/>
    <x v="0"/>
  </r>
  <r>
    <s v="AU0477"/>
    <s v="Marion  Glover"/>
    <x v="1"/>
    <n v="31"/>
    <x v="0"/>
    <x v="0"/>
    <x v="160"/>
    <n v="55091"/>
    <x v="0"/>
    <x v="1"/>
    <x v="1"/>
    <x v="0"/>
    <x v="1"/>
    <x v="0"/>
    <x v="0"/>
    <x v="1"/>
    <x v="27"/>
    <x v="4"/>
    <x v="0"/>
  </r>
  <r>
    <s v="AU2344"/>
    <s v="Trevor  Jones"/>
    <x v="1"/>
    <n v="22"/>
    <x v="0"/>
    <x v="0"/>
    <x v="283"/>
    <n v="125556.63"/>
    <x v="0"/>
    <x v="2"/>
    <x v="0"/>
    <x v="0"/>
    <x v="0"/>
    <x v="0"/>
    <x v="0"/>
    <x v="0"/>
    <x v="22"/>
    <x v="8"/>
    <x v="0"/>
  </r>
  <r>
    <s v="AU2345"/>
    <s v="Elaine  Ellis"/>
    <x v="0"/>
    <n v="45"/>
    <x v="0"/>
    <x v="0"/>
    <x v="283"/>
    <n v="109951.49"/>
    <x v="0"/>
    <x v="2"/>
    <x v="1"/>
    <x v="0"/>
    <x v="1"/>
    <x v="0"/>
    <x v="0"/>
    <x v="2"/>
    <x v="22"/>
    <x v="8"/>
    <x v="0"/>
  </r>
  <r>
    <s v="AU0509"/>
    <s v="Drew  Rogers"/>
    <x v="1"/>
    <n v="31"/>
    <x v="3"/>
    <x v="0"/>
    <x v="156"/>
    <n v="81619.16"/>
    <x v="1"/>
    <x v="1"/>
    <x v="1"/>
    <x v="0"/>
    <x v="0"/>
    <x v="0"/>
    <x v="0"/>
    <x v="1"/>
    <x v="8"/>
    <x v="4"/>
    <x v="0"/>
  </r>
  <r>
    <s v="AU2347"/>
    <s v="Allan  Ramos"/>
    <x v="0"/>
    <n v="50"/>
    <x v="0"/>
    <x v="0"/>
    <x v="283"/>
    <n v="39279.160000000003"/>
    <x v="0"/>
    <x v="2"/>
    <x v="1"/>
    <x v="0"/>
    <x v="1"/>
    <x v="0"/>
    <x v="0"/>
    <x v="2"/>
    <x v="22"/>
    <x v="8"/>
    <x v="0"/>
  </r>
  <r>
    <s v="AU2348"/>
    <s v="Max  Rodgers"/>
    <x v="0"/>
    <n v="41"/>
    <x v="0"/>
    <x v="0"/>
    <x v="283"/>
    <n v="106086.78"/>
    <x v="1"/>
    <x v="2"/>
    <x v="1"/>
    <x v="0"/>
    <x v="1"/>
    <x v="0"/>
    <x v="0"/>
    <x v="3"/>
    <x v="22"/>
    <x v="8"/>
    <x v="0"/>
  </r>
  <r>
    <s v="AU2349"/>
    <s v="Cassandra  Franklin"/>
    <x v="0"/>
    <n v="59"/>
    <x v="2"/>
    <x v="1"/>
    <x v="283"/>
    <n v="102097.39"/>
    <x v="1"/>
    <x v="2"/>
    <x v="0"/>
    <x v="0"/>
    <x v="0"/>
    <x v="0"/>
    <x v="0"/>
    <x v="4"/>
    <x v="22"/>
    <x v="8"/>
    <x v="0"/>
  </r>
  <r>
    <s v="AU2350"/>
    <s v="Isabel  Cross"/>
    <x v="0"/>
    <n v="47"/>
    <x v="2"/>
    <x v="1"/>
    <x v="283"/>
    <n v="21301.82"/>
    <x v="1"/>
    <x v="1"/>
    <x v="1"/>
    <x v="1"/>
    <x v="1"/>
    <x v="0"/>
    <x v="0"/>
    <x v="2"/>
    <x v="22"/>
    <x v="8"/>
    <x v="0"/>
  </r>
  <r>
    <s v="AU2351"/>
    <s v="Elaine  Ellis"/>
    <x v="1"/>
    <n v="55"/>
    <x v="2"/>
    <x v="2"/>
    <x v="283"/>
    <n v="18256.48"/>
    <x v="0"/>
    <x v="1"/>
    <x v="1"/>
    <x v="0"/>
    <x v="0"/>
    <x v="0"/>
    <x v="0"/>
    <x v="4"/>
    <x v="22"/>
    <x v="8"/>
    <x v="0"/>
  </r>
  <r>
    <s v="AU2352"/>
    <s v="Sandra  Floyd"/>
    <x v="0"/>
    <n v="37"/>
    <x v="2"/>
    <x v="1"/>
    <x v="283"/>
    <n v="137139.97"/>
    <x v="0"/>
    <x v="3"/>
    <x v="0"/>
    <x v="0"/>
    <x v="1"/>
    <x v="0"/>
    <x v="0"/>
    <x v="3"/>
    <x v="22"/>
    <x v="8"/>
    <x v="0"/>
  </r>
  <r>
    <s v="AU2353"/>
    <s v="Cindy  Becker"/>
    <x v="0"/>
    <n v="64"/>
    <x v="2"/>
    <x v="1"/>
    <x v="283"/>
    <n v="208081.93"/>
    <x v="0"/>
    <x v="1"/>
    <x v="0"/>
    <x v="0"/>
    <x v="1"/>
    <x v="0"/>
    <x v="0"/>
    <x v="4"/>
    <x v="22"/>
    <x v="8"/>
    <x v="0"/>
  </r>
  <r>
    <s v="AU2354"/>
    <s v="Don  Gonzales"/>
    <x v="0"/>
    <n v="45"/>
    <x v="2"/>
    <x v="1"/>
    <x v="283"/>
    <n v="136952.54999999999"/>
    <x v="0"/>
    <x v="1"/>
    <x v="1"/>
    <x v="0"/>
    <x v="0"/>
    <x v="0"/>
    <x v="0"/>
    <x v="2"/>
    <x v="22"/>
    <x v="8"/>
    <x v="0"/>
  </r>
  <r>
    <s v="AU2355"/>
    <s v="Blake  Bridges"/>
    <x v="1"/>
    <n v="38"/>
    <x v="2"/>
    <x v="2"/>
    <x v="283"/>
    <n v="103813.54"/>
    <x v="1"/>
    <x v="1"/>
    <x v="0"/>
    <x v="0"/>
    <x v="0"/>
    <x v="0"/>
    <x v="0"/>
    <x v="3"/>
    <x v="22"/>
    <x v="8"/>
    <x v="0"/>
  </r>
  <r>
    <s v="AU2356"/>
    <s v="Kyle  Carr"/>
    <x v="1"/>
    <n v="59"/>
    <x v="2"/>
    <x v="2"/>
    <x v="283"/>
    <n v="9960.76"/>
    <x v="0"/>
    <x v="1"/>
    <x v="1"/>
    <x v="1"/>
    <x v="0"/>
    <x v="0"/>
    <x v="0"/>
    <x v="4"/>
    <x v="22"/>
    <x v="8"/>
    <x v="0"/>
  </r>
  <r>
    <s v="AU2357"/>
    <s v="Andrew  Meyer"/>
    <x v="1"/>
    <n v="58"/>
    <x v="2"/>
    <x v="2"/>
    <x v="283"/>
    <n v="80467.34"/>
    <x v="0"/>
    <x v="1"/>
    <x v="1"/>
    <x v="1"/>
    <x v="1"/>
    <x v="0"/>
    <x v="0"/>
    <x v="4"/>
    <x v="22"/>
    <x v="8"/>
    <x v="0"/>
  </r>
  <r>
    <s v="AU2358"/>
    <s v="Eddie  Green"/>
    <x v="0"/>
    <n v="61"/>
    <x v="2"/>
    <x v="1"/>
    <x v="283"/>
    <n v="28547.81"/>
    <x v="1"/>
    <x v="1"/>
    <x v="0"/>
    <x v="0"/>
    <x v="0"/>
    <x v="0"/>
    <x v="0"/>
    <x v="4"/>
    <x v="22"/>
    <x v="8"/>
    <x v="0"/>
  </r>
  <r>
    <s v="AU0524"/>
    <s v="Sandra  Floyd"/>
    <x v="0"/>
    <n v="31"/>
    <x v="3"/>
    <x v="0"/>
    <x v="25"/>
    <n v="217902.96"/>
    <x v="0"/>
    <x v="0"/>
    <x v="0"/>
    <x v="0"/>
    <x v="0"/>
    <x v="0"/>
    <x v="0"/>
    <x v="1"/>
    <x v="6"/>
    <x v="4"/>
    <x v="0"/>
  </r>
  <r>
    <s v="AU2360"/>
    <s v="Isabel  Cross"/>
    <x v="1"/>
    <n v="35"/>
    <x v="1"/>
    <x v="2"/>
    <x v="283"/>
    <n v="115060.27"/>
    <x v="1"/>
    <x v="1"/>
    <x v="1"/>
    <x v="0"/>
    <x v="0"/>
    <x v="1"/>
    <x v="0"/>
    <x v="3"/>
    <x v="22"/>
    <x v="8"/>
    <x v="0"/>
  </r>
  <r>
    <s v="AU2361"/>
    <s v="Brooke  Horton"/>
    <x v="0"/>
    <n v="41"/>
    <x v="1"/>
    <x v="0"/>
    <x v="283"/>
    <n v="127144.66"/>
    <x v="0"/>
    <x v="0"/>
    <x v="0"/>
    <x v="0"/>
    <x v="0"/>
    <x v="0"/>
    <x v="0"/>
    <x v="3"/>
    <x v="22"/>
    <x v="8"/>
    <x v="0"/>
  </r>
  <r>
    <s v="AU0540"/>
    <s v="Iris  Underwood"/>
    <x v="1"/>
    <n v="31"/>
    <x v="1"/>
    <x v="2"/>
    <x v="170"/>
    <n v="180794.13"/>
    <x v="0"/>
    <x v="1"/>
    <x v="1"/>
    <x v="1"/>
    <x v="1"/>
    <x v="0"/>
    <x v="0"/>
    <x v="1"/>
    <x v="24"/>
    <x v="4"/>
    <x v="0"/>
  </r>
  <r>
    <s v="AU0542"/>
    <s v="Shari  Silva"/>
    <x v="1"/>
    <n v="31"/>
    <x v="0"/>
    <x v="0"/>
    <x v="26"/>
    <n v="85876.84"/>
    <x v="1"/>
    <x v="3"/>
    <x v="0"/>
    <x v="0"/>
    <x v="0"/>
    <x v="0"/>
    <x v="0"/>
    <x v="1"/>
    <x v="9"/>
    <x v="4"/>
    <x v="0"/>
  </r>
  <r>
    <s v="AU2364"/>
    <s v="Shari  Silva"/>
    <x v="1"/>
    <n v="35"/>
    <x v="0"/>
    <x v="0"/>
    <x v="58"/>
    <n v="23999.79"/>
    <x v="2"/>
    <x v="2"/>
    <x v="0"/>
    <x v="1"/>
    <x v="0"/>
    <x v="0"/>
    <x v="0"/>
    <x v="3"/>
    <x v="17"/>
    <x v="8"/>
    <x v="0"/>
  </r>
  <r>
    <s v="AU2365"/>
    <s v="Lynette  Brewer"/>
    <x v="0"/>
    <n v="49"/>
    <x v="0"/>
    <x v="2"/>
    <x v="58"/>
    <n v="7066.88"/>
    <x v="0"/>
    <x v="1"/>
    <x v="1"/>
    <x v="0"/>
    <x v="0"/>
    <x v="0"/>
    <x v="0"/>
    <x v="2"/>
    <x v="17"/>
    <x v="8"/>
    <x v="0"/>
  </r>
  <r>
    <s v="AU0565"/>
    <s v="Herman  Williams"/>
    <x v="1"/>
    <n v="31"/>
    <x v="0"/>
    <x v="2"/>
    <x v="29"/>
    <n v="31763.48"/>
    <x v="0"/>
    <x v="1"/>
    <x v="1"/>
    <x v="0"/>
    <x v="1"/>
    <x v="0"/>
    <x v="0"/>
    <x v="1"/>
    <x v="10"/>
    <x v="4"/>
    <x v="0"/>
  </r>
  <r>
    <s v="AU2367"/>
    <s v="Max  Rodgers"/>
    <x v="0"/>
    <n v="34"/>
    <x v="0"/>
    <x v="1"/>
    <x v="58"/>
    <n v="201727.16"/>
    <x v="1"/>
    <x v="1"/>
    <x v="0"/>
    <x v="0"/>
    <x v="0"/>
    <x v="0"/>
    <x v="0"/>
    <x v="1"/>
    <x v="17"/>
    <x v="8"/>
    <x v="0"/>
  </r>
  <r>
    <s v="AU2368"/>
    <s v="Shari  Silva"/>
    <x v="0"/>
    <n v="37"/>
    <x v="0"/>
    <x v="0"/>
    <x v="58"/>
    <n v="136812.29999999999"/>
    <x v="1"/>
    <x v="3"/>
    <x v="1"/>
    <x v="0"/>
    <x v="1"/>
    <x v="0"/>
    <x v="0"/>
    <x v="3"/>
    <x v="17"/>
    <x v="8"/>
    <x v="0"/>
  </r>
  <r>
    <s v="AU0571"/>
    <s v="Marion  Glover"/>
    <x v="0"/>
    <n v="31"/>
    <x v="0"/>
    <x v="0"/>
    <x v="29"/>
    <n v="119020.46"/>
    <x v="0"/>
    <x v="3"/>
    <x v="1"/>
    <x v="0"/>
    <x v="1"/>
    <x v="0"/>
    <x v="0"/>
    <x v="1"/>
    <x v="10"/>
    <x v="4"/>
    <x v="0"/>
  </r>
  <r>
    <s v="AU0603"/>
    <s v="Cecilia  Manning"/>
    <x v="1"/>
    <n v="31"/>
    <x v="0"/>
    <x v="0"/>
    <x v="31"/>
    <n v="61496.160000000003"/>
    <x v="0"/>
    <x v="0"/>
    <x v="1"/>
    <x v="0"/>
    <x v="0"/>
    <x v="3"/>
    <x v="0"/>
    <x v="1"/>
    <x v="11"/>
    <x v="4"/>
    <x v="0"/>
  </r>
  <r>
    <s v="AU0604"/>
    <s v="Rachel  Gomez"/>
    <x v="1"/>
    <n v="31"/>
    <x v="0"/>
    <x v="0"/>
    <x v="31"/>
    <n v="32670.87"/>
    <x v="1"/>
    <x v="1"/>
    <x v="0"/>
    <x v="0"/>
    <x v="0"/>
    <x v="0"/>
    <x v="1"/>
    <x v="1"/>
    <x v="11"/>
    <x v="4"/>
    <x v="0"/>
  </r>
  <r>
    <s v="AU0613"/>
    <s v="Robert  Munoz"/>
    <x v="0"/>
    <n v="31"/>
    <x v="3"/>
    <x v="0"/>
    <x v="31"/>
    <n v="50757.61"/>
    <x v="1"/>
    <x v="2"/>
    <x v="0"/>
    <x v="0"/>
    <x v="0"/>
    <x v="0"/>
    <x v="0"/>
    <x v="1"/>
    <x v="11"/>
    <x v="4"/>
    <x v="0"/>
  </r>
  <r>
    <s v="AU2373"/>
    <s v="Elvira  Bowman"/>
    <x v="0"/>
    <n v="34"/>
    <x v="0"/>
    <x v="1"/>
    <x v="58"/>
    <n v="45956.78"/>
    <x v="1"/>
    <x v="1"/>
    <x v="1"/>
    <x v="0"/>
    <x v="0"/>
    <x v="3"/>
    <x v="1"/>
    <x v="1"/>
    <x v="17"/>
    <x v="8"/>
    <x v="0"/>
  </r>
  <r>
    <s v="AU2374"/>
    <s v="Salvador  Bass"/>
    <x v="0"/>
    <n v="38"/>
    <x v="2"/>
    <x v="1"/>
    <x v="58"/>
    <n v="65046.42"/>
    <x v="0"/>
    <x v="1"/>
    <x v="1"/>
    <x v="0"/>
    <x v="0"/>
    <x v="0"/>
    <x v="0"/>
    <x v="3"/>
    <x v="17"/>
    <x v="8"/>
    <x v="0"/>
  </r>
  <r>
    <s v="AU2375"/>
    <s v="Trevor  Jones"/>
    <x v="0"/>
    <n v="45"/>
    <x v="2"/>
    <x v="2"/>
    <x v="58"/>
    <n v="96405.81"/>
    <x v="2"/>
    <x v="1"/>
    <x v="1"/>
    <x v="0"/>
    <x v="1"/>
    <x v="0"/>
    <x v="0"/>
    <x v="2"/>
    <x v="17"/>
    <x v="8"/>
    <x v="0"/>
  </r>
  <r>
    <s v="AU2376"/>
    <s v="Christy  Olson"/>
    <x v="0"/>
    <n v="43"/>
    <x v="2"/>
    <x v="1"/>
    <x v="58"/>
    <n v="86243.88"/>
    <x v="1"/>
    <x v="1"/>
    <x v="0"/>
    <x v="0"/>
    <x v="0"/>
    <x v="0"/>
    <x v="1"/>
    <x v="3"/>
    <x v="17"/>
    <x v="8"/>
    <x v="0"/>
  </r>
  <r>
    <s v="AU2377"/>
    <s v="Charlie  Wood"/>
    <x v="0"/>
    <n v="46"/>
    <x v="2"/>
    <x v="0"/>
    <x v="58"/>
    <n v="18630.22"/>
    <x v="0"/>
    <x v="1"/>
    <x v="1"/>
    <x v="0"/>
    <x v="1"/>
    <x v="0"/>
    <x v="1"/>
    <x v="2"/>
    <x v="17"/>
    <x v="8"/>
    <x v="0"/>
  </r>
  <r>
    <s v="AU2378"/>
    <s v="Isabel  Cross"/>
    <x v="0"/>
    <n v="58"/>
    <x v="2"/>
    <x v="2"/>
    <x v="58"/>
    <n v="10723.28"/>
    <x v="1"/>
    <x v="1"/>
    <x v="0"/>
    <x v="0"/>
    <x v="0"/>
    <x v="0"/>
    <x v="0"/>
    <x v="4"/>
    <x v="17"/>
    <x v="8"/>
    <x v="0"/>
  </r>
  <r>
    <s v="AU2379"/>
    <s v="Lance  Yates"/>
    <x v="0"/>
    <n v="43"/>
    <x v="2"/>
    <x v="1"/>
    <x v="58"/>
    <n v="31717.57"/>
    <x v="0"/>
    <x v="1"/>
    <x v="1"/>
    <x v="0"/>
    <x v="2"/>
    <x v="0"/>
    <x v="0"/>
    <x v="3"/>
    <x v="17"/>
    <x v="8"/>
    <x v="0"/>
  </r>
  <r>
    <s v="AU2380"/>
    <s v="Cassandra  Franklin"/>
    <x v="1"/>
    <n v="39"/>
    <x v="3"/>
    <x v="0"/>
    <x v="58"/>
    <n v="149447.34"/>
    <x v="2"/>
    <x v="1"/>
    <x v="1"/>
    <x v="0"/>
    <x v="0"/>
    <x v="1"/>
    <x v="0"/>
    <x v="3"/>
    <x v="17"/>
    <x v="8"/>
    <x v="0"/>
  </r>
  <r>
    <s v="AU2381"/>
    <s v="Brooke  Horton"/>
    <x v="1"/>
    <n v="43"/>
    <x v="1"/>
    <x v="2"/>
    <x v="58"/>
    <n v="32248.49"/>
    <x v="1"/>
    <x v="1"/>
    <x v="1"/>
    <x v="0"/>
    <x v="0"/>
    <x v="3"/>
    <x v="0"/>
    <x v="3"/>
    <x v="17"/>
    <x v="8"/>
    <x v="0"/>
  </r>
  <r>
    <s v="AU0702"/>
    <s v="Cassandra  Franklin"/>
    <x v="1"/>
    <n v="31"/>
    <x v="3"/>
    <x v="0"/>
    <x v="195"/>
    <n v="84884.93"/>
    <x v="1"/>
    <x v="2"/>
    <x v="1"/>
    <x v="0"/>
    <x v="0"/>
    <x v="0"/>
    <x v="0"/>
    <x v="1"/>
    <x v="15"/>
    <x v="4"/>
    <x v="0"/>
  </r>
  <r>
    <s v="AU0731"/>
    <s v="Paulette  Spencer"/>
    <x v="0"/>
    <n v="31"/>
    <x v="3"/>
    <x v="0"/>
    <x v="196"/>
    <n v="95500.49"/>
    <x v="1"/>
    <x v="1"/>
    <x v="1"/>
    <x v="0"/>
    <x v="1"/>
    <x v="0"/>
    <x v="0"/>
    <x v="1"/>
    <x v="17"/>
    <x v="4"/>
    <x v="0"/>
  </r>
  <r>
    <s v="AU0739"/>
    <s v="Rachel  Gomez"/>
    <x v="1"/>
    <n v="31"/>
    <x v="1"/>
    <x v="2"/>
    <x v="196"/>
    <n v="51514.45"/>
    <x v="1"/>
    <x v="1"/>
    <x v="1"/>
    <x v="0"/>
    <x v="0"/>
    <x v="1"/>
    <x v="0"/>
    <x v="1"/>
    <x v="17"/>
    <x v="4"/>
    <x v="0"/>
  </r>
  <r>
    <s v="AU0780"/>
    <s v="Cassandra  Franklin"/>
    <x v="0"/>
    <n v="31"/>
    <x v="1"/>
    <x v="1"/>
    <x v="198"/>
    <n v="143892.64000000001"/>
    <x v="0"/>
    <x v="0"/>
    <x v="0"/>
    <x v="0"/>
    <x v="1"/>
    <x v="0"/>
    <x v="0"/>
    <x v="1"/>
    <x v="20"/>
    <x v="5"/>
    <x v="0"/>
  </r>
  <r>
    <s v="AU2386"/>
    <s v="Salvador  Bass"/>
    <x v="1"/>
    <n v="46"/>
    <x v="0"/>
    <x v="0"/>
    <x v="260"/>
    <n v="168015.25"/>
    <x v="0"/>
    <x v="1"/>
    <x v="1"/>
    <x v="1"/>
    <x v="0"/>
    <x v="0"/>
    <x v="0"/>
    <x v="2"/>
    <x v="28"/>
    <x v="8"/>
    <x v="0"/>
  </r>
  <r>
    <s v="AU0782"/>
    <s v="Cassandra  Franklin"/>
    <x v="1"/>
    <n v="31"/>
    <x v="0"/>
    <x v="0"/>
    <x v="203"/>
    <n v="19393.36"/>
    <x v="0"/>
    <x v="1"/>
    <x v="1"/>
    <x v="0"/>
    <x v="0"/>
    <x v="0"/>
    <x v="0"/>
    <x v="1"/>
    <x v="25"/>
    <x v="5"/>
    <x v="0"/>
  </r>
  <r>
    <s v="AU2388"/>
    <s v="Brooke  Horton"/>
    <x v="1"/>
    <n v="38"/>
    <x v="0"/>
    <x v="1"/>
    <x v="260"/>
    <n v="5612.06"/>
    <x v="0"/>
    <x v="0"/>
    <x v="1"/>
    <x v="0"/>
    <x v="2"/>
    <x v="0"/>
    <x v="0"/>
    <x v="3"/>
    <x v="28"/>
    <x v="8"/>
    <x v="0"/>
  </r>
  <r>
    <s v="AU2389"/>
    <s v="Marion  Glover"/>
    <x v="1"/>
    <n v="45"/>
    <x v="0"/>
    <x v="2"/>
    <x v="260"/>
    <n v="18278.55"/>
    <x v="0"/>
    <x v="1"/>
    <x v="1"/>
    <x v="0"/>
    <x v="0"/>
    <x v="0"/>
    <x v="0"/>
    <x v="2"/>
    <x v="28"/>
    <x v="8"/>
    <x v="0"/>
  </r>
  <r>
    <s v="AU2390"/>
    <s v="Isabel  Cross"/>
    <x v="1"/>
    <n v="45"/>
    <x v="0"/>
    <x v="0"/>
    <x v="260"/>
    <n v="183819.06"/>
    <x v="0"/>
    <x v="2"/>
    <x v="0"/>
    <x v="1"/>
    <x v="1"/>
    <x v="0"/>
    <x v="0"/>
    <x v="2"/>
    <x v="28"/>
    <x v="8"/>
    <x v="0"/>
  </r>
  <r>
    <s v="AU0795"/>
    <s v="Max  Rodgers"/>
    <x v="1"/>
    <n v="31"/>
    <x v="1"/>
    <x v="2"/>
    <x v="204"/>
    <n v="27827.7"/>
    <x v="1"/>
    <x v="1"/>
    <x v="1"/>
    <x v="0"/>
    <x v="1"/>
    <x v="0"/>
    <x v="1"/>
    <x v="1"/>
    <x v="21"/>
    <x v="5"/>
    <x v="0"/>
  </r>
  <r>
    <s v="AU0827"/>
    <s v="Jenny  Garcia"/>
    <x v="1"/>
    <n v="31"/>
    <x v="0"/>
    <x v="0"/>
    <x v="210"/>
    <n v="106008.69"/>
    <x v="0"/>
    <x v="1"/>
    <x v="1"/>
    <x v="0"/>
    <x v="0"/>
    <x v="0"/>
    <x v="0"/>
    <x v="1"/>
    <x v="2"/>
    <x v="5"/>
    <x v="0"/>
  </r>
  <r>
    <s v="AU2393"/>
    <s v="Brooke  Horton"/>
    <x v="0"/>
    <n v="40"/>
    <x v="2"/>
    <x v="1"/>
    <x v="260"/>
    <n v="96247.85"/>
    <x v="0"/>
    <x v="2"/>
    <x v="1"/>
    <x v="1"/>
    <x v="1"/>
    <x v="0"/>
    <x v="0"/>
    <x v="3"/>
    <x v="28"/>
    <x v="8"/>
    <x v="0"/>
  </r>
  <r>
    <s v="AU2394"/>
    <s v="Andrew  Meyer"/>
    <x v="1"/>
    <n v="44"/>
    <x v="2"/>
    <x v="2"/>
    <x v="260"/>
    <n v="36768.76"/>
    <x v="0"/>
    <x v="1"/>
    <x v="1"/>
    <x v="0"/>
    <x v="0"/>
    <x v="0"/>
    <x v="0"/>
    <x v="3"/>
    <x v="28"/>
    <x v="8"/>
    <x v="0"/>
  </r>
  <r>
    <s v="AU2395"/>
    <s v="Cindy  Becker"/>
    <x v="0"/>
    <n v="45"/>
    <x v="2"/>
    <x v="2"/>
    <x v="260"/>
    <n v="120995.69"/>
    <x v="0"/>
    <x v="1"/>
    <x v="0"/>
    <x v="0"/>
    <x v="0"/>
    <x v="0"/>
    <x v="0"/>
    <x v="2"/>
    <x v="28"/>
    <x v="8"/>
    <x v="0"/>
  </r>
  <r>
    <s v="AU2396"/>
    <s v="Kyle  Carr"/>
    <x v="0"/>
    <n v="57"/>
    <x v="2"/>
    <x v="1"/>
    <x v="260"/>
    <n v="73667.820000000007"/>
    <x v="1"/>
    <x v="1"/>
    <x v="1"/>
    <x v="0"/>
    <x v="0"/>
    <x v="0"/>
    <x v="0"/>
    <x v="4"/>
    <x v="28"/>
    <x v="8"/>
    <x v="0"/>
  </r>
  <r>
    <s v="AU2397"/>
    <s v="Herman  Williams"/>
    <x v="0"/>
    <n v="50"/>
    <x v="2"/>
    <x v="1"/>
    <x v="260"/>
    <n v="51849.51"/>
    <x v="0"/>
    <x v="2"/>
    <x v="0"/>
    <x v="0"/>
    <x v="0"/>
    <x v="1"/>
    <x v="0"/>
    <x v="2"/>
    <x v="28"/>
    <x v="8"/>
    <x v="0"/>
  </r>
  <r>
    <s v="AU2398"/>
    <s v="Mable  Lindsey"/>
    <x v="0"/>
    <n v="55"/>
    <x v="2"/>
    <x v="1"/>
    <x v="260"/>
    <n v="42955.93"/>
    <x v="1"/>
    <x v="0"/>
    <x v="1"/>
    <x v="0"/>
    <x v="1"/>
    <x v="0"/>
    <x v="0"/>
    <x v="4"/>
    <x v="28"/>
    <x v="8"/>
    <x v="0"/>
  </r>
  <r>
    <s v="AU2399"/>
    <s v="Carla  Mccormick"/>
    <x v="1"/>
    <n v="57"/>
    <x v="2"/>
    <x v="2"/>
    <x v="260"/>
    <n v="6007.43"/>
    <x v="0"/>
    <x v="1"/>
    <x v="0"/>
    <x v="1"/>
    <x v="0"/>
    <x v="0"/>
    <x v="0"/>
    <x v="4"/>
    <x v="28"/>
    <x v="8"/>
    <x v="0"/>
  </r>
  <r>
    <s v="AU2400"/>
    <s v="Max  Rodgers"/>
    <x v="1"/>
    <n v="36"/>
    <x v="3"/>
    <x v="1"/>
    <x v="260"/>
    <n v="22752.67"/>
    <x v="0"/>
    <x v="1"/>
    <x v="0"/>
    <x v="0"/>
    <x v="0"/>
    <x v="0"/>
    <x v="0"/>
    <x v="3"/>
    <x v="28"/>
    <x v="8"/>
    <x v="0"/>
  </r>
  <r>
    <s v="AU2401"/>
    <s v="Shari  Silva"/>
    <x v="1"/>
    <n v="21"/>
    <x v="1"/>
    <x v="2"/>
    <x v="260"/>
    <n v="75649.37"/>
    <x v="0"/>
    <x v="1"/>
    <x v="0"/>
    <x v="0"/>
    <x v="1"/>
    <x v="0"/>
    <x v="0"/>
    <x v="0"/>
    <x v="28"/>
    <x v="8"/>
    <x v="0"/>
  </r>
  <r>
    <s v="AU2402"/>
    <s v="Trevor  Jones"/>
    <x v="0"/>
    <n v="47"/>
    <x v="0"/>
    <x v="0"/>
    <x v="284"/>
    <n v="13378.6"/>
    <x v="0"/>
    <x v="2"/>
    <x v="1"/>
    <x v="0"/>
    <x v="2"/>
    <x v="0"/>
    <x v="0"/>
    <x v="2"/>
    <x v="20"/>
    <x v="9"/>
    <x v="0"/>
  </r>
  <r>
    <s v="AU0862"/>
    <s v="Guillermo  Potter"/>
    <x v="0"/>
    <n v="31"/>
    <x v="0"/>
    <x v="2"/>
    <x v="217"/>
    <n v="31250.15"/>
    <x v="0"/>
    <x v="2"/>
    <x v="0"/>
    <x v="0"/>
    <x v="0"/>
    <x v="0"/>
    <x v="0"/>
    <x v="1"/>
    <x v="27"/>
    <x v="5"/>
    <x v="0"/>
  </r>
  <r>
    <s v="AU2404"/>
    <s v="Max  Rodgers"/>
    <x v="0"/>
    <n v="43"/>
    <x v="0"/>
    <x v="0"/>
    <x v="284"/>
    <n v="47521.27"/>
    <x v="0"/>
    <x v="1"/>
    <x v="1"/>
    <x v="0"/>
    <x v="2"/>
    <x v="0"/>
    <x v="0"/>
    <x v="3"/>
    <x v="20"/>
    <x v="9"/>
    <x v="0"/>
  </r>
  <r>
    <s v="AU2405"/>
    <s v="Billie  Chandler"/>
    <x v="1"/>
    <n v="34"/>
    <x v="0"/>
    <x v="0"/>
    <x v="284"/>
    <n v="72680.36"/>
    <x v="0"/>
    <x v="0"/>
    <x v="0"/>
    <x v="0"/>
    <x v="0"/>
    <x v="0"/>
    <x v="0"/>
    <x v="1"/>
    <x v="20"/>
    <x v="9"/>
    <x v="0"/>
  </r>
  <r>
    <s v="AU0879"/>
    <s v="Eric  Rose"/>
    <x v="0"/>
    <n v="31"/>
    <x v="0"/>
    <x v="0"/>
    <x v="33"/>
    <n v="57939.43"/>
    <x v="1"/>
    <x v="1"/>
    <x v="0"/>
    <x v="1"/>
    <x v="0"/>
    <x v="0"/>
    <x v="0"/>
    <x v="1"/>
    <x v="8"/>
    <x v="5"/>
    <x v="0"/>
  </r>
  <r>
    <s v="AU2407"/>
    <s v="Brooke  Horton"/>
    <x v="0"/>
    <n v="34"/>
    <x v="0"/>
    <x v="1"/>
    <x v="284"/>
    <n v="31880.45"/>
    <x v="0"/>
    <x v="1"/>
    <x v="1"/>
    <x v="0"/>
    <x v="2"/>
    <x v="0"/>
    <x v="0"/>
    <x v="1"/>
    <x v="20"/>
    <x v="9"/>
    <x v="0"/>
  </r>
  <r>
    <s v="AU0880"/>
    <s v="Tiffany  May"/>
    <x v="1"/>
    <n v="31"/>
    <x v="0"/>
    <x v="1"/>
    <x v="33"/>
    <n v="30303.15"/>
    <x v="1"/>
    <x v="2"/>
    <x v="1"/>
    <x v="1"/>
    <x v="1"/>
    <x v="0"/>
    <x v="0"/>
    <x v="1"/>
    <x v="8"/>
    <x v="5"/>
    <x v="0"/>
  </r>
  <r>
    <s v="AU2409"/>
    <s v="Bethany  Pena"/>
    <x v="0"/>
    <n v="53"/>
    <x v="2"/>
    <x v="1"/>
    <x v="284"/>
    <n v="64589.96"/>
    <x v="0"/>
    <x v="1"/>
    <x v="1"/>
    <x v="0"/>
    <x v="0"/>
    <x v="0"/>
    <x v="0"/>
    <x v="2"/>
    <x v="20"/>
    <x v="9"/>
    <x v="0"/>
  </r>
  <r>
    <s v="AU2410"/>
    <s v="Jenny  Garcia"/>
    <x v="0"/>
    <n v="52"/>
    <x v="2"/>
    <x v="1"/>
    <x v="284"/>
    <n v="70553.25"/>
    <x v="1"/>
    <x v="1"/>
    <x v="0"/>
    <x v="0"/>
    <x v="0"/>
    <x v="0"/>
    <x v="0"/>
    <x v="2"/>
    <x v="20"/>
    <x v="9"/>
    <x v="0"/>
  </r>
  <r>
    <s v="AU2411"/>
    <s v="Johanna  Boone"/>
    <x v="1"/>
    <n v="56"/>
    <x v="2"/>
    <x v="2"/>
    <x v="284"/>
    <n v="14968.24"/>
    <x v="1"/>
    <x v="2"/>
    <x v="1"/>
    <x v="0"/>
    <x v="0"/>
    <x v="0"/>
    <x v="0"/>
    <x v="4"/>
    <x v="20"/>
    <x v="9"/>
    <x v="0"/>
  </r>
  <r>
    <s v="AU2412"/>
    <s v="Cassandra  Franklin"/>
    <x v="0"/>
    <n v="54"/>
    <x v="2"/>
    <x v="1"/>
    <x v="284"/>
    <n v="52218.55"/>
    <x v="2"/>
    <x v="1"/>
    <x v="1"/>
    <x v="0"/>
    <x v="0"/>
    <x v="0"/>
    <x v="0"/>
    <x v="2"/>
    <x v="20"/>
    <x v="9"/>
    <x v="0"/>
  </r>
  <r>
    <s v="AU2413"/>
    <s v="Shari  Silva"/>
    <x v="1"/>
    <n v="51"/>
    <x v="2"/>
    <x v="2"/>
    <x v="284"/>
    <n v="8158.51"/>
    <x v="0"/>
    <x v="0"/>
    <x v="0"/>
    <x v="1"/>
    <x v="1"/>
    <x v="0"/>
    <x v="0"/>
    <x v="2"/>
    <x v="20"/>
    <x v="9"/>
    <x v="0"/>
  </r>
  <r>
    <s v="AU2414"/>
    <s v="Tracy  Reed"/>
    <x v="0"/>
    <n v="37"/>
    <x v="0"/>
    <x v="0"/>
    <x v="262"/>
    <n v="42998.49"/>
    <x v="0"/>
    <x v="1"/>
    <x v="1"/>
    <x v="0"/>
    <x v="0"/>
    <x v="0"/>
    <x v="0"/>
    <x v="3"/>
    <x v="25"/>
    <x v="9"/>
    <x v="0"/>
  </r>
  <r>
    <s v="AU2415"/>
    <s v="Ellen  Weaver"/>
    <x v="1"/>
    <n v="41"/>
    <x v="0"/>
    <x v="2"/>
    <x v="262"/>
    <n v="29757.94"/>
    <x v="0"/>
    <x v="1"/>
    <x v="0"/>
    <x v="0"/>
    <x v="0"/>
    <x v="0"/>
    <x v="0"/>
    <x v="3"/>
    <x v="25"/>
    <x v="9"/>
    <x v="0"/>
  </r>
  <r>
    <s v="AU0906"/>
    <s v="Mable  Lindsey"/>
    <x v="1"/>
    <n v="31"/>
    <x v="0"/>
    <x v="0"/>
    <x v="102"/>
    <n v="36718.04"/>
    <x v="1"/>
    <x v="1"/>
    <x v="0"/>
    <x v="0"/>
    <x v="0"/>
    <x v="0"/>
    <x v="1"/>
    <x v="1"/>
    <x v="9"/>
    <x v="5"/>
    <x v="0"/>
  </r>
  <r>
    <s v="AU2417"/>
    <s v="Edwin  Malone"/>
    <x v="1"/>
    <n v="34"/>
    <x v="0"/>
    <x v="0"/>
    <x v="262"/>
    <n v="35829.760000000002"/>
    <x v="1"/>
    <x v="2"/>
    <x v="1"/>
    <x v="1"/>
    <x v="1"/>
    <x v="0"/>
    <x v="0"/>
    <x v="1"/>
    <x v="25"/>
    <x v="9"/>
    <x v="0"/>
  </r>
  <r>
    <s v="AU2418"/>
    <s v="Cassandra  Franklin"/>
    <x v="0"/>
    <n v="38"/>
    <x v="0"/>
    <x v="2"/>
    <x v="262"/>
    <n v="88448.99"/>
    <x v="0"/>
    <x v="2"/>
    <x v="0"/>
    <x v="0"/>
    <x v="0"/>
    <x v="0"/>
    <x v="0"/>
    <x v="3"/>
    <x v="25"/>
    <x v="9"/>
    <x v="0"/>
  </r>
  <r>
    <s v="AU0908"/>
    <s v="Trevor  Jones"/>
    <x v="0"/>
    <n v="31"/>
    <x v="0"/>
    <x v="0"/>
    <x v="102"/>
    <n v="53272.94"/>
    <x v="0"/>
    <x v="2"/>
    <x v="0"/>
    <x v="0"/>
    <x v="1"/>
    <x v="0"/>
    <x v="0"/>
    <x v="1"/>
    <x v="9"/>
    <x v="5"/>
    <x v="0"/>
  </r>
  <r>
    <s v="AU2420"/>
    <s v="Lula  Daniels"/>
    <x v="1"/>
    <n v="42"/>
    <x v="0"/>
    <x v="0"/>
    <x v="262"/>
    <n v="22370.61"/>
    <x v="1"/>
    <x v="1"/>
    <x v="0"/>
    <x v="1"/>
    <x v="0"/>
    <x v="0"/>
    <x v="1"/>
    <x v="3"/>
    <x v="25"/>
    <x v="9"/>
    <x v="0"/>
  </r>
  <r>
    <s v="AU0981"/>
    <s v="Beth  Tucker"/>
    <x v="1"/>
    <n v="31"/>
    <x v="0"/>
    <x v="2"/>
    <x v="230"/>
    <n v="111064.33"/>
    <x v="2"/>
    <x v="2"/>
    <x v="1"/>
    <x v="0"/>
    <x v="1"/>
    <x v="0"/>
    <x v="1"/>
    <x v="1"/>
    <x v="23"/>
    <x v="5"/>
    <x v="0"/>
  </r>
  <r>
    <s v="AU1001"/>
    <s v="Ernest  Davis"/>
    <x v="1"/>
    <n v="31"/>
    <x v="1"/>
    <x v="2"/>
    <x v="232"/>
    <n v="48002.01"/>
    <x v="0"/>
    <x v="1"/>
    <x v="1"/>
    <x v="1"/>
    <x v="0"/>
    <x v="0"/>
    <x v="0"/>
    <x v="1"/>
    <x v="29"/>
    <x v="5"/>
    <x v="0"/>
  </r>
  <r>
    <s v="AU1009"/>
    <s v="Don  Gonzales"/>
    <x v="0"/>
    <n v="31"/>
    <x v="3"/>
    <x v="1"/>
    <x v="199"/>
    <n v="42186.48"/>
    <x v="0"/>
    <x v="2"/>
    <x v="1"/>
    <x v="0"/>
    <x v="1"/>
    <x v="0"/>
    <x v="0"/>
    <x v="1"/>
    <x v="15"/>
    <x v="5"/>
    <x v="0"/>
  </r>
  <r>
    <s v="AU2424"/>
    <s v="Shari  Silva"/>
    <x v="1"/>
    <n v="41"/>
    <x v="0"/>
    <x v="1"/>
    <x v="262"/>
    <n v="1437.48"/>
    <x v="1"/>
    <x v="1"/>
    <x v="0"/>
    <x v="0"/>
    <x v="1"/>
    <x v="0"/>
    <x v="0"/>
    <x v="3"/>
    <x v="25"/>
    <x v="9"/>
    <x v="0"/>
  </r>
  <r>
    <s v="AU1039"/>
    <s v="Dan  Peterson"/>
    <x v="1"/>
    <n v="31"/>
    <x v="0"/>
    <x v="0"/>
    <x v="237"/>
    <n v="37081.25"/>
    <x v="0"/>
    <x v="2"/>
    <x v="1"/>
    <x v="1"/>
    <x v="1"/>
    <x v="0"/>
    <x v="0"/>
    <x v="1"/>
    <x v="28"/>
    <x v="5"/>
    <x v="0"/>
  </r>
  <r>
    <s v="AU2426"/>
    <s v="Nellie  Joseph"/>
    <x v="0"/>
    <n v="48"/>
    <x v="2"/>
    <x v="1"/>
    <x v="262"/>
    <n v="81816.25"/>
    <x v="0"/>
    <x v="1"/>
    <x v="1"/>
    <x v="1"/>
    <x v="0"/>
    <x v="0"/>
    <x v="0"/>
    <x v="2"/>
    <x v="25"/>
    <x v="9"/>
    <x v="0"/>
  </r>
  <r>
    <s v="AU2427"/>
    <s v="Nellie  Joseph"/>
    <x v="1"/>
    <n v="40"/>
    <x v="2"/>
    <x v="2"/>
    <x v="262"/>
    <n v="54522.01"/>
    <x v="0"/>
    <x v="1"/>
    <x v="1"/>
    <x v="0"/>
    <x v="0"/>
    <x v="0"/>
    <x v="0"/>
    <x v="3"/>
    <x v="25"/>
    <x v="9"/>
    <x v="0"/>
  </r>
  <r>
    <s v="AU2428"/>
    <s v="Kyle  Carr"/>
    <x v="0"/>
    <n v="36"/>
    <x v="3"/>
    <x v="0"/>
    <x v="262"/>
    <n v="34762.54"/>
    <x v="1"/>
    <x v="2"/>
    <x v="0"/>
    <x v="0"/>
    <x v="0"/>
    <x v="0"/>
    <x v="0"/>
    <x v="3"/>
    <x v="25"/>
    <x v="9"/>
    <x v="0"/>
  </r>
  <r>
    <s v="AU2429"/>
    <s v="Austin  Reynolds"/>
    <x v="1"/>
    <n v="43"/>
    <x v="0"/>
    <x v="0"/>
    <x v="180"/>
    <n v="64136.91"/>
    <x v="1"/>
    <x v="1"/>
    <x v="1"/>
    <x v="0"/>
    <x v="1"/>
    <x v="0"/>
    <x v="0"/>
    <x v="3"/>
    <x v="21"/>
    <x v="9"/>
    <x v="0"/>
  </r>
  <r>
    <s v="AU2430"/>
    <s v="Lance  Yates"/>
    <x v="0"/>
    <n v="36"/>
    <x v="0"/>
    <x v="0"/>
    <x v="180"/>
    <n v="33842.19"/>
    <x v="1"/>
    <x v="1"/>
    <x v="0"/>
    <x v="0"/>
    <x v="0"/>
    <x v="1"/>
    <x v="0"/>
    <x v="3"/>
    <x v="21"/>
    <x v="9"/>
    <x v="0"/>
  </r>
  <r>
    <s v="AU2431"/>
    <s v="Brooke  Horton"/>
    <x v="0"/>
    <n v="40"/>
    <x v="0"/>
    <x v="0"/>
    <x v="180"/>
    <n v="18838.27"/>
    <x v="0"/>
    <x v="1"/>
    <x v="0"/>
    <x v="1"/>
    <x v="0"/>
    <x v="1"/>
    <x v="0"/>
    <x v="3"/>
    <x v="21"/>
    <x v="9"/>
    <x v="0"/>
  </r>
  <r>
    <s v="AU2432"/>
    <s v="Blake  Bridges"/>
    <x v="1"/>
    <n v="43"/>
    <x v="0"/>
    <x v="0"/>
    <x v="180"/>
    <n v="34701.61"/>
    <x v="0"/>
    <x v="1"/>
    <x v="0"/>
    <x v="0"/>
    <x v="0"/>
    <x v="1"/>
    <x v="1"/>
    <x v="3"/>
    <x v="21"/>
    <x v="9"/>
    <x v="0"/>
  </r>
  <r>
    <s v="AU2433"/>
    <s v="Brooke  Horton"/>
    <x v="1"/>
    <n v="45"/>
    <x v="0"/>
    <x v="0"/>
    <x v="180"/>
    <n v="79903.28"/>
    <x v="2"/>
    <x v="2"/>
    <x v="0"/>
    <x v="0"/>
    <x v="0"/>
    <x v="0"/>
    <x v="0"/>
    <x v="2"/>
    <x v="21"/>
    <x v="9"/>
    <x v="0"/>
  </r>
  <r>
    <s v="AU1093"/>
    <s v="Mable  Lindsey"/>
    <x v="0"/>
    <n v="31"/>
    <x v="0"/>
    <x v="0"/>
    <x v="36"/>
    <n v="106368.45"/>
    <x v="0"/>
    <x v="1"/>
    <x v="1"/>
    <x v="0"/>
    <x v="0"/>
    <x v="0"/>
    <x v="0"/>
    <x v="1"/>
    <x v="1"/>
    <x v="6"/>
    <x v="0"/>
  </r>
  <r>
    <s v="AU2435"/>
    <s v="Salvador  Bass"/>
    <x v="0"/>
    <n v="36"/>
    <x v="0"/>
    <x v="0"/>
    <x v="180"/>
    <n v="65494.7"/>
    <x v="1"/>
    <x v="1"/>
    <x v="0"/>
    <x v="1"/>
    <x v="0"/>
    <x v="0"/>
    <x v="0"/>
    <x v="3"/>
    <x v="21"/>
    <x v="9"/>
    <x v="0"/>
  </r>
  <r>
    <s v="AU2436"/>
    <s v="Beth  Tucker"/>
    <x v="0"/>
    <n v="40"/>
    <x v="0"/>
    <x v="0"/>
    <x v="180"/>
    <n v="11552.82"/>
    <x v="0"/>
    <x v="2"/>
    <x v="1"/>
    <x v="0"/>
    <x v="0"/>
    <x v="0"/>
    <x v="0"/>
    <x v="3"/>
    <x v="21"/>
    <x v="9"/>
    <x v="0"/>
  </r>
  <r>
    <s v="AU1125"/>
    <s v="Edwin  Malone"/>
    <x v="0"/>
    <n v="31"/>
    <x v="0"/>
    <x v="0"/>
    <x v="244"/>
    <n v="76711.179999999993"/>
    <x v="0"/>
    <x v="3"/>
    <x v="0"/>
    <x v="0"/>
    <x v="0"/>
    <x v="3"/>
    <x v="1"/>
    <x v="1"/>
    <x v="16"/>
    <x v="6"/>
    <x v="0"/>
  </r>
  <r>
    <s v="AU1140"/>
    <s v="Drew  Rogers"/>
    <x v="0"/>
    <n v="31"/>
    <x v="1"/>
    <x v="0"/>
    <x v="247"/>
    <n v="14150.79"/>
    <x v="2"/>
    <x v="0"/>
    <x v="1"/>
    <x v="0"/>
    <x v="1"/>
    <x v="0"/>
    <x v="0"/>
    <x v="1"/>
    <x v="4"/>
    <x v="6"/>
    <x v="0"/>
  </r>
  <r>
    <s v="AU2439"/>
    <s v="Robert  Munoz"/>
    <x v="0"/>
    <n v="42"/>
    <x v="0"/>
    <x v="0"/>
    <x v="180"/>
    <n v="49213.04"/>
    <x v="0"/>
    <x v="2"/>
    <x v="1"/>
    <x v="1"/>
    <x v="0"/>
    <x v="1"/>
    <x v="0"/>
    <x v="3"/>
    <x v="21"/>
    <x v="9"/>
    <x v="0"/>
  </r>
  <r>
    <s v="AU1149"/>
    <s v="Isabel  Cross"/>
    <x v="0"/>
    <n v="31"/>
    <x v="2"/>
    <x v="1"/>
    <x v="201"/>
    <n v="28929.69"/>
    <x v="1"/>
    <x v="2"/>
    <x v="0"/>
    <x v="0"/>
    <x v="0"/>
    <x v="0"/>
    <x v="0"/>
    <x v="1"/>
    <x v="19"/>
    <x v="6"/>
    <x v="0"/>
  </r>
  <r>
    <s v="AU1223"/>
    <s v="Woodrow  Colon"/>
    <x v="1"/>
    <n v="31"/>
    <x v="0"/>
    <x v="0"/>
    <x v="243"/>
    <n v="7357.96"/>
    <x v="1"/>
    <x v="1"/>
    <x v="0"/>
    <x v="1"/>
    <x v="0"/>
    <x v="0"/>
    <x v="0"/>
    <x v="1"/>
    <x v="8"/>
    <x v="6"/>
    <x v="0"/>
  </r>
  <r>
    <s v="AU2442"/>
    <s v="Pauline  Beck"/>
    <x v="0"/>
    <n v="52"/>
    <x v="2"/>
    <x v="1"/>
    <x v="180"/>
    <n v="59717.06"/>
    <x v="0"/>
    <x v="1"/>
    <x v="1"/>
    <x v="0"/>
    <x v="1"/>
    <x v="0"/>
    <x v="0"/>
    <x v="2"/>
    <x v="21"/>
    <x v="9"/>
    <x v="0"/>
  </r>
  <r>
    <s v="AU2443"/>
    <s v="Eric  Rose"/>
    <x v="0"/>
    <n v="58"/>
    <x v="2"/>
    <x v="1"/>
    <x v="180"/>
    <n v="46389.75"/>
    <x v="0"/>
    <x v="1"/>
    <x v="1"/>
    <x v="0"/>
    <x v="1"/>
    <x v="0"/>
    <x v="0"/>
    <x v="4"/>
    <x v="21"/>
    <x v="9"/>
    <x v="0"/>
  </r>
  <r>
    <s v="AU2444"/>
    <s v="Marian  Hill"/>
    <x v="0"/>
    <n v="47"/>
    <x v="2"/>
    <x v="2"/>
    <x v="180"/>
    <n v="130848.25"/>
    <x v="1"/>
    <x v="2"/>
    <x v="1"/>
    <x v="0"/>
    <x v="0"/>
    <x v="0"/>
    <x v="0"/>
    <x v="2"/>
    <x v="21"/>
    <x v="9"/>
    <x v="0"/>
  </r>
  <r>
    <s v="AU2445"/>
    <s v="Eddie  Green"/>
    <x v="1"/>
    <n v="48"/>
    <x v="2"/>
    <x v="2"/>
    <x v="180"/>
    <n v="18514.07"/>
    <x v="0"/>
    <x v="1"/>
    <x v="1"/>
    <x v="0"/>
    <x v="0"/>
    <x v="1"/>
    <x v="1"/>
    <x v="2"/>
    <x v="21"/>
    <x v="9"/>
    <x v="0"/>
  </r>
  <r>
    <s v="AU2446"/>
    <s v="Marion  Glover"/>
    <x v="0"/>
    <n v="50"/>
    <x v="2"/>
    <x v="1"/>
    <x v="180"/>
    <n v="32664.06"/>
    <x v="0"/>
    <x v="2"/>
    <x v="1"/>
    <x v="1"/>
    <x v="0"/>
    <x v="0"/>
    <x v="0"/>
    <x v="2"/>
    <x v="21"/>
    <x v="9"/>
    <x v="0"/>
  </r>
  <r>
    <s v="AU2447"/>
    <s v="Don  Gonzales"/>
    <x v="0"/>
    <n v="58"/>
    <x v="2"/>
    <x v="1"/>
    <x v="180"/>
    <n v="19745.490000000002"/>
    <x v="0"/>
    <x v="1"/>
    <x v="1"/>
    <x v="0"/>
    <x v="0"/>
    <x v="1"/>
    <x v="0"/>
    <x v="4"/>
    <x v="21"/>
    <x v="9"/>
    <x v="0"/>
  </r>
  <r>
    <s v="AU2448"/>
    <s v="Robert  Munoz"/>
    <x v="0"/>
    <n v="41"/>
    <x v="3"/>
    <x v="1"/>
    <x v="180"/>
    <n v="49009"/>
    <x v="0"/>
    <x v="0"/>
    <x v="0"/>
    <x v="0"/>
    <x v="0"/>
    <x v="1"/>
    <x v="0"/>
    <x v="3"/>
    <x v="21"/>
    <x v="9"/>
    <x v="0"/>
  </r>
  <r>
    <s v="AU1244"/>
    <s v="Felicia  Jennings"/>
    <x v="0"/>
    <n v="31"/>
    <x v="0"/>
    <x v="0"/>
    <x v="42"/>
    <n v="41509.730000000003"/>
    <x v="0"/>
    <x v="0"/>
    <x v="0"/>
    <x v="0"/>
    <x v="0"/>
    <x v="0"/>
    <x v="0"/>
    <x v="1"/>
    <x v="6"/>
    <x v="6"/>
    <x v="0"/>
  </r>
  <r>
    <s v="AU2450"/>
    <s v="Lance  Yates"/>
    <x v="1"/>
    <n v="42"/>
    <x v="0"/>
    <x v="2"/>
    <x v="123"/>
    <n v="15763.28"/>
    <x v="0"/>
    <x v="2"/>
    <x v="0"/>
    <x v="0"/>
    <x v="0"/>
    <x v="3"/>
    <x v="1"/>
    <x v="3"/>
    <x v="26"/>
    <x v="9"/>
    <x v="0"/>
  </r>
  <r>
    <s v="AU2451"/>
    <s v="Cindy  Becker"/>
    <x v="0"/>
    <n v="41"/>
    <x v="0"/>
    <x v="0"/>
    <x v="123"/>
    <n v="80978.97"/>
    <x v="0"/>
    <x v="0"/>
    <x v="1"/>
    <x v="0"/>
    <x v="1"/>
    <x v="0"/>
    <x v="0"/>
    <x v="3"/>
    <x v="26"/>
    <x v="9"/>
    <x v="0"/>
  </r>
  <r>
    <s v="AU1249"/>
    <s v="Cindy  Becker"/>
    <x v="1"/>
    <n v="31"/>
    <x v="0"/>
    <x v="2"/>
    <x v="257"/>
    <n v="37335.879999999997"/>
    <x v="0"/>
    <x v="1"/>
    <x v="1"/>
    <x v="0"/>
    <x v="0"/>
    <x v="0"/>
    <x v="0"/>
    <x v="1"/>
    <x v="24"/>
    <x v="6"/>
    <x v="0"/>
  </r>
  <r>
    <s v="AU2453"/>
    <s v="Christina  Fuller"/>
    <x v="1"/>
    <n v="34"/>
    <x v="0"/>
    <x v="0"/>
    <x v="123"/>
    <n v="15810.63"/>
    <x v="2"/>
    <x v="2"/>
    <x v="1"/>
    <x v="0"/>
    <x v="0"/>
    <x v="0"/>
    <x v="0"/>
    <x v="1"/>
    <x v="26"/>
    <x v="9"/>
    <x v="0"/>
  </r>
  <r>
    <s v="AU2454"/>
    <s v="Elvira  Bowman"/>
    <x v="0"/>
    <n v="47"/>
    <x v="0"/>
    <x v="0"/>
    <x v="123"/>
    <n v="80279.78"/>
    <x v="0"/>
    <x v="2"/>
    <x v="1"/>
    <x v="1"/>
    <x v="0"/>
    <x v="0"/>
    <x v="0"/>
    <x v="2"/>
    <x v="26"/>
    <x v="9"/>
    <x v="0"/>
  </r>
  <r>
    <s v="AU1293"/>
    <s v="Brooke  Horton"/>
    <x v="1"/>
    <n v="31"/>
    <x v="0"/>
    <x v="0"/>
    <x v="202"/>
    <n v="1984.04"/>
    <x v="0"/>
    <x v="1"/>
    <x v="0"/>
    <x v="0"/>
    <x v="2"/>
    <x v="0"/>
    <x v="0"/>
    <x v="1"/>
    <x v="12"/>
    <x v="6"/>
    <x v="0"/>
  </r>
  <r>
    <s v="AU2456"/>
    <s v="Edwin  Malone"/>
    <x v="0"/>
    <n v="44"/>
    <x v="0"/>
    <x v="2"/>
    <x v="123"/>
    <n v="80688.19"/>
    <x v="0"/>
    <x v="1"/>
    <x v="0"/>
    <x v="0"/>
    <x v="1"/>
    <x v="0"/>
    <x v="0"/>
    <x v="3"/>
    <x v="26"/>
    <x v="9"/>
    <x v="0"/>
  </r>
  <r>
    <s v="AU2457"/>
    <s v="Lynette  Brewer"/>
    <x v="0"/>
    <n v="39"/>
    <x v="0"/>
    <x v="1"/>
    <x v="123"/>
    <n v="14845.4"/>
    <x v="0"/>
    <x v="0"/>
    <x v="1"/>
    <x v="0"/>
    <x v="1"/>
    <x v="0"/>
    <x v="0"/>
    <x v="3"/>
    <x v="26"/>
    <x v="9"/>
    <x v="0"/>
  </r>
  <r>
    <s v="AU2458"/>
    <s v="Brooke  Horton"/>
    <x v="1"/>
    <n v="38"/>
    <x v="0"/>
    <x v="0"/>
    <x v="123"/>
    <n v="101255.66"/>
    <x v="2"/>
    <x v="1"/>
    <x v="0"/>
    <x v="0"/>
    <x v="0"/>
    <x v="0"/>
    <x v="0"/>
    <x v="3"/>
    <x v="26"/>
    <x v="9"/>
    <x v="0"/>
  </r>
  <r>
    <s v="AU2459"/>
    <s v="Austin  Reynolds"/>
    <x v="0"/>
    <n v="37"/>
    <x v="0"/>
    <x v="0"/>
    <x v="123"/>
    <n v="28377.7"/>
    <x v="0"/>
    <x v="1"/>
    <x v="1"/>
    <x v="1"/>
    <x v="2"/>
    <x v="0"/>
    <x v="0"/>
    <x v="3"/>
    <x v="26"/>
    <x v="9"/>
    <x v="0"/>
  </r>
  <r>
    <s v="AU2460"/>
    <s v="Donna  Reid"/>
    <x v="0"/>
    <n v="22"/>
    <x v="0"/>
    <x v="0"/>
    <x v="123"/>
    <n v="1165.45"/>
    <x v="0"/>
    <x v="0"/>
    <x v="0"/>
    <x v="0"/>
    <x v="2"/>
    <x v="0"/>
    <x v="0"/>
    <x v="0"/>
    <x v="26"/>
    <x v="9"/>
    <x v="0"/>
  </r>
  <r>
    <s v="AU2461"/>
    <s v="Rachel  Gomez"/>
    <x v="0"/>
    <n v="34"/>
    <x v="0"/>
    <x v="0"/>
    <x v="123"/>
    <n v="149154.97"/>
    <x v="1"/>
    <x v="0"/>
    <x v="1"/>
    <x v="0"/>
    <x v="0"/>
    <x v="1"/>
    <x v="0"/>
    <x v="1"/>
    <x v="26"/>
    <x v="9"/>
    <x v="0"/>
  </r>
  <r>
    <s v="AU2462"/>
    <s v="Isabel  Cross"/>
    <x v="1"/>
    <n v="49"/>
    <x v="2"/>
    <x v="0"/>
    <x v="123"/>
    <n v="96598.12"/>
    <x v="1"/>
    <x v="1"/>
    <x v="1"/>
    <x v="0"/>
    <x v="0"/>
    <x v="0"/>
    <x v="0"/>
    <x v="2"/>
    <x v="26"/>
    <x v="9"/>
    <x v="0"/>
  </r>
  <r>
    <s v="AU2463"/>
    <s v="Jenny  Garcia"/>
    <x v="1"/>
    <n v="53"/>
    <x v="2"/>
    <x v="2"/>
    <x v="123"/>
    <n v="11771.64"/>
    <x v="0"/>
    <x v="2"/>
    <x v="1"/>
    <x v="0"/>
    <x v="1"/>
    <x v="0"/>
    <x v="0"/>
    <x v="2"/>
    <x v="26"/>
    <x v="9"/>
    <x v="0"/>
  </r>
  <r>
    <s v="AU2464"/>
    <s v="Carla  Mccormick"/>
    <x v="1"/>
    <n v="36"/>
    <x v="0"/>
    <x v="0"/>
    <x v="223"/>
    <n v="77035.210000000006"/>
    <x v="1"/>
    <x v="3"/>
    <x v="0"/>
    <x v="0"/>
    <x v="1"/>
    <x v="0"/>
    <x v="0"/>
    <x v="3"/>
    <x v="0"/>
    <x v="9"/>
    <x v="0"/>
  </r>
  <r>
    <s v="AU2465"/>
    <s v="Shari  Silva"/>
    <x v="1"/>
    <n v="34"/>
    <x v="0"/>
    <x v="0"/>
    <x v="223"/>
    <n v="13859.7"/>
    <x v="1"/>
    <x v="2"/>
    <x v="1"/>
    <x v="0"/>
    <x v="1"/>
    <x v="0"/>
    <x v="1"/>
    <x v="1"/>
    <x v="0"/>
    <x v="9"/>
    <x v="0"/>
  </r>
  <r>
    <s v="AU1307"/>
    <s v="Drew  Rogers"/>
    <x v="1"/>
    <n v="31"/>
    <x v="0"/>
    <x v="0"/>
    <x v="105"/>
    <n v="273830.90999999997"/>
    <x v="0"/>
    <x v="1"/>
    <x v="0"/>
    <x v="1"/>
    <x v="0"/>
    <x v="0"/>
    <x v="0"/>
    <x v="1"/>
    <x v="30"/>
    <x v="6"/>
    <x v="0"/>
  </r>
  <r>
    <s v="AU2467"/>
    <s v="Iris  Underwood"/>
    <x v="1"/>
    <n v="35"/>
    <x v="0"/>
    <x v="1"/>
    <x v="223"/>
    <n v="58278.3"/>
    <x v="0"/>
    <x v="1"/>
    <x v="0"/>
    <x v="0"/>
    <x v="0"/>
    <x v="0"/>
    <x v="0"/>
    <x v="3"/>
    <x v="0"/>
    <x v="9"/>
    <x v="0"/>
  </r>
  <r>
    <s v="AU2468"/>
    <s v="Elvira  Bowman"/>
    <x v="0"/>
    <n v="42"/>
    <x v="0"/>
    <x v="0"/>
    <x v="223"/>
    <n v="548.57000000000005"/>
    <x v="1"/>
    <x v="1"/>
    <x v="1"/>
    <x v="0"/>
    <x v="0"/>
    <x v="0"/>
    <x v="0"/>
    <x v="3"/>
    <x v="0"/>
    <x v="9"/>
    <x v="0"/>
  </r>
  <r>
    <s v="AU2469"/>
    <s v="Herman  Williams"/>
    <x v="0"/>
    <n v="22"/>
    <x v="0"/>
    <x v="0"/>
    <x v="223"/>
    <n v="99223.67"/>
    <x v="1"/>
    <x v="1"/>
    <x v="1"/>
    <x v="0"/>
    <x v="1"/>
    <x v="0"/>
    <x v="0"/>
    <x v="0"/>
    <x v="0"/>
    <x v="9"/>
    <x v="0"/>
  </r>
  <r>
    <s v="AU2470"/>
    <s v="Robert  Munoz"/>
    <x v="0"/>
    <n v="61"/>
    <x v="2"/>
    <x v="2"/>
    <x v="223"/>
    <n v="52746.34"/>
    <x v="0"/>
    <x v="0"/>
    <x v="1"/>
    <x v="1"/>
    <x v="0"/>
    <x v="0"/>
    <x v="0"/>
    <x v="4"/>
    <x v="0"/>
    <x v="9"/>
    <x v="0"/>
  </r>
  <r>
    <s v="AU2471"/>
    <s v="Bernadette  Page"/>
    <x v="1"/>
    <n v="44"/>
    <x v="3"/>
    <x v="2"/>
    <x v="223"/>
    <n v="2810.79"/>
    <x v="0"/>
    <x v="2"/>
    <x v="1"/>
    <x v="0"/>
    <x v="0"/>
    <x v="0"/>
    <x v="0"/>
    <x v="3"/>
    <x v="0"/>
    <x v="9"/>
    <x v="0"/>
  </r>
  <r>
    <s v="AU2472"/>
    <s v="Isabel  Cross"/>
    <x v="1"/>
    <n v="46"/>
    <x v="1"/>
    <x v="2"/>
    <x v="223"/>
    <n v="66976.3"/>
    <x v="1"/>
    <x v="1"/>
    <x v="0"/>
    <x v="0"/>
    <x v="0"/>
    <x v="2"/>
    <x v="1"/>
    <x v="2"/>
    <x v="0"/>
    <x v="9"/>
    <x v="0"/>
  </r>
  <r>
    <s v="AU1343"/>
    <s v="Max  Rodgers"/>
    <x v="1"/>
    <n v="31"/>
    <x v="1"/>
    <x v="2"/>
    <x v="105"/>
    <n v="9896.16"/>
    <x v="0"/>
    <x v="1"/>
    <x v="1"/>
    <x v="1"/>
    <x v="0"/>
    <x v="3"/>
    <x v="1"/>
    <x v="1"/>
    <x v="30"/>
    <x v="6"/>
    <x v="0"/>
  </r>
  <r>
    <s v="AU2474"/>
    <s v="Shari  Silva"/>
    <x v="1"/>
    <n v="22"/>
    <x v="0"/>
    <x v="1"/>
    <x v="60"/>
    <n v="3434.19"/>
    <x v="0"/>
    <x v="2"/>
    <x v="1"/>
    <x v="0"/>
    <x v="0"/>
    <x v="0"/>
    <x v="0"/>
    <x v="0"/>
    <x v="1"/>
    <x v="9"/>
    <x v="0"/>
  </r>
  <r>
    <s v="AU1359"/>
    <s v="Felicia  Jennings"/>
    <x v="0"/>
    <n v="31"/>
    <x v="0"/>
    <x v="0"/>
    <x v="272"/>
    <n v="36503"/>
    <x v="0"/>
    <x v="1"/>
    <x v="0"/>
    <x v="0"/>
    <x v="0"/>
    <x v="0"/>
    <x v="0"/>
    <x v="1"/>
    <x v="23"/>
    <x v="6"/>
    <x v="0"/>
  </r>
  <r>
    <s v="AU2476"/>
    <s v="Don  Gonzales"/>
    <x v="0"/>
    <n v="47"/>
    <x v="0"/>
    <x v="0"/>
    <x v="60"/>
    <n v="95142.97"/>
    <x v="2"/>
    <x v="1"/>
    <x v="1"/>
    <x v="0"/>
    <x v="1"/>
    <x v="0"/>
    <x v="0"/>
    <x v="2"/>
    <x v="1"/>
    <x v="9"/>
    <x v="0"/>
  </r>
  <r>
    <s v="AU1387"/>
    <s v="Isabel  Cross"/>
    <x v="0"/>
    <n v="31"/>
    <x v="0"/>
    <x v="0"/>
    <x v="167"/>
    <n v="46538.69"/>
    <x v="0"/>
    <x v="1"/>
    <x v="1"/>
    <x v="0"/>
    <x v="0"/>
    <x v="1"/>
    <x v="0"/>
    <x v="1"/>
    <x v="29"/>
    <x v="6"/>
    <x v="0"/>
  </r>
  <r>
    <s v="AU2478"/>
    <s v="Della  Jensen"/>
    <x v="1"/>
    <n v="38"/>
    <x v="0"/>
    <x v="2"/>
    <x v="60"/>
    <n v="55434.93"/>
    <x v="0"/>
    <x v="0"/>
    <x v="0"/>
    <x v="0"/>
    <x v="0"/>
    <x v="0"/>
    <x v="1"/>
    <x v="3"/>
    <x v="1"/>
    <x v="9"/>
    <x v="0"/>
  </r>
  <r>
    <s v="AU2479"/>
    <s v="Patty  Thompson"/>
    <x v="0"/>
    <n v="37"/>
    <x v="0"/>
    <x v="0"/>
    <x v="60"/>
    <n v="41083.279999999999"/>
    <x v="2"/>
    <x v="1"/>
    <x v="0"/>
    <x v="0"/>
    <x v="0"/>
    <x v="1"/>
    <x v="0"/>
    <x v="3"/>
    <x v="1"/>
    <x v="9"/>
    <x v="0"/>
  </r>
  <r>
    <s v="AU1394"/>
    <s v="Felicia  Jennings"/>
    <x v="1"/>
    <n v="31"/>
    <x v="0"/>
    <x v="2"/>
    <x v="276"/>
    <n v="1750.36"/>
    <x v="0"/>
    <x v="0"/>
    <x v="0"/>
    <x v="0"/>
    <x v="0"/>
    <x v="0"/>
    <x v="0"/>
    <x v="1"/>
    <x v="15"/>
    <x v="6"/>
    <x v="0"/>
  </r>
  <r>
    <s v="AU1434"/>
    <s v="Mable  Lindsey"/>
    <x v="0"/>
    <n v="31"/>
    <x v="0"/>
    <x v="1"/>
    <x v="205"/>
    <n v="30204.67"/>
    <x v="1"/>
    <x v="1"/>
    <x v="1"/>
    <x v="0"/>
    <x v="1"/>
    <x v="0"/>
    <x v="0"/>
    <x v="1"/>
    <x v="17"/>
    <x v="6"/>
    <x v="0"/>
  </r>
  <r>
    <s v="AU2482"/>
    <s v="Trevor  Jones"/>
    <x v="1"/>
    <n v="20"/>
    <x v="0"/>
    <x v="0"/>
    <x v="60"/>
    <n v="111760.03"/>
    <x v="0"/>
    <x v="2"/>
    <x v="0"/>
    <x v="0"/>
    <x v="0"/>
    <x v="0"/>
    <x v="0"/>
    <x v="0"/>
    <x v="1"/>
    <x v="9"/>
    <x v="0"/>
  </r>
  <r>
    <s v="AU2483"/>
    <s v="Ernest  Davis"/>
    <x v="1"/>
    <n v="45"/>
    <x v="2"/>
    <x v="2"/>
    <x v="60"/>
    <n v="37301.910000000003"/>
    <x v="0"/>
    <x v="1"/>
    <x v="0"/>
    <x v="0"/>
    <x v="0"/>
    <x v="0"/>
    <x v="0"/>
    <x v="2"/>
    <x v="1"/>
    <x v="9"/>
    <x v="0"/>
  </r>
  <r>
    <s v="AU2484"/>
    <s v="Brooke  Horton"/>
    <x v="0"/>
    <n v="50"/>
    <x v="2"/>
    <x v="1"/>
    <x v="60"/>
    <n v="2336.63"/>
    <x v="0"/>
    <x v="1"/>
    <x v="1"/>
    <x v="0"/>
    <x v="1"/>
    <x v="0"/>
    <x v="0"/>
    <x v="2"/>
    <x v="1"/>
    <x v="9"/>
    <x v="0"/>
  </r>
  <r>
    <s v="AU2485"/>
    <s v="Cassandra  Franklin"/>
    <x v="1"/>
    <n v="53"/>
    <x v="2"/>
    <x v="2"/>
    <x v="60"/>
    <n v="19058.12"/>
    <x v="1"/>
    <x v="2"/>
    <x v="0"/>
    <x v="0"/>
    <x v="0"/>
    <x v="0"/>
    <x v="0"/>
    <x v="2"/>
    <x v="1"/>
    <x v="9"/>
    <x v="0"/>
  </r>
  <r>
    <s v="AU2486"/>
    <s v="Patty  Thompson"/>
    <x v="1"/>
    <n v="52"/>
    <x v="2"/>
    <x v="2"/>
    <x v="60"/>
    <n v="9285.4"/>
    <x v="0"/>
    <x v="2"/>
    <x v="1"/>
    <x v="0"/>
    <x v="0"/>
    <x v="0"/>
    <x v="0"/>
    <x v="2"/>
    <x v="1"/>
    <x v="9"/>
    <x v="0"/>
  </r>
  <r>
    <s v="AU2487"/>
    <s v="Carla  Mccormick"/>
    <x v="0"/>
    <n v="58"/>
    <x v="2"/>
    <x v="1"/>
    <x v="60"/>
    <n v="77197.960000000006"/>
    <x v="0"/>
    <x v="3"/>
    <x v="0"/>
    <x v="0"/>
    <x v="0"/>
    <x v="1"/>
    <x v="1"/>
    <x v="4"/>
    <x v="1"/>
    <x v="9"/>
    <x v="0"/>
  </r>
  <r>
    <s v="AU2488"/>
    <s v="Robert  Munoz"/>
    <x v="0"/>
    <n v="42"/>
    <x v="3"/>
    <x v="0"/>
    <x v="60"/>
    <n v="8111.96"/>
    <x v="2"/>
    <x v="2"/>
    <x v="0"/>
    <x v="0"/>
    <x v="0"/>
    <x v="0"/>
    <x v="0"/>
    <x v="3"/>
    <x v="1"/>
    <x v="9"/>
    <x v="0"/>
  </r>
  <r>
    <s v="AU2489"/>
    <s v="Cecilia  Manning"/>
    <x v="0"/>
    <n v="37"/>
    <x v="3"/>
    <x v="0"/>
    <x v="60"/>
    <n v="19410.37"/>
    <x v="0"/>
    <x v="1"/>
    <x v="1"/>
    <x v="0"/>
    <x v="1"/>
    <x v="0"/>
    <x v="0"/>
    <x v="3"/>
    <x v="1"/>
    <x v="9"/>
    <x v="0"/>
  </r>
  <r>
    <s v="AU1482"/>
    <s v="Edwin  Malone"/>
    <x v="0"/>
    <n v="31"/>
    <x v="0"/>
    <x v="0"/>
    <x v="107"/>
    <n v="36563.279999999999"/>
    <x v="1"/>
    <x v="1"/>
    <x v="1"/>
    <x v="0"/>
    <x v="1"/>
    <x v="0"/>
    <x v="0"/>
    <x v="1"/>
    <x v="25"/>
    <x v="7"/>
    <x v="0"/>
  </r>
  <r>
    <s v="AU1494"/>
    <s v="Trevor  Jones"/>
    <x v="1"/>
    <n v="31"/>
    <x v="0"/>
    <x v="0"/>
    <x v="208"/>
    <n v="126182.48"/>
    <x v="1"/>
    <x v="2"/>
    <x v="0"/>
    <x v="1"/>
    <x v="0"/>
    <x v="0"/>
    <x v="0"/>
    <x v="1"/>
    <x v="21"/>
    <x v="7"/>
    <x v="0"/>
  </r>
  <r>
    <s v="AU2492"/>
    <s v="Brooke  Horton"/>
    <x v="1"/>
    <n v="36"/>
    <x v="3"/>
    <x v="0"/>
    <x v="60"/>
    <n v="2351.61"/>
    <x v="0"/>
    <x v="0"/>
    <x v="0"/>
    <x v="0"/>
    <x v="0"/>
    <x v="0"/>
    <x v="0"/>
    <x v="3"/>
    <x v="1"/>
    <x v="9"/>
    <x v="0"/>
  </r>
  <r>
    <s v="AU2493"/>
    <s v="Elaine  Ellis"/>
    <x v="1"/>
    <n v="43"/>
    <x v="0"/>
    <x v="1"/>
    <x v="181"/>
    <n v="31337.07"/>
    <x v="1"/>
    <x v="2"/>
    <x v="1"/>
    <x v="0"/>
    <x v="1"/>
    <x v="0"/>
    <x v="0"/>
    <x v="3"/>
    <x v="2"/>
    <x v="9"/>
    <x v="0"/>
  </r>
  <r>
    <s v="AU2494"/>
    <s v="Isabel  Cross"/>
    <x v="1"/>
    <n v="38"/>
    <x v="0"/>
    <x v="0"/>
    <x v="181"/>
    <n v="50132.33"/>
    <x v="1"/>
    <x v="1"/>
    <x v="0"/>
    <x v="0"/>
    <x v="0"/>
    <x v="0"/>
    <x v="0"/>
    <x v="3"/>
    <x v="2"/>
    <x v="9"/>
    <x v="0"/>
  </r>
  <r>
    <s v="AU1496"/>
    <s v="Salvador  Bass"/>
    <x v="0"/>
    <n v="31"/>
    <x v="0"/>
    <x v="0"/>
    <x v="208"/>
    <n v="51062.46"/>
    <x v="0"/>
    <x v="1"/>
    <x v="1"/>
    <x v="1"/>
    <x v="0"/>
    <x v="0"/>
    <x v="0"/>
    <x v="1"/>
    <x v="21"/>
    <x v="7"/>
    <x v="0"/>
  </r>
  <r>
    <s v="AU2496"/>
    <s v="Austin  Reynolds"/>
    <x v="0"/>
    <n v="37"/>
    <x v="0"/>
    <x v="0"/>
    <x v="181"/>
    <n v="36726.36"/>
    <x v="1"/>
    <x v="2"/>
    <x v="1"/>
    <x v="0"/>
    <x v="1"/>
    <x v="0"/>
    <x v="0"/>
    <x v="3"/>
    <x v="2"/>
    <x v="9"/>
    <x v="0"/>
  </r>
  <r>
    <s v="AU2497"/>
    <s v="Bernadette  Page"/>
    <x v="1"/>
    <n v="36"/>
    <x v="0"/>
    <x v="0"/>
    <x v="181"/>
    <n v="166224.93"/>
    <x v="1"/>
    <x v="2"/>
    <x v="1"/>
    <x v="0"/>
    <x v="0"/>
    <x v="0"/>
    <x v="0"/>
    <x v="3"/>
    <x v="2"/>
    <x v="9"/>
    <x v="0"/>
  </r>
  <r>
    <s v="AU1516"/>
    <s v="Bethany  Pena"/>
    <x v="0"/>
    <n v="31"/>
    <x v="0"/>
    <x v="0"/>
    <x v="248"/>
    <n v="13218.21"/>
    <x v="0"/>
    <x v="0"/>
    <x v="1"/>
    <x v="0"/>
    <x v="2"/>
    <x v="0"/>
    <x v="0"/>
    <x v="1"/>
    <x v="0"/>
    <x v="7"/>
    <x v="0"/>
  </r>
  <r>
    <s v="AU1531"/>
    <s v="Rachel  Gomez"/>
    <x v="1"/>
    <n v="31"/>
    <x v="1"/>
    <x v="1"/>
    <x v="211"/>
    <n v="68964.990000000005"/>
    <x v="0"/>
    <x v="1"/>
    <x v="1"/>
    <x v="0"/>
    <x v="2"/>
    <x v="0"/>
    <x v="0"/>
    <x v="1"/>
    <x v="1"/>
    <x v="7"/>
    <x v="0"/>
  </r>
  <r>
    <s v="AU2500"/>
    <s v="Trevor  Jones"/>
    <x v="0"/>
    <n v="56"/>
    <x v="2"/>
    <x v="1"/>
    <x v="181"/>
    <n v="31634.9"/>
    <x v="0"/>
    <x v="2"/>
    <x v="0"/>
    <x v="0"/>
    <x v="2"/>
    <x v="0"/>
    <x v="1"/>
    <x v="4"/>
    <x v="2"/>
    <x v="9"/>
    <x v="0"/>
  </r>
  <r>
    <s v="AU2501"/>
    <s v="Ivan  Adkins"/>
    <x v="0"/>
    <n v="59"/>
    <x v="2"/>
    <x v="1"/>
    <x v="181"/>
    <n v="1029.8499999999999"/>
    <x v="1"/>
    <x v="2"/>
    <x v="0"/>
    <x v="0"/>
    <x v="0"/>
    <x v="0"/>
    <x v="0"/>
    <x v="4"/>
    <x v="2"/>
    <x v="9"/>
    <x v="0"/>
  </r>
  <r>
    <s v="AU1573"/>
    <s v="Salvador  Bass"/>
    <x v="0"/>
    <n v="31"/>
    <x v="2"/>
    <x v="0"/>
    <x v="44"/>
    <n v="185419.67"/>
    <x v="0"/>
    <x v="1"/>
    <x v="1"/>
    <x v="0"/>
    <x v="0"/>
    <x v="0"/>
    <x v="0"/>
    <x v="1"/>
    <x v="19"/>
    <x v="7"/>
    <x v="0"/>
  </r>
  <r>
    <s v="AU1646"/>
    <s v="Rachel  Gomez"/>
    <x v="1"/>
    <n v="31"/>
    <x v="0"/>
    <x v="0"/>
    <x v="45"/>
    <n v="68252.28"/>
    <x v="0"/>
    <x v="1"/>
    <x v="0"/>
    <x v="0"/>
    <x v="0"/>
    <x v="0"/>
    <x v="0"/>
    <x v="1"/>
    <x v="24"/>
    <x v="7"/>
    <x v="0"/>
  </r>
  <r>
    <s v="AU2504"/>
    <s v="Jenny  Garcia"/>
    <x v="1"/>
    <n v="35"/>
    <x v="0"/>
    <x v="2"/>
    <x v="264"/>
    <n v="62927.18"/>
    <x v="0"/>
    <x v="2"/>
    <x v="0"/>
    <x v="0"/>
    <x v="0"/>
    <x v="0"/>
    <x v="0"/>
    <x v="3"/>
    <x v="16"/>
    <x v="9"/>
    <x v="0"/>
  </r>
  <r>
    <s v="AU2505"/>
    <s v="Bobbie  Ryan"/>
    <x v="0"/>
    <n v="46"/>
    <x v="0"/>
    <x v="1"/>
    <x v="264"/>
    <n v="33309.089999999997"/>
    <x v="0"/>
    <x v="1"/>
    <x v="1"/>
    <x v="1"/>
    <x v="0"/>
    <x v="0"/>
    <x v="0"/>
    <x v="2"/>
    <x v="16"/>
    <x v="9"/>
    <x v="0"/>
  </r>
  <r>
    <s v="AU2506"/>
    <s v="Ellen  Weaver"/>
    <x v="0"/>
    <n v="41"/>
    <x v="0"/>
    <x v="0"/>
    <x v="264"/>
    <n v="42505.25"/>
    <x v="2"/>
    <x v="2"/>
    <x v="0"/>
    <x v="1"/>
    <x v="0"/>
    <x v="0"/>
    <x v="0"/>
    <x v="3"/>
    <x v="16"/>
    <x v="9"/>
    <x v="0"/>
  </r>
  <r>
    <s v="AU2507"/>
    <s v="Cecilia  Manning"/>
    <x v="1"/>
    <n v="42"/>
    <x v="0"/>
    <x v="0"/>
    <x v="264"/>
    <n v="82377.009999999995"/>
    <x v="0"/>
    <x v="1"/>
    <x v="1"/>
    <x v="0"/>
    <x v="0"/>
    <x v="0"/>
    <x v="0"/>
    <x v="3"/>
    <x v="16"/>
    <x v="9"/>
    <x v="0"/>
  </r>
  <r>
    <s v="AU2508"/>
    <s v="Ernest  Davis"/>
    <x v="0"/>
    <n v="42"/>
    <x v="0"/>
    <x v="0"/>
    <x v="264"/>
    <n v="49699.48"/>
    <x v="1"/>
    <x v="1"/>
    <x v="1"/>
    <x v="0"/>
    <x v="0"/>
    <x v="0"/>
    <x v="0"/>
    <x v="3"/>
    <x v="16"/>
    <x v="9"/>
    <x v="0"/>
  </r>
  <r>
    <s v="AU1682"/>
    <s v="Robert  Munoz"/>
    <x v="1"/>
    <n v="31"/>
    <x v="1"/>
    <x v="2"/>
    <x v="46"/>
    <n v="46138.85"/>
    <x v="0"/>
    <x v="3"/>
    <x v="0"/>
    <x v="0"/>
    <x v="0"/>
    <x v="0"/>
    <x v="0"/>
    <x v="1"/>
    <x v="11"/>
    <x v="7"/>
    <x v="0"/>
  </r>
  <r>
    <s v="AU2510"/>
    <s v="Brooke  Horton"/>
    <x v="0"/>
    <n v="37"/>
    <x v="0"/>
    <x v="1"/>
    <x v="264"/>
    <n v="42366"/>
    <x v="0"/>
    <x v="0"/>
    <x v="1"/>
    <x v="0"/>
    <x v="1"/>
    <x v="0"/>
    <x v="0"/>
    <x v="3"/>
    <x v="16"/>
    <x v="9"/>
    <x v="0"/>
  </r>
  <r>
    <s v="AU2511"/>
    <s v="Don  Gonzales"/>
    <x v="0"/>
    <n v="37"/>
    <x v="0"/>
    <x v="2"/>
    <x v="264"/>
    <n v="13162.55"/>
    <x v="2"/>
    <x v="1"/>
    <x v="0"/>
    <x v="1"/>
    <x v="1"/>
    <x v="0"/>
    <x v="0"/>
    <x v="3"/>
    <x v="16"/>
    <x v="9"/>
    <x v="0"/>
  </r>
  <r>
    <s v="AU2512"/>
    <s v="Brooke  Horton"/>
    <x v="1"/>
    <n v="41"/>
    <x v="0"/>
    <x v="0"/>
    <x v="264"/>
    <n v="53989.78"/>
    <x v="0"/>
    <x v="0"/>
    <x v="0"/>
    <x v="0"/>
    <x v="0"/>
    <x v="0"/>
    <x v="0"/>
    <x v="3"/>
    <x v="16"/>
    <x v="9"/>
    <x v="0"/>
  </r>
  <r>
    <s v="AU1688"/>
    <s v="Allan  Ramos"/>
    <x v="0"/>
    <n v="31"/>
    <x v="0"/>
    <x v="0"/>
    <x v="282"/>
    <n v="135462.43"/>
    <x v="2"/>
    <x v="1"/>
    <x v="1"/>
    <x v="0"/>
    <x v="1"/>
    <x v="0"/>
    <x v="0"/>
    <x v="1"/>
    <x v="12"/>
    <x v="7"/>
    <x v="0"/>
  </r>
  <r>
    <s v="AU2514"/>
    <s v="Bobbie  Ryan"/>
    <x v="0"/>
    <n v="62"/>
    <x v="2"/>
    <x v="1"/>
    <x v="264"/>
    <n v="124768.36"/>
    <x v="0"/>
    <x v="0"/>
    <x v="1"/>
    <x v="0"/>
    <x v="1"/>
    <x v="0"/>
    <x v="0"/>
    <x v="4"/>
    <x v="16"/>
    <x v="9"/>
    <x v="0"/>
  </r>
  <r>
    <s v="AU2515"/>
    <s v="Tiffany  May"/>
    <x v="0"/>
    <n v="46"/>
    <x v="2"/>
    <x v="2"/>
    <x v="264"/>
    <n v="114328.49"/>
    <x v="1"/>
    <x v="3"/>
    <x v="1"/>
    <x v="0"/>
    <x v="1"/>
    <x v="0"/>
    <x v="0"/>
    <x v="2"/>
    <x v="16"/>
    <x v="9"/>
    <x v="0"/>
  </r>
  <r>
    <s v="AU2516"/>
    <s v="Fernando  Rowe"/>
    <x v="0"/>
    <n v="54"/>
    <x v="2"/>
    <x v="1"/>
    <x v="264"/>
    <n v="143819.28"/>
    <x v="0"/>
    <x v="1"/>
    <x v="1"/>
    <x v="0"/>
    <x v="0"/>
    <x v="0"/>
    <x v="0"/>
    <x v="2"/>
    <x v="16"/>
    <x v="9"/>
    <x v="0"/>
  </r>
  <r>
    <s v="AU2517"/>
    <s v="Max  Rodgers"/>
    <x v="1"/>
    <n v="60"/>
    <x v="2"/>
    <x v="2"/>
    <x v="264"/>
    <n v="71553.81"/>
    <x v="0"/>
    <x v="2"/>
    <x v="1"/>
    <x v="0"/>
    <x v="0"/>
    <x v="0"/>
    <x v="0"/>
    <x v="4"/>
    <x v="16"/>
    <x v="9"/>
    <x v="0"/>
  </r>
  <r>
    <s v="AU2518"/>
    <s v="Brooke  Horton"/>
    <x v="0"/>
    <n v="44"/>
    <x v="2"/>
    <x v="1"/>
    <x v="264"/>
    <n v="9995.06"/>
    <x v="0"/>
    <x v="3"/>
    <x v="1"/>
    <x v="0"/>
    <x v="1"/>
    <x v="0"/>
    <x v="0"/>
    <x v="3"/>
    <x v="16"/>
    <x v="9"/>
    <x v="0"/>
  </r>
  <r>
    <s v="AU2519"/>
    <s v="Guillermo  Potter"/>
    <x v="0"/>
    <n v="52"/>
    <x v="2"/>
    <x v="1"/>
    <x v="264"/>
    <n v="1006.1"/>
    <x v="1"/>
    <x v="1"/>
    <x v="0"/>
    <x v="0"/>
    <x v="0"/>
    <x v="0"/>
    <x v="0"/>
    <x v="2"/>
    <x v="16"/>
    <x v="9"/>
    <x v="0"/>
  </r>
  <r>
    <s v="AU2520"/>
    <s v="Woodrow  Colon"/>
    <x v="1"/>
    <n v="44"/>
    <x v="3"/>
    <x v="0"/>
    <x v="264"/>
    <n v="141375.26999999999"/>
    <x v="1"/>
    <x v="2"/>
    <x v="0"/>
    <x v="0"/>
    <x v="0"/>
    <x v="0"/>
    <x v="0"/>
    <x v="3"/>
    <x v="16"/>
    <x v="9"/>
    <x v="0"/>
  </r>
  <r>
    <s v="AU2521"/>
    <s v="Mable  Lindsey"/>
    <x v="1"/>
    <n v="20"/>
    <x v="1"/>
    <x v="2"/>
    <x v="264"/>
    <n v="14488"/>
    <x v="2"/>
    <x v="2"/>
    <x v="1"/>
    <x v="0"/>
    <x v="1"/>
    <x v="0"/>
    <x v="0"/>
    <x v="0"/>
    <x v="16"/>
    <x v="9"/>
    <x v="0"/>
  </r>
  <r>
    <s v="AU2522"/>
    <s v="Sylvester  Morales"/>
    <x v="1"/>
    <n v="40"/>
    <x v="1"/>
    <x v="1"/>
    <x v="264"/>
    <n v="87597.28"/>
    <x v="0"/>
    <x v="1"/>
    <x v="1"/>
    <x v="0"/>
    <x v="0"/>
    <x v="0"/>
    <x v="0"/>
    <x v="3"/>
    <x v="16"/>
    <x v="9"/>
    <x v="0"/>
  </r>
  <r>
    <s v="AU2523"/>
    <s v="Shari  Silva"/>
    <x v="0"/>
    <n v="40"/>
    <x v="0"/>
    <x v="1"/>
    <x v="224"/>
    <n v="61747.06"/>
    <x v="2"/>
    <x v="1"/>
    <x v="0"/>
    <x v="0"/>
    <x v="0"/>
    <x v="0"/>
    <x v="0"/>
    <x v="3"/>
    <x v="4"/>
    <x v="9"/>
    <x v="0"/>
  </r>
  <r>
    <s v="AU1761"/>
    <s v="Tiffany  May"/>
    <x v="1"/>
    <n v="31"/>
    <x v="0"/>
    <x v="1"/>
    <x v="253"/>
    <n v="35747.69"/>
    <x v="0"/>
    <x v="1"/>
    <x v="1"/>
    <x v="0"/>
    <x v="0"/>
    <x v="3"/>
    <x v="1"/>
    <x v="1"/>
    <x v="23"/>
    <x v="7"/>
    <x v="0"/>
  </r>
  <r>
    <s v="AU1783"/>
    <s v="Brooke  Horton"/>
    <x v="0"/>
    <n v="31"/>
    <x v="0"/>
    <x v="0"/>
    <x v="214"/>
    <n v="18995.97"/>
    <x v="1"/>
    <x v="1"/>
    <x v="1"/>
    <x v="0"/>
    <x v="1"/>
    <x v="0"/>
    <x v="0"/>
    <x v="1"/>
    <x v="29"/>
    <x v="7"/>
    <x v="0"/>
  </r>
  <r>
    <s v="AU2526"/>
    <s v="Jenny  Garcia"/>
    <x v="1"/>
    <n v="34"/>
    <x v="0"/>
    <x v="0"/>
    <x v="224"/>
    <n v="44778.97"/>
    <x v="0"/>
    <x v="3"/>
    <x v="0"/>
    <x v="0"/>
    <x v="0"/>
    <x v="2"/>
    <x v="0"/>
    <x v="1"/>
    <x v="4"/>
    <x v="9"/>
    <x v="0"/>
  </r>
  <r>
    <s v="AU1847"/>
    <s v="Jenny  Garcia"/>
    <x v="1"/>
    <n v="31"/>
    <x v="0"/>
    <x v="0"/>
    <x v="216"/>
    <n v="66530.789999999994"/>
    <x v="0"/>
    <x v="1"/>
    <x v="1"/>
    <x v="0"/>
    <x v="0"/>
    <x v="0"/>
    <x v="1"/>
    <x v="1"/>
    <x v="28"/>
    <x v="7"/>
    <x v="0"/>
  </r>
  <r>
    <s v="AU2528"/>
    <s v="Austin  Reynolds"/>
    <x v="0"/>
    <n v="34"/>
    <x v="0"/>
    <x v="0"/>
    <x v="224"/>
    <n v="4498.3"/>
    <x v="1"/>
    <x v="1"/>
    <x v="1"/>
    <x v="1"/>
    <x v="1"/>
    <x v="0"/>
    <x v="0"/>
    <x v="1"/>
    <x v="4"/>
    <x v="9"/>
    <x v="0"/>
  </r>
  <r>
    <s v="AU2529"/>
    <s v="Drew  Rogers"/>
    <x v="1"/>
    <n v="36"/>
    <x v="0"/>
    <x v="0"/>
    <x v="224"/>
    <n v="36084.04"/>
    <x v="0"/>
    <x v="1"/>
    <x v="1"/>
    <x v="0"/>
    <x v="1"/>
    <x v="0"/>
    <x v="0"/>
    <x v="3"/>
    <x v="4"/>
    <x v="9"/>
    <x v="0"/>
  </r>
  <r>
    <s v="AU2530"/>
    <s v="Sylvester  Morales"/>
    <x v="1"/>
    <n v="39"/>
    <x v="0"/>
    <x v="0"/>
    <x v="224"/>
    <n v="50301.67"/>
    <x v="1"/>
    <x v="2"/>
    <x v="0"/>
    <x v="0"/>
    <x v="1"/>
    <x v="1"/>
    <x v="0"/>
    <x v="3"/>
    <x v="4"/>
    <x v="9"/>
    <x v="0"/>
  </r>
  <r>
    <s v="AU2531"/>
    <s v="Eddie  Green"/>
    <x v="1"/>
    <n v="38"/>
    <x v="0"/>
    <x v="0"/>
    <x v="224"/>
    <n v="53717.94"/>
    <x v="1"/>
    <x v="2"/>
    <x v="0"/>
    <x v="0"/>
    <x v="0"/>
    <x v="0"/>
    <x v="0"/>
    <x v="3"/>
    <x v="4"/>
    <x v="9"/>
    <x v="0"/>
  </r>
  <r>
    <s v="AU1852"/>
    <s v="Trevor  Jones"/>
    <x v="0"/>
    <n v="31"/>
    <x v="0"/>
    <x v="0"/>
    <x v="216"/>
    <n v="87926.01"/>
    <x v="0"/>
    <x v="0"/>
    <x v="1"/>
    <x v="0"/>
    <x v="0"/>
    <x v="0"/>
    <x v="0"/>
    <x v="1"/>
    <x v="28"/>
    <x v="7"/>
    <x v="0"/>
  </r>
  <r>
    <s v="AU2533"/>
    <s v="Sylvester  Morales"/>
    <x v="0"/>
    <n v="47"/>
    <x v="2"/>
    <x v="1"/>
    <x v="224"/>
    <n v="25781.09"/>
    <x v="2"/>
    <x v="1"/>
    <x v="1"/>
    <x v="0"/>
    <x v="2"/>
    <x v="0"/>
    <x v="0"/>
    <x v="2"/>
    <x v="4"/>
    <x v="9"/>
    <x v="0"/>
  </r>
  <r>
    <s v="AU2534"/>
    <s v="Lynette  Brewer"/>
    <x v="1"/>
    <n v="52"/>
    <x v="2"/>
    <x v="1"/>
    <x v="224"/>
    <n v="52073.599999999999"/>
    <x v="0"/>
    <x v="2"/>
    <x v="0"/>
    <x v="0"/>
    <x v="0"/>
    <x v="0"/>
    <x v="0"/>
    <x v="2"/>
    <x v="4"/>
    <x v="9"/>
    <x v="0"/>
  </r>
  <r>
    <s v="AU2535"/>
    <s v="Cindy  Becker"/>
    <x v="0"/>
    <n v="60"/>
    <x v="2"/>
    <x v="1"/>
    <x v="224"/>
    <n v="17406.509999999998"/>
    <x v="0"/>
    <x v="0"/>
    <x v="0"/>
    <x v="0"/>
    <x v="0"/>
    <x v="0"/>
    <x v="0"/>
    <x v="4"/>
    <x v="4"/>
    <x v="9"/>
    <x v="0"/>
  </r>
  <r>
    <s v="AU2536"/>
    <s v="Woodrow  Colon"/>
    <x v="0"/>
    <n v="54"/>
    <x v="2"/>
    <x v="1"/>
    <x v="224"/>
    <n v="143852.01"/>
    <x v="1"/>
    <x v="2"/>
    <x v="0"/>
    <x v="0"/>
    <x v="0"/>
    <x v="0"/>
    <x v="0"/>
    <x v="2"/>
    <x v="4"/>
    <x v="9"/>
    <x v="0"/>
  </r>
  <r>
    <s v="AU2537"/>
    <s v="Lance  Yates"/>
    <x v="0"/>
    <n v="39"/>
    <x v="3"/>
    <x v="2"/>
    <x v="224"/>
    <n v="5334.66"/>
    <x v="2"/>
    <x v="0"/>
    <x v="0"/>
    <x v="0"/>
    <x v="0"/>
    <x v="1"/>
    <x v="0"/>
    <x v="3"/>
    <x v="4"/>
    <x v="9"/>
    <x v="0"/>
  </r>
  <r>
    <s v="AU2538"/>
    <s v="Don  Gonzales"/>
    <x v="1"/>
    <n v="38"/>
    <x v="3"/>
    <x v="0"/>
    <x v="224"/>
    <n v="45290.49"/>
    <x v="0"/>
    <x v="0"/>
    <x v="1"/>
    <x v="0"/>
    <x v="0"/>
    <x v="0"/>
    <x v="0"/>
    <x v="3"/>
    <x v="4"/>
    <x v="9"/>
    <x v="0"/>
  </r>
  <r>
    <s v="AU2539"/>
    <s v="Colleen  Warren"/>
    <x v="0"/>
    <n v="35"/>
    <x v="3"/>
    <x v="2"/>
    <x v="224"/>
    <n v="203529.15"/>
    <x v="0"/>
    <x v="1"/>
    <x v="1"/>
    <x v="0"/>
    <x v="1"/>
    <x v="0"/>
    <x v="0"/>
    <x v="3"/>
    <x v="4"/>
    <x v="9"/>
    <x v="0"/>
  </r>
  <r>
    <s v="AU1878"/>
    <s v="Herman  Williams"/>
    <x v="1"/>
    <n v="31"/>
    <x v="0"/>
    <x v="1"/>
    <x v="115"/>
    <n v="57281.51"/>
    <x v="0"/>
    <x v="1"/>
    <x v="1"/>
    <x v="0"/>
    <x v="1"/>
    <x v="0"/>
    <x v="0"/>
    <x v="1"/>
    <x v="20"/>
    <x v="8"/>
    <x v="0"/>
  </r>
  <r>
    <s v="AU1921"/>
    <s v="Paulette  Spencer"/>
    <x v="1"/>
    <n v="31"/>
    <x v="0"/>
    <x v="0"/>
    <x v="49"/>
    <n v="24465.360000000001"/>
    <x v="0"/>
    <x v="2"/>
    <x v="1"/>
    <x v="0"/>
    <x v="0"/>
    <x v="0"/>
    <x v="0"/>
    <x v="1"/>
    <x v="0"/>
    <x v="8"/>
    <x v="0"/>
  </r>
  <r>
    <s v="AU2542"/>
    <s v="Blake  Bridges"/>
    <x v="0"/>
    <n v="37"/>
    <x v="0"/>
    <x v="0"/>
    <x v="125"/>
    <n v="176684.09"/>
    <x v="0"/>
    <x v="3"/>
    <x v="1"/>
    <x v="0"/>
    <x v="0"/>
    <x v="0"/>
    <x v="0"/>
    <x v="3"/>
    <x v="19"/>
    <x v="9"/>
    <x v="0"/>
  </r>
  <r>
    <s v="AU2543"/>
    <s v="Lorraine  Gibson"/>
    <x v="1"/>
    <n v="19"/>
    <x v="0"/>
    <x v="0"/>
    <x v="125"/>
    <n v="56634.7"/>
    <x v="1"/>
    <x v="1"/>
    <x v="1"/>
    <x v="0"/>
    <x v="0"/>
    <x v="0"/>
    <x v="0"/>
    <x v="0"/>
    <x v="19"/>
    <x v="9"/>
    <x v="0"/>
  </r>
  <r>
    <s v="AU1925"/>
    <s v="Eric  Rose"/>
    <x v="1"/>
    <n v="31"/>
    <x v="3"/>
    <x v="2"/>
    <x v="49"/>
    <n v="11254.24"/>
    <x v="2"/>
    <x v="1"/>
    <x v="1"/>
    <x v="0"/>
    <x v="1"/>
    <x v="0"/>
    <x v="0"/>
    <x v="1"/>
    <x v="0"/>
    <x v="8"/>
    <x v="0"/>
  </r>
  <r>
    <s v="AU2545"/>
    <s v="Colleen  Warren"/>
    <x v="0"/>
    <n v="36"/>
    <x v="0"/>
    <x v="0"/>
    <x v="125"/>
    <n v="62153.03"/>
    <x v="2"/>
    <x v="0"/>
    <x v="0"/>
    <x v="1"/>
    <x v="0"/>
    <x v="0"/>
    <x v="0"/>
    <x v="3"/>
    <x v="19"/>
    <x v="9"/>
    <x v="0"/>
  </r>
  <r>
    <s v="AU2546"/>
    <s v="Elaine  Ellis"/>
    <x v="0"/>
    <n v="48"/>
    <x v="0"/>
    <x v="2"/>
    <x v="125"/>
    <n v="58872.7"/>
    <x v="1"/>
    <x v="1"/>
    <x v="1"/>
    <x v="1"/>
    <x v="1"/>
    <x v="0"/>
    <x v="0"/>
    <x v="2"/>
    <x v="19"/>
    <x v="9"/>
    <x v="0"/>
  </r>
  <r>
    <s v="AU1940"/>
    <s v="Cassandra  Franklin"/>
    <x v="0"/>
    <n v="31"/>
    <x v="0"/>
    <x v="0"/>
    <x v="54"/>
    <n v="25962.6"/>
    <x v="0"/>
    <x v="1"/>
    <x v="1"/>
    <x v="0"/>
    <x v="0"/>
    <x v="0"/>
    <x v="0"/>
    <x v="1"/>
    <x v="2"/>
    <x v="8"/>
    <x v="0"/>
  </r>
  <r>
    <s v="AU2548"/>
    <s v="Cindy  Becker"/>
    <x v="0"/>
    <n v="52"/>
    <x v="2"/>
    <x v="1"/>
    <x v="125"/>
    <n v="50921.33"/>
    <x v="0"/>
    <x v="1"/>
    <x v="1"/>
    <x v="0"/>
    <x v="0"/>
    <x v="0"/>
    <x v="0"/>
    <x v="2"/>
    <x v="19"/>
    <x v="9"/>
    <x v="0"/>
  </r>
  <r>
    <s v="AU2549"/>
    <s v="Kyle  Carr"/>
    <x v="0"/>
    <n v="39"/>
    <x v="3"/>
    <x v="0"/>
    <x v="125"/>
    <n v="42001.78"/>
    <x v="0"/>
    <x v="3"/>
    <x v="1"/>
    <x v="0"/>
    <x v="0"/>
    <x v="0"/>
    <x v="0"/>
    <x v="3"/>
    <x v="19"/>
    <x v="9"/>
    <x v="0"/>
  </r>
  <r>
    <s v="AU2550"/>
    <s v="Blake  Bridges"/>
    <x v="1"/>
    <n v="23"/>
    <x v="1"/>
    <x v="2"/>
    <x v="125"/>
    <n v="83313.55"/>
    <x v="1"/>
    <x v="2"/>
    <x v="0"/>
    <x v="0"/>
    <x v="0"/>
    <x v="0"/>
    <x v="0"/>
    <x v="0"/>
    <x v="19"/>
    <x v="9"/>
    <x v="0"/>
  </r>
  <r>
    <s v="AU2551"/>
    <s v="Pauline  Beck"/>
    <x v="1"/>
    <n v="43"/>
    <x v="1"/>
    <x v="2"/>
    <x v="125"/>
    <n v="44760.78"/>
    <x v="0"/>
    <x v="2"/>
    <x v="0"/>
    <x v="1"/>
    <x v="1"/>
    <x v="0"/>
    <x v="0"/>
    <x v="3"/>
    <x v="19"/>
    <x v="9"/>
    <x v="0"/>
  </r>
  <r>
    <s v="AU1948"/>
    <s v="Elaine  Ellis"/>
    <x v="0"/>
    <n v="31"/>
    <x v="0"/>
    <x v="0"/>
    <x v="54"/>
    <n v="104709.21"/>
    <x v="0"/>
    <x v="1"/>
    <x v="1"/>
    <x v="0"/>
    <x v="0"/>
    <x v="0"/>
    <x v="0"/>
    <x v="1"/>
    <x v="2"/>
    <x v="8"/>
    <x v="0"/>
  </r>
  <r>
    <s v="AU1960"/>
    <s v="Christy  Olson"/>
    <x v="1"/>
    <n v="31"/>
    <x v="0"/>
    <x v="0"/>
    <x v="295"/>
    <n v="195098.85"/>
    <x v="0"/>
    <x v="1"/>
    <x v="1"/>
    <x v="0"/>
    <x v="1"/>
    <x v="0"/>
    <x v="0"/>
    <x v="1"/>
    <x v="16"/>
    <x v="8"/>
    <x v="0"/>
  </r>
  <r>
    <s v="AU1967"/>
    <s v="Drew  Rogers"/>
    <x v="0"/>
    <n v="31"/>
    <x v="0"/>
    <x v="1"/>
    <x v="255"/>
    <n v="37249.33"/>
    <x v="0"/>
    <x v="0"/>
    <x v="1"/>
    <x v="0"/>
    <x v="0"/>
    <x v="0"/>
    <x v="0"/>
    <x v="1"/>
    <x v="4"/>
    <x v="8"/>
    <x v="0"/>
  </r>
  <r>
    <s v="AU2014"/>
    <s v="Robert  Munoz"/>
    <x v="1"/>
    <n v="31"/>
    <x v="1"/>
    <x v="2"/>
    <x v="177"/>
    <n v="12328.67"/>
    <x v="1"/>
    <x v="1"/>
    <x v="1"/>
    <x v="0"/>
    <x v="0"/>
    <x v="1"/>
    <x v="0"/>
    <x v="1"/>
    <x v="5"/>
    <x v="8"/>
    <x v="0"/>
  </r>
  <r>
    <s v="AU2018"/>
    <s v="Cassandra  Franklin"/>
    <x v="0"/>
    <n v="31"/>
    <x v="0"/>
    <x v="1"/>
    <x v="116"/>
    <n v="13580.33"/>
    <x v="1"/>
    <x v="2"/>
    <x v="1"/>
    <x v="0"/>
    <x v="0"/>
    <x v="0"/>
    <x v="1"/>
    <x v="1"/>
    <x v="3"/>
    <x v="8"/>
    <x v="0"/>
  </r>
  <r>
    <s v="AU2032"/>
    <s v="Cassandra  Franklin"/>
    <x v="0"/>
    <n v="31"/>
    <x v="3"/>
    <x v="1"/>
    <x v="116"/>
    <n v="43836.31"/>
    <x v="0"/>
    <x v="2"/>
    <x v="1"/>
    <x v="0"/>
    <x v="0"/>
    <x v="0"/>
    <x v="0"/>
    <x v="1"/>
    <x v="3"/>
    <x v="8"/>
    <x v="0"/>
  </r>
  <r>
    <s v="AU2037"/>
    <s v="Carla  Mccormick"/>
    <x v="0"/>
    <n v="31"/>
    <x v="0"/>
    <x v="0"/>
    <x v="280"/>
    <n v="131377.57"/>
    <x v="0"/>
    <x v="2"/>
    <x v="1"/>
    <x v="0"/>
    <x v="0"/>
    <x v="0"/>
    <x v="0"/>
    <x v="1"/>
    <x v="27"/>
    <x v="8"/>
    <x v="0"/>
  </r>
  <r>
    <s v="AU2049"/>
    <s v="Pauline  Beck"/>
    <x v="1"/>
    <n v="31"/>
    <x v="0"/>
    <x v="0"/>
    <x v="178"/>
    <n v="104704.7"/>
    <x v="0"/>
    <x v="0"/>
    <x v="0"/>
    <x v="1"/>
    <x v="0"/>
    <x v="0"/>
    <x v="0"/>
    <x v="1"/>
    <x v="7"/>
    <x v="8"/>
    <x v="0"/>
  </r>
  <r>
    <s v="AU2089"/>
    <s v="Colleen  Warren"/>
    <x v="0"/>
    <n v="31"/>
    <x v="0"/>
    <x v="0"/>
    <x v="118"/>
    <n v="88938.42"/>
    <x v="1"/>
    <x v="2"/>
    <x v="0"/>
    <x v="0"/>
    <x v="2"/>
    <x v="2"/>
    <x v="0"/>
    <x v="1"/>
    <x v="6"/>
    <x v="8"/>
    <x v="0"/>
  </r>
  <r>
    <s v="AU2561"/>
    <s v="Billie  Chandler"/>
    <x v="1"/>
    <n v="21"/>
    <x v="0"/>
    <x v="0"/>
    <x v="62"/>
    <n v="21788.9"/>
    <x v="0"/>
    <x v="1"/>
    <x v="1"/>
    <x v="0"/>
    <x v="0"/>
    <x v="1"/>
    <x v="0"/>
    <x v="0"/>
    <x v="5"/>
    <x v="9"/>
    <x v="0"/>
  </r>
  <r>
    <s v="AU2562"/>
    <s v="Bernadette  Page"/>
    <x v="0"/>
    <n v="48"/>
    <x v="0"/>
    <x v="0"/>
    <x v="62"/>
    <n v="5911.81"/>
    <x v="0"/>
    <x v="1"/>
    <x v="1"/>
    <x v="0"/>
    <x v="0"/>
    <x v="0"/>
    <x v="0"/>
    <x v="2"/>
    <x v="5"/>
    <x v="9"/>
    <x v="0"/>
  </r>
  <r>
    <s v="AU2563"/>
    <s v="Shari  Silva"/>
    <x v="1"/>
    <n v="59"/>
    <x v="2"/>
    <x v="0"/>
    <x v="62"/>
    <n v="42120.87"/>
    <x v="2"/>
    <x v="1"/>
    <x v="0"/>
    <x v="0"/>
    <x v="0"/>
    <x v="0"/>
    <x v="0"/>
    <x v="4"/>
    <x v="5"/>
    <x v="9"/>
    <x v="0"/>
  </r>
  <r>
    <s v="AU2564"/>
    <s v="Cindy  Becker"/>
    <x v="1"/>
    <n v="54"/>
    <x v="2"/>
    <x v="2"/>
    <x v="62"/>
    <n v="60732.13"/>
    <x v="0"/>
    <x v="1"/>
    <x v="1"/>
    <x v="0"/>
    <x v="0"/>
    <x v="1"/>
    <x v="0"/>
    <x v="2"/>
    <x v="5"/>
    <x v="9"/>
    <x v="0"/>
  </r>
  <r>
    <s v="AU2565"/>
    <s v="Ernest  Davis"/>
    <x v="0"/>
    <n v="50"/>
    <x v="2"/>
    <x v="1"/>
    <x v="62"/>
    <n v="51898.51"/>
    <x v="2"/>
    <x v="1"/>
    <x v="1"/>
    <x v="1"/>
    <x v="0"/>
    <x v="0"/>
    <x v="0"/>
    <x v="2"/>
    <x v="5"/>
    <x v="9"/>
    <x v="0"/>
  </r>
  <r>
    <s v="AU2159"/>
    <s v="Jenny  Garcia"/>
    <x v="0"/>
    <n v="31"/>
    <x v="2"/>
    <x v="1"/>
    <x v="179"/>
    <n v="27870.03"/>
    <x v="0"/>
    <x v="2"/>
    <x v="0"/>
    <x v="0"/>
    <x v="0"/>
    <x v="0"/>
    <x v="0"/>
    <x v="1"/>
    <x v="11"/>
    <x v="8"/>
    <x v="0"/>
  </r>
  <r>
    <s v="AU2567"/>
    <s v="Peter  Hodges"/>
    <x v="1"/>
    <n v="46"/>
    <x v="3"/>
    <x v="0"/>
    <x v="62"/>
    <n v="81657.149999999994"/>
    <x v="0"/>
    <x v="3"/>
    <x v="0"/>
    <x v="0"/>
    <x v="0"/>
    <x v="0"/>
    <x v="0"/>
    <x v="2"/>
    <x v="5"/>
    <x v="9"/>
    <x v="0"/>
  </r>
  <r>
    <s v="AU2164"/>
    <s v="Colleen  Warren"/>
    <x v="1"/>
    <n v="31"/>
    <x v="3"/>
    <x v="0"/>
    <x v="179"/>
    <n v="91920.36"/>
    <x v="0"/>
    <x v="1"/>
    <x v="1"/>
    <x v="0"/>
    <x v="0"/>
    <x v="0"/>
    <x v="0"/>
    <x v="1"/>
    <x v="11"/>
    <x v="8"/>
    <x v="0"/>
  </r>
  <r>
    <s v="AU2180"/>
    <s v="Brooke  Horton"/>
    <x v="1"/>
    <n v="31"/>
    <x v="1"/>
    <x v="0"/>
    <x v="220"/>
    <n v="30000.720000000001"/>
    <x v="0"/>
    <x v="2"/>
    <x v="0"/>
    <x v="0"/>
    <x v="0"/>
    <x v="0"/>
    <x v="0"/>
    <x v="1"/>
    <x v="12"/>
    <x v="8"/>
    <x v="0"/>
  </r>
  <r>
    <s v="AU2570"/>
    <s v="Cassandra  Franklin"/>
    <x v="0"/>
    <n v="39"/>
    <x v="0"/>
    <x v="0"/>
    <x v="285"/>
    <n v="79682.42"/>
    <x v="0"/>
    <x v="1"/>
    <x v="1"/>
    <x v="0"/>
    <x v="1"/>
    <x v="0"/>
    <x v="0"/>
    <x v="3"/>
    <x v="3"/>
    <x v="9"/>
    <x v="0"/>
  </r>
  <r>
    <s v="AU2571"/>
    <s v="Rachel  Gomez"/>
    <x v="0"/>
    <n v="41"/>
    <x v="0"/>
    <x v="0"/>
    <x v="285"/>
    <n v="22088.61"/>
    <x v="0"/>
    <x v="1"/>
    <x v="0"/>
    <x v="0"/>
    <x v="1"/>
    <x v="0"/>
    <x v="0"/>
    <x v="3"/>
    <x v="3"/>
    <x v="9"/>
    <x v="0"/>
  </r>
  <r>
    <s v="AU2199"/>
    <s v="Herman  Williams"/>
    <x v="1"/>
    <n v="31"/>
    <x v="0"/>
    <x v="2"/>
    <x v="55"/>
    <n v="110432.57"/>
    <x v="0"/>
    <x v="1"/>
    <x v="0"/>
    <x v="1"/>
    <x v="0"/>
    <x v="0"/>
    <x v="0"/>
    <x v="1"/>
    <x v="13"/>
    <x v="8"/>
    <x v="0"/>
  </r>
  <r>
    <s v="AU2226"/>
    <s v="Allan  Ramos"/>
    <x v="1"/>
    <n v="31"/>
    <x v="0"/>
    <x v="0"/>
    <x v="57"/>
    <n v="70717.73"/>
    <x v="1"/>
    <x v="2"/>
    <x v="0"/>
    <x v="0"/>
    <x v="0"/>
    <x v="0"/>
    <x v="0"/>
    <x v="1"/>
    <x v="23"/>
    <x v="8"/>
    <x v="0"/>
  </r>
  <r>
    <s v="AU2574"/>
    <s v="Lance  Yates"/>
    <x v="1"/>
    <n v="34"/>
    <x v="0"/>
    <x v="0"/>
    <x v="285"/>
    <n v="77045.990000000005"/>
    <x v="0"/>
    <x v="1"/>
    <x v="1"/>
    <x v="1"/>
    <x v="1"/>
    <x v="0"/>
    <x v="0"/>
    <x v="1"/>
    <x v="3"/>
    <x v="9"/>
    <x v="0"/>
  </r>
  <r>
    <s v="AU2233"/>
    <s v="Lynette  Brewer"/>
    <x v="1"/>
    <n v="31"/>
    <x v="0"/>
    <x v="1"/>
    <x v="57"/>
    <n v="94698.96"/>
    <x v="0"/>
    <x v="1"/>
    <x v="1"/>
    <x v="0"/>
    <x v="0"/>
    <x v="0"/>
    <x v="0"/>
    <x v="1"/>
    <x v="23"/>
    <x v="8"/>
    <x v="0"/>
  </r>
  <r>
    <s v="AU2576"/>
    <s v="Ben  Perez"/>
    <x v="1"/>
    <n v="39"/>
    <x v="0"/>
    <x v="1"/>
    <x v="285"/>
    <n v="32721.75"/>
    <x v="0"/>
    <x v="1"/>
    <x v="1"/>
    <x v="0"/>
    <x v="1"/>
    <x v="0"/>
    <x v="0"/>
    <x v="3"/>
    <x v="3"/>
    <x v="9"/>
    <x v="0"/>
  </r>
  <r>
    <s v="AU2577"/>
    <s v="Salvador  Bass"/>
    <x v="1"/>
    <n v="37"/>
    <x v="0"/>
    <x v="0"/>
    <x v="285"/>
    <n v="71407.22"/>
    <x v="1"/>
    <x v="1"/>
    <x v="0"/>
    <x v="1"/>
    <x v="0"/>
    <x v="0"/>
    <x v="0"/>
    <x v="3"/>
    <x v="3"/>
    <x v="9"/>
    <x v="0"/>
  </r>
  <r>
    <s v="AU2578"/>
    <s v="Johanna  Boone"/>
    <x v="1"/>
    <n v="40"/>
    <x v="0"/>
    <x v="0"/>
    <x v="285"/>
    <n v="2907.6"/>
    <x v="0"/>
    <x v="0"/>
    <x v="1"/>
    <x v="0"/>
    <x v="1"/>
    <x v="0"/>
    <x v="0"/>
    <x v="3"/>
    <x v="3"/>
    <x v="9"/>
    <x v="0"/>
  </r>
  <r>
    <s v="AU2579"/>
    <s v="Isabel  Cross"/>
    <x v="0"/>
    <n v="46"/>
    <x v="2"/>
    <x v="1"/>
    <x v="285"/>
    <n v="141324.06"/>
    <x v="0"/>
    <x v="1"/>
    <x v="0"/>
    <x v="0"/>
    <x v="0"/>
    <x v="0"/>
    <x v="0"/>
    <x v="2"/>
    <x v="3"/>
    <x v="9"/>
    <x v="0"/>
  </r>
  <r>
    <s v="AU2580"/>
    <s v="Shari  Silva"/>
    <x v="0"/>
    <n v="61"/>
    <x v="2"/>
    <x v="2"/>
    <x v="285"/>
    <n v="63390.63"/>
    <x v="0"/>
    <x v="2"/>
    <x v="1"/>
    <x v="0"/>
    <x v="1"/>
    <x v="0"/>
    <x v="0"/>
    <x v="4"/>
    <x v="3"/>
    <x v="9"/>
    <x v="0"/>
  </r>
  <r>
    <s v="AU2581"/>
    <s v="Robert  Munoz"/>
    <x v="0"/>
    <n v="44"/>
    <x v="2"/>
    <x v="1"/>
    <x v="285"/>
    <n v="35337.18"/>
    <x v="0"/>
    <x v="1"/>
    <x v="1"/>
    <x v="0"/>
    <x v="1"/>
    <x v="0"/>
    <x v="0"/>
    <x v="3"/>
    <x v="3"/>
    <x v="9"/>
    <x v="0"/>
  </r>
  <r>
    <s v="AU2582"/>
    <s v="Eric  Rose"/>
    <x v="1"/>
    <n v="23"/>
    <x v="3"/>
    <x v="0"/>
    <x v="285"/>
    <n v="97968.78"/>
    <x v="1"/>
    <x v="2"/>
    <x v="1"/>
    <x v="0"/>
    <x v="1"/>
    <x v="0"/>
    <x v="0"/>
    <x v="0"/>
    <x v="3"/>
    <x v="9"/>
    <x v="0"/>
  </r>
  <r>
    <s v="AU2583"/>
    <s v="Arturo  Francis"/>
    <x v="1"/>
    <n v="36"/>
    <x v="3"/>
    <x v="0"/>
    <x v="285"/>
    <n v="53510.15"/>
    <x v="0"/>
    <x v="1"/>
    <x v="1"/>
    <x v="0"/>
    <x v="0"/>
    <x v="0"/>
    <x v="0"/>
    <x v="3"/>
    <x v="3"/>
    <x v="9"/>
    <x v="0"/>
  </r>
  <r>
    <s v="AU2242"/>
    <s v="Beth  Tucker"/>
    <x v="0"/>
    <n v="31"/>
    <x v="0"/>
    <x v="0"/>
    <x v="57"/>
    <n v="57255.1"/>
    <x v="0"/>
    <x v="0"/>
    <x v="1"/>
    <x v="0"/>
    <x v="1"/>
    <x v="0"/>
    <x v="0"/>
    <x v="1"/>
    <x v="23"/>
    <x v="8"/>
    <x v="0"/>
  </r>
  <r>
    <s v="AU2285"/>
    <s v="Sandra  Floyd"/>
    <x v="1"/>
    <n v="31"/>
    <x v="0"/>
    <x v="2"/>
    <x v="258"/>
    <n v="7373.54"/>
    <x v="0"/>
    <x v="1"/>
    <x v="1"/>
    <x v="0"/>
    <x v="1"/>
    <x v="0"/>
    <x v="0"/>
    <x v="1"/>
    <x v="14"/>
    <x v="8"/>
    <x v="0"/>
  </r>
  <r>
    <s v="AU2586"/>
    <s v="Andrew  Meyer"/>
    <x v="1"/>
    <n v="43"/>
    <x v="0"/>
    <x v="0"/>
    <x v="64"/>
    <n v="21675.72"/>
    <x v="0"/>
    <x v="0"/>
    <x v="0"/>
    <x v="0"/>
    <x v="1"/>
    <x v="0"/>
    <x v="0"/>
    <x v="3"/>
    <x v="27"/>
    <x v="9"/>
    <x v="0"/>
  </r>
  <r>
    <s v="AU2306"/>
    <s v="Carla  Mccormick"/>
    <x v="0"/>
    <n v="31"/>
    <x v="0"/>
    <x v="0"/>
    <x v="259"/>
    <n v="173912.66"/>
    <x v="2"/>
    <x v="1"/>
    <x v="1"/>
    <x v="0"/>
    <x v="1"/>
    <x v="0"/>
    <x v="0"/>
    <x v="1"/>
    <x v="29"/>
    <x v="8"/>
    <x v="0"/>
  </r>
  <r>
    <s v="AU2588"/>
    <s v="Bobbie  Ryan"/>
    <x v="1"/>
    <n v="39"/>
    <x v="0"/>
    <x v="0"/>
    <x v="64"/>
    <n v="93882.91"/>
    <x v="0"/>
    <x v="2"/>
    <x v="1"/>
    <x v="0"/>
    <x v="1"/>
    <x v="0"/>
    <x v="0"/>
    <x v="3"/>
    <x v="27"/>
    <x v="9"/>
    <x v="0"/>
  </r>
  <r>
    <s v="AU2589"/>
    <s v="Bethany  Pena"/>
    <x v="1"/>
    <n v="41"/>
    <x v="0"/>
    <x v="1"/>
    <x v="64"/>
    <n v="67917.58"/>
    <x v="2"/>
    <x v="2"/>
    <x v="0"/>
    <x v="0"/>
    <x v="0"/>
    <x v="0"/>
    <x v="0"/>
    <x v="3"/>
    <x v="27"/>
    <x v="9"/>
    <x v="0"/>
  </r>
  <r>
    <s v="AU2590"/>
    <s v="Sandra  Floyd"/>
    <x v="0"/>
    <n v="35"/>
    <x v="0"/>
    <x v="0"/>
    <x v="64"/>
    <n v="114148.39"/>
    <x v="2"/>
    <x v="2"/>
    <x v="1"/>
    <x v="1"/>
    <x v="1"/>
    <x v="0"/>
    <x v="0"/>
    <x v="3"/>
    <x v="27"/>
    <x v="9"/>
    <x v="0"/>
  </r>
  <r>
    <s v="AU2318"/>
    <s v="Shari  Silva"/>
    <x v="1"/>
    <n v="31"/>
    <x v="1"/>
    <x v="2"/>
    <x v="259"/>
    <n v="41293.97"/>
    <x v="1"/>
    <x v="0"/>
    <x v="0"/>
    <x v="0"/>
    <x v="0"/>
    <x v="0"/>
    <x v="0"/>
    <x v="1"/>
    <x v="29"/>
    <x v="8"/>
    <x v="0"/>
  </r>
  <r>
    <s v="AU2592"/>
    <s v="Ben  Perez"/>
    <x v="1"/>
    <n v="34"/>
    <x v="0"/>
    <x v="0"/>
    <x v="64"/>
    <n v="26757.360000000001"/>
    <x v="0"/>
    <x v="2"/>
    <x v="1"/>
    <x v="1"/>
    <x v="0"/>
    <x v="0"/>
    <x v="0"/>
    <x v="1"/>
    <x v="27"/>
    <x v="9"/>
    <x v="0"/>
  </r>
  <r>
    <s v="AU2593"/>
    <s v="Jenny  Garcia"/>
    <x v="1"/>
    <n v="35"/>
    <x v="0"/>
    <x v="0"/>
    <x v="64"/>
    <n v="3163.36"/>
    <x v="2"/>
    <x v="1"/>
    <x v="1"/>
    <x v="0"/>
    <x v="0"/>
    <x v="0"/>
    <x v="0"/>
    <x v="3"/>
    <x v="27"/>
    <x v="9"/>
    <x v="0"/>
  </r>
  <r>
    <s v="AU2594"/>
    <s v="Nellie  Joseph"/>
    <x v="0"/>
    <n v="34"/>
    <x v="0"/>
    <x v="0"/>
    <x v="64"/>
    <n v="25382.33"/>
    <x v="1"/>
    <x v="1"/>
    <x v="1"/>
    <x v="0"/>
    <x v="1"/>
    <x v="0"/>
    <x v="0"/>
    <x v="1"/>
    <x v="27"/>
    <x v="9"/>
    <x v="0"/>
  </r>
  <r>
    <s v="AU2327"/>
    <s v="Andrew  Meyer"/>
    <x v="0"/>
    <n v="31"/>
    <x v="0"/>
    <x v="0"/>
    <x v="222"/>
    <n v="18499.12"/>
    <x v="0"/>
    <x v="1"/>
    <x v="1"/>
    <x v="0"/>
    <x v="1"/>
    <x v="0"/>
    <x v="0"/>
    <x v="1"/>
    <x v="15"/>
    <x v="8"/>
    <x v="0"/>
  </r>
  <r>
    <s v="AU2339"/>
    <s v="Max  Rodgers"/>
    <x v="1"/>
    <n v="31"/>
    <x v="0"/>
    <x v="2"/>
    <x v="283"/>
    <n v="160100.9"/>
    <x v="0"/>
    <x v="1"/>
    <x v="0"/>
    <x v="0"/>
    <x v="0"/>
    <x v="0"/>
    <x v="0"/>
    <x v="1"/>
    <x v="22"/>
    <x v="8"/>
    <x v="0"/>
  </r>
  <r>
    <s v="AU2597"/>
    <s v="Shari  Silva"/>
    <x v="0"/>
    <n v="43"/>
    <x v="2"/>
    <x v="2"/>
    <x v="64"/>
    <n v="14247.12"/>
    <x v="0"/>
    <x v="1"/>
    <x v="0"/>
    <x v="0"/>
    <x v="0"/>
    <x v="1"/>
    <x v="0"/>
    <x v="3"/>
    <x v="27"/>
    <x v="9"/>
    <x v="0"/>
  </r>
  <r>
    <s v="AU2598"/>
    <s v="Bethany  Pena"/>
    <x v="0"/>
    <n v="52"/>
    <x v="2"/>
    <x v="2"/>
    <x v="64"/>
    <n v="68643.539999999994"/>
    <x v="2"/>
    <x v="0"/>
    <x v="1"/>
    <x v="0"/>
    <x v="1"/>
    <x v="0"/>
    <x v="0"/>
    <x v="2"/>
    <x v="27"/>
    <x v="9"/>
    <x v="0"/>
  </r>
  <r>
    <s v="AU2599"/>
    <s v="Sylvester  Morales"/>
    <x v="0"/>
    <n v="51"/>
    <x v="2"/>
    <x v="0"/>
    <x v="64"/>
    <n v="36932.550000000003"/>
    <x v="1"/>
    <x v="0"/>
    <x v="0"/>
    <x v="0"/>
    <x v="0"/>
    <x v="1"/>
    <x v="0"/>
    <x v="2"/>
    <x v="27"/>
    <x v="9"/>
    <x v="0"/>
  </r>
  <r>
    <s v="AU2600"/>
    <s v="Trevor  Jones"/>
    <x v="0"/>
    <n v="55"/>
    <x v="2"/>
    <x v="2"/>
    <x v="64"/>
    <n v="111243.37"/>
    <x v="0"/>
    <x v="2"/>
    <x v="1"/>
    <x v="0"/>
    <x v="0"/>
    <x v="0"/>
    <x v="0"/>
    <x v="4"/>
    <x v="27"/>
    <x v="9"/>
    <x v="0"/>
  </r>
  <r>
    <s v="AU2601"/>
    <s v="Felicia  Jennings"/>
    <x v="0"/>
    <n v="58"/>
    <x v="2"/>
    <x v="1"/>
    <x v="64"/>
    <n v="191431.25"/>
    <x v="2"/>
    <x v="2"/>
    <x v="0"/>
    <x v="0"/>
    <x v="1"/>
    <x v="0"/>
    <x v="0"/>
    <x v="4"/>
    <x v="27"/>
    <x v="9"/>
    <x v="0"/>
  </r>
  <r>
    <s v="AU2602"/>
    <s v="Trevor  Jones"/>
    <x v="0"/>
    <n v="44"/>
    <x v="2"/>
    <x v="1"/>
    <x v="64"/>
    <n v="97728.85"/>
    <x v="0"/>
    <x v="2"/>
    <x v="0"/>
    <x v="0"/>
    <x v="0"/>
    <x v="0"/>
    <x v="0"/>
    <x v="3"/>
    <x v="27"/>
    <x v="9"/>
    <x v="0"/>
  </r>
  <r>
    <s v="AU2343"/>
    <s v="Rachel  Gomez"/>
    <x v="1"/>
    <n v="31"/>
    <x v="0"/>
    <x v="0"/>
    <x v="283"/>
    <n v="18652.43"/>
    <x v="0"/>
    <x v="0"/>
    <x v="1"/>
    <x v="0"/>
    <x v="1"/>
    <x v="0"/>
    <x v="0"/>
    <x v="1"/>
    <x v="22"/>
    <x v="8"/>
    <x v="0"/>
  </r>
  <r>
    <s v="AU2366"/>
    <s v="Elaine  Ellis"/>
    <x v="0"/>
    <n v="31"/>
    <x v="0"/>
    <x v="0"/>
    <x v="58"/>
    <n v="54518.49"/>
    <x v="2"/>
    <x v="1"/>
    <x v="1"/>
    <x v="0"/>
    <x v="0"/>
    <x v="2"/>
    <x v="0"/>
    <x v="1"/>
    <x v="17"/>
    <x v="8"/>
    <x v="0"/>
  </r>
  <r>
    <s v="AU2605"/>
    <s v="Isabel  Cross"/>
    <x v="1"/>
    <n v="22"/>
    <x v="1"/>
    <x v="2"/>
    <x v="64"/>
    <n v="27310.51"/>
    <x v="0"/>
    <x v="3"/>
    <x v="0"/>
    <x v="0"/>
    <x v="0"/>
    <x v="0"/>
    <x v="0"/>
    <x v="0"/>
    <x v="27"/>
    <x v="9"/>
    <x v="0"/>
  </r>
  <r>
    <s v="AU2425"/>
    <s v="Cecilia  Manning"/>
    <x v="0"/>
    <n v="31"/>
    <x v="0"/>
    <x v="1"/>
    <x v="262"/>
    <n v="118377.79"/>
    <x v="0"/>
    <x v="2"/>
    <x v="0"/>
    <x v="0"/>
    <x v="0"/>
    <x v="0"/>
    <x v="0"/>
    <x v="1"/>
    <x v="25"/>
    <x v="9"/>
    <x v="0"/>
  </r>
  <r>
    <s v="AU2473"/>
    <s v="Drew  Rogers"/>
    <x v="0"/>
    <n v="31"/>
    <x v="0"/>
    <x v="1"/>
    <x v="60"/>
    <n v="84777.600000000006"/>
    <x v="0"/>
    <x v="1"/>
    <x v="1"/>
    <x v="0"/>
    <x v="0"/>
    <x v="0"/>
    <x v="0"/>
    <x v="1"/>
    <x v="1"/>
    <x v="9"/>
    <x v="0"/>
  </r>
  <r>
    <s v="AU2608"/>
    <s v="Felicia  Jennings"/>
    <x v="0"/>
    <n v="38"/>
    <x v="0"/>
    <x v="0"/>
    <x v="127"/>
    <n v="134700.26999999999"/>
    <x v="0"/>
    <x v="0"/>
    <x v="0"/>
    <x v="1"/>
    <x v="0"/>
    <x v="0"/>
    <x v="0"/>
    <x v="3"/>
    <x v="7"/>
    <x v="9"/>
    <x v="0"/>
  </r>
  <r>
    <s v="AU2609"/>
    <s v="Woodrow  Colon"/>
    <x v="1"/>
    <n v="40"/>
    <x v="0"/>
    <x v="2"/>
    <x v="127"/>
    <n v="2677.93"/>
    <x v="0"/>
    <x v="1"/>
    <x v="0"/>
    <x v="0"/>
    <x v="0"/>
    <x v="0"/>
    <x v="0"/>
    <x v="3"/>
    <x v="7"/>
    <x v="9"/>
    <x v="0"/>
  </r>
  <r>
    <s v="AU2610"/>
    <s v="Blake  Bridges"/>
    <x v="0"/>
    <n v="40"/>
    <x v="0"/>
    <x v="0"/>
    <x v="127"/>
    <n v="57136"/>
    <x v="0"/>
    <x v="0"/>
    <x v="1"/>
    <x v="0"/>
    <x v="1"/>
    <x v="0"/>
    <x v="0"/>
    <x v="3"/>
    <x v="7"/>
    <x v="9"/>
    <x v="0"/>
  </r>
  <r>
    <s v="AU2611"/>
    <s v="Rachel  Gomez"/>
    <x v="0"/>
    <n v="38"/>
    <x v="0"/>
    <x v="1"/>
    <x v="127"/>
    <n v="124075.72"/>
    <x v="0"/>
    <x v="2"/>
    <x v="0"/>
    <x v="0"/>
    <x v="0"/>
    <x v="0"/>
    <x v="0"/>
    <x v="3"/>
    <x v="7"/>
    <x v="9"/>
    <x v="0"/>
  </r>
  <r>
    <s v="AU2490"/>
    <s v="Max  Rodgers"/>
    <x v="0"/>
    <n v="31"/>
    <x v="3"/>
    <x v="1"/>
    <x v="60"/>
    <n v="59821.91"/>
    <x v="0"/>
    <x v="0"/>
    <x v="0"/>
    <x v="1"/>
    <x v="0"/>
    <x v="0"/>
    <x v="0"/>
    <x v="1"/>
    <x v="1"/>
    <x v="9"/>
    <x v="0"/>
  </r>
  <r>
    <s v="AU2613"/>
    <s v="Della  Jensen"/>
    <x v="0"/>
    <n v="60"/>
    <x v="2"/>
    <x v="1"/>
    <x v="127"/>
    <n v="34344.629999999997"/>
    <x v="0"/>
    <x v="2"/>
    <x v="1"/>
    <x v="1"/>
    <x v="0"/>
    <x v="0"/>
    <x v="0"/>
    <x v="4"/>
    <x v="7"/>
    <x v="9"/>
    <x v="0"/>
  </r>
  <r>
    <s v="AU2614"/>
    <s v="Austin  Reynolds"/>
    <x v="0"/>
    <n v="44"/>
    <x v="2"/>
    <x v="1"/>
    <x v="127"/>
    <n v="27451.81"/>
    <x v="0"/>
    <x v="1"/>
    <x v="1"/>
    <x v="0"/>
    <x v="0"/>
    <x v="1"/>
    <x v="0"/>
    <x v="3"/>
    <x v="7"/>
    <x v="9"/>
    <x v="0"/>
  </r>
  <r>
    <s v="AU2513"/>
    <s v="Della  Jensen"/>
    <x v="1"/>
    <n v="31"/>
    <x v="0"/>
    <x v="0"/>
    <x v="264"/>
    <n v="15688.45"/>
    <x v="0"/>
    <x v="0"/>
    <x v="0"/>
    <x v="1"/>
    <x v="1"/>
    <x v="0"/>
    <x v="1"/>
    <x v="1"/>
    <x v="16"/>
    <x v="9"/>
    <x v="0"/>
  </r>
  <r>
    <s v="AU2616"/>
    <s v="Robert  Munoz"/>
    <x v="0"/>
    <n v="36"/>
    <x v="3"/>
    <x v="1"/>
    <x v="127"/>
    <n v="84250.82"/>
    <x v="0"/>
    <x v="1"/>
    <x v="1"/>
    <x v="0"/>
    <x v="0"/>
    <x v="1"/>
    <x v="0"/>
    <x v="3"/>
    <x v="7"/>
    <x v="9"/>
    <x v="0"/>
  </r>
  <r>
    <s v="AU2617"/>
    <s v="Cecilia  Manning"/>
    <x v="0"/>
    <n v="35"/>
    <x v="3"/>
    <x v="0"/>
    <x v="127"/>
    <n v="19123.64"/>
    <x v="0"/>
    <x v="2"/>
    <x v="1"/>
    <x v="0"/>
    <x v="0"/>
    <x v="0"/>
    <x v="0"/>
    <x v="3"/>
    <x v="7"/>
    <x v="9"/>
    <x v="0"/>
  </r>
  <r>
    <s v="AU2524"/>
    <s v="Salvador  Bass"/>
    <x v="1"/>
    <n v="31"/>
    <x v="0"/>
    <x v="0"/>
    <x v="224"/>
    <n v="31272.1"/>
    <x v="2"/>
    <x v="2"/>
    <x v="1"/>
    <x v="1"/>
    <x v="1"/>
    <x v="0"/>
    <x v="0"/>
    <x v="1"/>
    <x v="4"/>
    <x v="9"/>
    <x v="0"/>
  </r>
  <r>
    <s v="AU2619"/>
    <s v="Drew  Rogers"/>
    <x v="1"/>
    <n v="35"/>
    <x v="0"/>
    <x v="2"/>
    <x v="65"/>
    <n v="156516.93"/>
    <x v="0"/>
    <x v="1"/>
    <x v="0"/>
    <x v="0"/>
    <x v="0"/>
    <x v="0"/>
    <x v="0"/>
    <x v="3"/>
    <x v="8"/>
    <x v="9"/>
    <x v="0"/>
  </r>
  <r>
    <s v="AU2541"/>
    <s v="Bernadette  Page"/>
    <x v="1"/>
    <n v="31"/>
    <x v="1"/>
    <x v="0"/>
    <x v="224"/>
    <n v="72010.240000000005"/>
    <x v="0"/>
    <x v="2"/>
    <x v="1"/>
    <x v="0"/>
    <x v="0"/>
    <x v="2"/>
    <x v="1"/>
    <x v="1"/>
    <x v="4"/>
    <x v="9"/>
    <x v="0"/>
  </r>
  <r>
    <s v="AU2621"/>
    <s v="Blake  Bridges"/>
    <x v="0"/>
    <n v="43"/>
    <x v="0"/>
    <x v="1"/>
    <x v="65"/>
    <n v="4425.12"/>
    <x v="1"/>
    <x v="1"/>
    <x v="1"/>
    <x v="0"/>
    <x v="0"/>
    <x v="2"/>
    <x v="0"/>
    <x v="3"/>
    <x v="8"/>
    <x v="9"/>
    <x v="0"/>
  </r>
  <r>
    <s v="AU2553"/>
    <s v="Lorraine  Gibson"/>
    <x v="1"/>
    <n v="31"/>
    <x v="0"/>
    <x v="0"/>
    <x v="62"/>
    <n v="7554.51"/>
    <x v="0"/>
    <x v="1"/>
    <x v="1"/>
    <x v="0"/>
    <x v="1"/>
    <x v="0"/>
    <x v="0"/>
    <x v="1"/>
    <x v="5"/>
    <x v="9"/>
    <x v="0"/>
  </r>
  <r>
    <s v="AU2623"/>
    <s v="Shari  Silva"/>
    <x v="1"/>
    <n v="45"/>
    <x v="0"/>
    <x v="0"/>
    <x v="65"/>
    <n v="121446.52"/>
    <x v="1"/>
    <x v="1"/>
    <x v="1"/>
    <x v="0"/>
    <x v="0"/>
    <x v="0"/>
    <x v="0"/>
    <x v="2"/>
    <x v="8"/>
    <x v="9"/>
    <x v="0"/>
  </r>
  <r>
    <s v="AU2624"/>
    <s v="Beth  Tucker"/>
    <x v="0"/>
    <n v="38"/>
    <x v="0"/>
    <x v="1"/>
    <x v="65"/>
    <n v="10383.879999999999"/>
    <x v="0"/>
    <x v="0"/>
    <x v="1"/>
    <x v="0"/>
    <x v="0"/>
    <x v="0"/>
    <x v="0"/>
    <x v="3"/>
    <x v="8"/>
    <x v="9"/>
    <x v="0"/>
  </r>
  <r>
    <s v="AU2555"/>
    <s v="Pauline  Beck"/>
    <x v="1"/>
    <n v="31"/>
    <x v="0"/>
    <x v="0"/>
    <x v="62"/>
    <n v="130870.66"/>
    <x v="0"/>
    <x v="1"/>
    <x v="1"/>
    <x v="0"/>
    <x v="0"/>
    <x v="0"/>
    <x v="0"/>
    <x v="1"/>
    <x v="5"/>
    <x v="9"/>
    <x v="0"/>
  </r>
  <r>
    <s v="AU2626"/>
    <s v="Austin  Reynolds"/>
    <x v="1"/>
    <n v="35"/>
    <x v="0"/>
    <x v="0"/>
    <x v="65"/>
    <n v="15981.12"/>
    <x v="0"/>
    <x v="0"/>
    <x v="1"/>
    <x v="0"/>
    <x v="0"/>
    <x v="0"/>
    <x v="0"/>
    <x v="3"/>
    <x v="8"/>
    <x v="9"/>
    <x v="0"/>
  </r>
  <r>
    <s v="AU2627"/>
    <s v="Austin  Reynolds"/>
    <x v="0"/>
    <n v="47"/>
    <x v="0"/>
    <x v="0"/>
    <x v="65"/>
    <n v="58393.48"/>
    <x v="0"/>
    <x v="0"/>
    <x v="1"/>
    <x v="0"/>
    <x v="1"/>
    <x v="0"/>
    <x v="0"/>
    <x v="2"/>
    <x v="8"/>
    <x v="9"/>
    <x v="0"/>
  </r>
  <r>
    <s v="AU2628"/>
    <s v="Arturo  Francis"/>
    <x v="1"/>
    <n v="46"/>
    <x v="0"/>
    <x v="0"/>
    <x v="65"/>
    <n v="68263.67"/>
    <x v="0"/>
    <x v="1"/>
    <x v="1"/>
    <x v="1"/>
    <x v="2"/>
    <x v="0"/>
    <x v="0"/>
    <x v="2"/>
    <x v="8"/>
    <x v="9"/>
    <x v="0"/>
  </r>
  <r>
    <s v="AU2575"/>
    <s v="Lance  Yates"/>
    <x v="0"/>
    <n v="31"/>
    <x v="0"/>
    <x v="0"/>
    <x v="285"/>
    <n v="40167.57"/>
    <x v="1"/>
    <x v="1"/>
    <x v="1"/>
    <x v="0"/>
    <x v="1"/>
    <x v="0"/>
    <x v="0"/>
    <x v="1"/>
    <x v="3"/>
    <x v="9"/>
    <x v="0"/>
  </r>
  <r>
    <s v="AU2630"/>
    <s v="Beth  Tucker"/>
    <x v="1"/>
    <n v="54"/>
    <x v="2"/>
    <x v="0"/>
    <x v="65"/>
    <n v="24375.43"/>
    <x v="2"/>
    <x v="0"/>
    <x v="0"/>
    <x v="0"/>
    <x v="0"/>
    <x v="0"/>
    <x v="0"/>
    <x v="2"/>
    <x v="8"/>
    <x v="9"/>
    <x v="0"/>
  </r>
  <r>
    <s v="AU2631"/>
    <s v="Sonya  Mullins"/>
    <x v="0"/>
    <n v="46"/>
    <x v="2"/>
    <x v="1"/>
    <x v="65"/>
    <n v="76035.990000000005"/>
    <x v="0"/>
    <x v="0"/>
    <x v="0"/>
    <x v="0"/>
    <x v="0"/>
    <x v="0"/>
    <x v="0"/>
    <x v="2"/>
    <x v="8"/>
    <x v="9"/>
    <x v="0"/>
  </r>
  <r>
    <s v="AU2632"/>
    <s v="Shari  Silva"/>
    <x v="0"/>
    <n v="41"/>
    <x v="2"/>
    <x v="1"/>
    <x v="65"/>
    <n v="37919.97"/>
    <x v="1"/>
    <x v="1"/>
    <x v="1"/>
    <x v="0"/>
    <x v="0"/>
    <x v="0"/>
    <x v="0"/>
    <x v="3"/>
    <x v="8"/>
    <x v="9"/>
    <x v="0"/>
  </r>
  <r>
    <s v="AU2633"/>
    <s v="Tiffany  May"/>
    <x v="1"/>
    <n v="51"/>
    <x v="2"/>
    <x v="1"/>
    <x v="65"/>
    <n v="36173.75"/>
    <x v="0"/>
    <x v="0"/>
    <x v="1"/>
    <x v="0"/>
    <x v="0"/>
    <x v="0"/>
    <x v="0"/>
    <x v="2"/>
    <x v="8"/>
    <x v="9"/>
    <x v="0"/>
  </r>
  <r>
    <s v="AU2634"/>
    <s v="Cassandra  Franklin"/>
    <x v="0"/>
    <n v="57"/>
    <x v="2"/>
    <x v="2"/>
    <x v="65"/>
    <n v="208221.72"/>
    <x v="1"/>
    <x v="2"/>
    <x v="0"/>
    <x v="0"/>
    <x v="0"/>
    <x v="0"/>
    <x v="1"/>
    <x v="4"/>
    <x v="8"/>
    <x v="9"/>
    <x v="0"/>
  </r>
  <r>
    <s v="AU2635"/>
    <s v="Lance  Yates"/>
    <x v="0"/>
    <n v="41"/>
    <x v="3"/>
    <x v="2"/>
    <x v="65"/>
    <n v="89665.01"/>
    <x v="1"/>
    <x v="0"/>
    <x v="1"/>
    <x v="0"/>
    <x v="1"/>
    <x v="0"/>
    <x v="0"/>
    <x v="3"/>
    <x v="8"/>
    <x v="9"/>
    <x v="0"/>
  </r>
  <r>
    <s v="AU2636"/>
    <s v="Drew  Rogers"/>
    <x v="1"/>
    <n v="38"/>
    <x v="3"/>
    <x v="0"/>
    <x v="65"/>
    <n v="40721.97"/>
    <x v="0"/>
    <x v="1"/>
    <x v="1"/>
    <x v="0"/>
    <x v="0"/>
    <x v="0"/>
    <x v="0"/>
    <x v="3"/>
    <x v="8"/>
    <x v="9"/>
    <x v="0"/>
  </r>
  <r>
    <s v="AU2637"/>
    <s v="Lance  Yates"/>
    <x v="0"/>
    <n v="39"/>
    <x v="3"/>
    <x v="1"/>
    <x v="65"/>
    <n v="7762.39"/>
    <x v="2"/>
    <x v="1"/>
    <x v="1"/>
    <x v="0"/>
    <x v="1"/>
    <x v="0"/>
    <x v="0"/>
    <x v="3"/>
    <x v="8"/>
    <x v="9"/>
    <x v="0"/>
  </r>
  <r>
    <s v="AU2638"/>
    <s v="Eric  Rose"/>
    <x v="1"/>
    <n v="15"/>
    <x v="1"/>
    <x v="0"/>
    <x v="65"/>
    <n v="18727.189999999999"/>
    <x v="0"/>
    <x v="1"/>
    <x v="0"/>
    <x v="0"/>
    <x v="0"/>
    <x v="0"/>
    <x v="0"/>
    <x v="0"/>
    <x v="8"/>
    <x v="9"/>
    <x v="0"/>
  </r>
  <r>
    <s v="AU2639"/>
    <s v="Max  Rodgers"/>
    <x v="1"/>
    <n v="22"/>
    <x v="0"/>
    <x v="0"/>
    <x v="265"/>
    <n v="109574.6"/>
    <x v="0"/>
    <x v="0"/>
    <x v="1"/>
    <x v="0"/>
    <x v="0"/>
    <x v="0"/>
    <x v="0"/>
    <x v="0"/>
    <x v="6"/>
    <x v="9"/>
    <x v="0"/>
  </r>
  <r>
    <s v="AU2640"/>
    <s v="Ruben  Nunez"/>
    <x v="1"/>
    <n v="42"/>
    <x v="0"/>
    <x v="1"/>
    <x v="265"/>
    <n v="69330.070000000007"/>
    <x v="0"/>
    <x v="2"/>
    <x v="0"/>
    <x v="0"/>
    <x v="0"/>
    <x v="0"/>
    <x v="0"/>
    <x v="3"/>
    <x v="6"/>
    <x v="9"/>
    <x v="0"/>
  </r>
  <r>
    <s v="AU2641"/>
    <s v="Mable  Lindsey"/>
    <x v="1"/>
    <n v="40"/>
    <x v="0"/>
    <x v="0"/>
    <x v="265"/>
    <n v="78708.460000000006"/>
    <x v="1"/>
    <x v="2"/>
    <x v="1"/>
    <x v="0"/>
    <x v="0"/>
    <x v="1"/>
    <x v="0"/>
    <x v="3"/>
    <x v="6"/>
    <x v="9"/>
    <x v="0"/>
  </r>
  <r>
    <s v="AU2642"/>
    <s v="Cindy  Becker"/>
    <x v="0"/>
    <n v="38"/>
    <x v="0"/>
    <x v="2"/>
    <x v="265"/>
    <n v="60319.24"/>
    <x v="0"/>
    <x v="1"/>
    <x v="0"/>
    <x v="0"/>
    <x v="0"/>
    <x v="0"/>
    <x v="0"/>
    <x v="3"/>
    <x v="6"/>
    <x v="9"/>
    <x v="0"/>
  </r>
  <r>
    <s v="AU2604"/>
    <s v="Drew  Rogers"/>
    <x v="1"/>
    <n v="31"/>
    <x v="3"/>
    <x v="2"/>
    <x v="64"/>
    <n v="22329.16"/>
    <x v="1"/>
    <x v="2"/>
    <x v="0"/>
    <x v="0"/>
    <x v="0"/>
    <x v="0"/>
    <x v="0"/>
    <x v="1"/>
    <x v="27"/>
    <x v="9"/>
    <x v="0"/>
  </r>
  <r>
    <s v="AU2644"/>
    <s v="Paulette  Spencer"/>
    <x v="1"/>
    <n v="36"/>
    <x v="0"/>
    <x v="0"/>
    <x v="265"/>
    <n v="77685.67"/>
    <x v="2"/>
    <x v="1"/>
    <x v="0"/>
    <x v="1"/>
    <x v="2"/>
    <x v="0"/>
    <x v="0"/>
    <x v="3"/>
    <x v="6"/>
    <x v="9"/>
    <x v="0"/>
  </r>
  <r>
    <s v="AU2645"/>
    <s v="Paulette  Spencer"/>
    <x v="1"/>
    <n v="39"/>
    <x v="0"/>
    <x v="0"/>
    <x v="265"/>
    <n v="109309.03"/>
    <x v="0"/>
    <x v="2"/>
    <x v="0"/>
    <x v="0"/>
    <x v="0"/>
    <x v="0"/>
    <x v="1"/>
    <x v="3"/>
    <x v="6"/>
    <x v="9"/>
    <x v="0"/>
  </r>
  <r>
    <s v="AU2646"/>
    <s v="Della  Jensen"/>
    <x v="0"/>
    <n v="37"/>
    <x v="0"/>
    <x v="0"/>
    <x v="265"/>
    <n v="16284.82"/>
    <x v="0"/>
    <x v="0"/>
    <x v="0"/>
    <x v="0"/>
    <x v="0"/>
    <x v="0"/>
    <x v="0"/>
    <x v="3"/>
    <x v="6"/>
    <x v="9"/>
    <x v="0"/>
  </r>
  <r>
    <s v="AU2647"/>
    <s v="Trevor  Jones"/>
    <x v="0"/>
    <n v="39"/>
    <x v="0"/>
    <x v="0"/>
    <x v="265"/>
    <n v="45130.01"/>
    <x v="0"/>
    <x v="2"/>
    <x v="1"/>
    <x v="0"/>
    <x v="1"/>
    <x v="0"/>
    <x v="0"/>
    <x v="3"/>
    <x v="6"/>
    <x v="9"/>
    <x v="0"/>
  </r>
  <r>
    <s v="AU2648"/>
    <s v="Woodrow  Colon"/>
    <x v="0"/>
    <n v="51"/>
    <x v="2"/>
    <x v="1"/>
    <x v="265"/>
    <n v="21929.48"/>
    <x v="0"/>
    <x v="2"/>
    <x v="0"/>
    <x v="0"/>
    <x v="1"/>
    <x v="0"/>
    <x v="0"/>
    <x v="2"/>
    <x v="6"/>
    <x v="9"/>
    <x v="0"/>
  </r>
  <r>
    <s v="AU2649"/>
    <s v="Guillermo  Potter"/>
    <x v="0"/>
    <n v="44"/>
    <x v="2"/>
    <x v="1"/>
    <x v="265"/>
    <n v="57680.49"/>
    <x v="0"/>
    <x v="1"/>
    <x v="1"/>
    <x v="0"/>
    <x v="0"/>
    <x v="0"/>
    <x v="0"/>
    <x v="3"/>
    <x v="6"/>
    <x v="9"/>
    <x v="0"/>
  </r>
  <r>
    <s v="AU2650"/>
    <s v="Austin  Reynolds"/>
    <x v="0"/>
    <n v="50"/>
    <x v="2"/>
    <x v="1"/>
    <x v="265"/>
    <n v="10213.61"/>
    <x v="0"/>
    <x v="1"/>
    <x v="1"/>
    <x v="0"/>
    <x v="0"/>
    <x v="0"/>
    <x v="0"/>
    <x v="2"/>
    <x v="6"/>
    <x v="9"/>
    <x v="0"/>
  </r>
  <r>
    <s v="AU2651"/>
    <s v="Trevor  Jones"/>
    <x v="1"/>
    <n v="47"/>
    <x v="2"/>
    <x v="2"/>
    <x v="265"/>
    <n v="30726.04"/>
    <x v="0"/>
    <x v="1"/>
    <x v="1"/>
    <x v="0"/>
    <x v="1"/>
    <x v="0"/>
    <x v="0"/>
    <x v="2"/>
    <x v="6"/>
    <x v="9"/>
    <x v="0"/>
  </r>
  <r>
    <s v="AU2652"/>
    <s v="Shari  Silva"/>
    <x v="1"/>
    <n v="50"/>
    <x v="2"/>
    <x v="2"/>
    <x v="265"/>
    <n v="40075.93"/>
    <x v="0"/>
    <x v="1"/>
    <x v="1"/>
    <x v="0"/>
    <x v="1"/>
    <x v="0"/>
    <x v="0"/>
    <x v="2"/>
    <x v="6"/>
    <x v="9"/>
    <x v="0"/>
  </r>
  <r>
    <s v="AU2653"/>
    <s v="Johanna  Boone"/>
    <x v="1"/>
    <n v="52"/>
    <x v="2"/>
    <x v="2"/>
    <x v="265"/>
    <n v="79997.399999999994"/>
    <x v="0"/>
    <x v="1"/>
    <x v="1"/>
    <x v="0"/>
    <x v="2"/>
    <x v="0"/>
    <x v="0"/>
    <x v="2"/>
    <x v="6"/>
    <x v="9"/>
    <x v="0"/>
  </r>
  <r>
    <s v="AU2654"/>
    <s v="Paulette  Spencer"/>
    <x v="1"/>
    <n v="35"/>
    <x v="3"/>
    <x v="0"/>
    <x v="265"/>
    <n v="116426.12"/>
    <x v="1"/>
    <x v="1"/>
    <x v="1"/>
    <x v="0"/>
    <x v="0"/>
    <x v="1"/>
    <x v="1"/>
    <x v="3"/>
    <x v="6"/>
    <x v="9"/>
    <x v="0"/>
  </r>
  <r>
    <s v="AU2655"/>
    <s v="Elaine  Ellis"/>
    <x v="1"/>
    <n v="37"/>
    <x v="3"/>
    <x v="0"/>
    <x v="265"/>
    <n v="99104.31"/>
    <x v="0"/>
    <x v="2"/>
    <x v="1"/>
    <x v="0"/>
    <x v="0"/>
    <x v="2"/>
    <x v="1"/>
    <x v="3"/>
    <x v="6"/>
    <x v="9"/>
    <x v="0"/>
  </r>
  <r>
    <s v="AU2656"/>
    <s v="Trevor  Jones"/>
    <x v="1"/>
    <n v="43"/>
    <x v="0"/>
    <x v="1"/>
    <x v="128"/>
    <n v="74742.66"/>
    <x v="0"/>
    <x v="1"/>
    <x v="1"/>
    <x v="0"/>
    <x v="0"/>
    <x v="0"/>
    <x v="1"/>
    <x v="3"/>
    <x v="24"/>
    <x v="9"/>
    <x v="0"/>
  </r>
  <r>
    <s v="AU2615"/>
    <s v="Dan  Peterson"/>
    <x v="0"/>
    <n v="31"/>
    <x v="3"/>
    <x v="1"/>
    <x v="127"/>
    <n v="83633.36"/>
    <x v="1"/>
    <x v="2"/>
    <x v="1"/>
    <x v="0"/>
    <x v="0"/>
    <x v="0"/>
    <x v="0"/>
    <x v="1"/>
    <x v="7"/>
    <x v="9"/>
    <x v="0"/>
  </r>
  <r>
    <s v="AU2658"/>
    <s v="Blake  Bridges"/>
    <x v="1"/>
    <n v="37"/>
    <x v="0"/>
    <x v="0"/>
    <x v="128"/>
    <n v="46442.87"/>
    <x v="1"/>
    <x v="1"/>
    <x v="1"/>
    <x v="1"/>
    <x v="1"/>
    <x v="0"/>
    <x v="0"/>
    <x v="3"/>
    <x v="24"/>
    <x v="9"/>
    <x v="0"/>
  </r>
  <r>
    <s v="AU2659"/>
    <s v="Kyle  Carr"/>
    <x v="1"/>
    <n v="45"/>
    <x v="0"/>
    <x v="0"/>
    <x v="128"/>
    <n v="152228.39000000001"/>
    <x v="0"/>
    <x v="1"/>
    <x v="0"/>
    <x v="1"/>
    <x v="1"/>
    <x v="0"/>
    <x v="0"/>
    <x v="2"/>
    <x v="24"/>
    <x v="9"/>
    <x v="0"/>
  </r>
  <r>
    <s v="AU2660"/>
    <s v="Andrew  Meyer"/>
    <x v="1"/>
    <n v="42"/>
    <x v="0"/>
    <x v="2"/>
    <x v="128"/>
    <n v="7400.19"/>
    <x v="0"/>
    <x v="1"/>
    <x v="1"/>
    <x v="0"/>
    <x v="0"/>
    <x v="1"/>
    <x v="0"/>
    <x v="3"/>
    <x v="24"/>
    <x v="9"/>
    <x v="0"/>
  </r>
  <r>
    <s v="AU2620"/>
    <s v="Ernest  Davis"/>
    <x v="1"/>
    <n v="31"/>
    <x v="0"/>
    <x v="2"/>
    <x v="65"/>
    <n v="121260.46"/>
    <x v="0"/>
    <x v="1"/>
    <x v="0"/>
    <x v="0"/>
    <x v="0"/>
    <x v="0"/>
    <x v="1"/>
    <x v="1"/>
    <x v="8"/>
    <x v="9"/>
    <x v="0"/>
  </r>
  <r>
    <s v="AU2657"/>
    <s v="Patty  Thompson"/>
    <x v="0"/>
    <n v="31"/>
    <x v="0"/>
    <x v="0"/>
    <x v="128"/>
    <n v="36983.57"/>
    <x v="0"/>
    <x v="1"/>
    <x v="1"/>
    <x v="0"/>
    <x v="0"/>
    <x v="0"/>
    <x v="0"/>
    <x v="1"/>
    <x v="24"/>
    <x v="9"/>
    <x v="0"/>
  </r>
  <r>
    <s v="AU2663"/>
    <s v="Jenny  Garcia"/>
    <x v="0"/>
    <n v="46"/>
    <x v="0"/>
    <x v="0"/>
    <x v="128"/>
    <n v="140347.57999999999"/>
    <x v="1"/>
    <x v="1"/>
    <x v="1"/>
    <x v="0"/>
    <x v="2"/>
    <x v="0"/>
    <x v="0"/>
    <x v="2"/>
    <x v="24"/>
    <x v="9"/>
    <x v="0"/>
  </r>
  <r>
    <s v="AU2664"/>
    <s v="Felicia  Jennings"/>
    <x v="1"/>
    <n v="42"/>
    <x v="2"/>
    <x v="2"/>
    <x v="128"/>
    <n v="88340.45"/>
    <x v="0"/>
    <x v="3"/>
    <x v="0"/>
    <x v="0"/>
    <x v="1"/>
    <x v="0"/>
    <x v="0"/>
    <x v="3"/>
    <x v="24"/>
    <x v="9"/>
    <x v="0"/>
  </r>
  <r>
    <s v="AU2665"/>
    <s v="Andrew  Meyer"/>
    <x v="0"/>
    <n v="52"/>
    <x v="2"/>
    <x v="2"/>
    <x v="128"/>
    <n v="20202.04"/>
    <x v="2"/>
    <x v="3"/>
    <x v="0"/>
    <x v="0"/>
    <x v="0"/>
    <x v="0"/>
    <x v="0"/>
    <x v="2"/>
    <x v="24"/>
    <x v="9"/>
    <x v="0"/>
  </r>
  <r>
    <s v="AU2666"/>
    <s v="Peter  Hodges"/>
    <x v="0"/>
    <n v="46"/>
    <x v="2"/>
    <x v="1"/>
    <x v="128"/>
    <n v="129824.91"/>
    <x v="1"/>
    <x v="2"/>
    <x v="1"/>
    <x v="0"/>
    <x v="0"/>
    <x v="3"/>
    <x v="1"/>
    <x v="2"/>
    <x v="24"/>
    <x v="9"/>
    <x v="0"/>
  </r>
  <r>
    <s v="AU2667"/>
    <s v="Colleen  Warren"/>
    <x v="0"/>
    <n v="59"/>
    <x v="2"/>
    <x v="1"/>
    <x v="128"/>
    <n v="14782.9"/>
    <x v="1"/>
    <x v="2"/>
    <x v="1"/>
    <x v="0"/>
    <x v="0"/>
    <x v="0"/>
    <x v="0"/>
    <x v="4"/>
    <x v="24"/>
    <x v="9"/>
    <x v="0"/>
  </r>
  <r>
    <s v="AU2668"/>
    <s v="Jenny  Garcia"/>
    <x v="1"/>
    <n v="47"/>
    <x v="2"/>
    <x v="2"/>
    <x v="128"/>
    <n v="13684.82"/>
    <x v="1"/>
    <x v="1"/>
    <x v="0"/>
    <x v="0"/>
    <x v="1"/>
    <x v="0"/>
    <x v="0"/>
    <x v="2"/>
    <x v="24"/>
    <x v="9"/>
    <x v="0"/>
  </r>
  <r>
    <s v="AU2669"/>
    <s v="Lula  Daniels"/>
    <x v="0"/>
    <n v="18"/>
    <x v="3"/>
    <x v="0"/>
    <x v="128"/>
    <n v="74144.88"/>
    <x v="0"/>
    <x v="2"/>
    <x v="0"/>
    <x v="0"/>
    <x v="1"/>
    <x v="0"/>
    <x v="0"/>
    <x v="0"/>
    <x v="24"/>
    <x v="9"/>
    <x v="0"/>
  </r>
  <r>
    <s v="AU2670"/>
    <s v="Austin  Reynolds"/>
    <x v="0"/>
    <n v="42"/>
    <x v="3"/>
    <x v="0"/>
    <x v="128"/>
    <n v="1720.88"/>
    <x v="0"/>
    <x v="0"/>
    <x v="1"/>
    <x v="0"/>
    <x v="2"/>
    <x v="0"/>
    <x v="0"/>
    <x v="3"/>
    <x v="24"/>
    <x v="9"/>
    <x v="0"/>
  </r>
  <r>
    <s v="AU2671"/>
    <s v="Paulette  Spencer"/>
    <x v="1"/>
    <n v="38"/>
    <x v="0"/>
    <x v="1"/>
    <x v="129"/>
    <n v="47353.96"/>
    <x v="0"/>
    <x v="1"/>
    <x v="1"/>
    <x v="1"/>
    <x v="0"/>
    <x v="1"/>
    <x v="0"/>
    <x v="3"/>
    <x v="9"/>
    <x v="9"/>
    <x v="0"/>
  </r>
  <r>
    <s v="AU2672"/>
    <s v="Paulette  Spencer"/>
    <x v="0"/>
    <n v="35"/>
    <x v="0"/>
    <x v="0"/>
    <x v="129"/>
    <n v="12323.33"/>
    <x v="1"/>
    <x v="2"/>
    <x v="1"/>
    <x v="0"/>
    <x v="0"/>
    <x v="0"/>
    <x v="0"/>
    <x v="3"/>
    <x v="9"/>
    <x v="9"/>
    <x v="0"/>
  </r>
  <r>
    <s v="AU2673"/>
    <s v="Isabel  Cross"/>
    <x v="0"/>
    <n v="50"/>
    <x v="0"/>
    <x v="0"/>
    <x v="129"/>
    <n v="84181.54"/>
    <x v="0"/>
    <x v="1"/>
    <x v="0"/>
    <x v="0"/>
    <x v="1"/>
    <x v="0"/>
    <x v="0"/>
    <x v="2"/>
    <x v="9"/>
    <x v="9"/>
    <x v="0"/>
  </r>
  <r>
    <s v="AU2674"/>
    <s v="Brooke  Horton"/>
    <x v="0"/>
    <n v="40"/>
    <x v="0"/>
    <x v="0"/>
    <x v="129"/>
    <n v="3818.7"/>
    <x v="0"/>
    <x v="2"/>
    <x v="1"/>
    <x v="0"/>
    <x v="0"/>
    <x v="1"/>
    <x v="0"/>
    <x v="3"/>
    <x v="9"/>
    <x v="9"/>
    <x v="0"/>
  </r>
  <r>
    <s v="AU2675"/>
    <s v="Ivan  Adkins"/>
    <x v="0"/>
    <n v="47"/>
    <x v="0"/>
    <x v="2"/>
    <x v="129"/>
    <n v="29723.97"/>
    <x v="0"/>
    <x v="2"/>
    <x v="1"/>
    <x v="0"/>
    <x v="0"/>
    <x v="0"/>
    <x v="1"/>
    <x v="2"/>
    <x v="9"/>
    <x v="9"/>
    <x v="0"/>
  </r>
  <r>
    <s v="AU2689"/>
    <s v="Lance  Yates"/>
    <x v="0"/>
    <n v="31"/>
    <x v="3"/>
    <x v="1"/>
    <x v="129"/>
    <n v="63388.18"/>
    <x v="0"/>
    <x v="1"/>
    <x v="1"/>
    <x v="0"/>
    <x v="1"/>
    <x v="0"/>
    <x v="0"/>
    <x v="1"/>
    <x v="9"/>
    <x v="9"/>
    <x v="0"/>
  </r>
  <r>
    <s v="AU2677"/>
    <s v="Sandra  Floyd"/>
    <x v="1"/>
    <n v="38"/>
    <x v="0"/>
    <x v="0"/>
    <x v="129"/>
    <n v="58463.78"/>
    <x v="0"/>
    <x v="0"/>
    <x v="0"/>
    <x v="0"/>
    <x v="0"/>
    <x v="0"/>
    <x v="0"/>
    <x v="3"/>
    <x v="9"/>
    <x v="9"/>
    <x v="0"/>
  </r>
  <r>
    <s v="AU2678"/>
    <s v="Edwin  Malone"/>
    <x v="1"/>
    <n v="35"/>
    <x v="0"/>
    <x v="0"/>
    <x v="129"/>
    <n v="17364.150000000001"/>
    <x v="0"/>
    <x v="0"/>
    <x v="0"/>
    <x v="0"/>
    <x v="2"/>
    <x v="0"/>
    <x v="0"/>
    <x v="3"/>
    <x v="9"/>
    <x v="9"/>
    <x v="0"/>
  </r>
  <r>
    <s v="AU2679"/>
    <s v="Blake  Bridges"/>
    <x v="1"/>
    <n v="46"/>
    <x v="0"/>
    <x v="1"/>
    <x v="129"/>
    <n v="14273.25"/>
    <x v="0"/>
    <x v="1"/>
    <x v="0"/>
    <x v="0"/>
    <x v="0"/>
    <x v="2"/>
    <x v="0"/>
    <x v="2"/>
    <x v="9"/>
    <x v="9"/>
    <x v="0"/>
  </r>
  <r>
    <s v="AU2716"/>
    <s v="Donna  Reid"/>
    <x v="1"/>
    <n v="31"/>
    <x v="1"/>
    <x v="0"/>
    <x v="66"/>
    <n v="90819.46"/>
    <x v="1"/>
    <x v="2"/>
    <x v="0"/>
    <x v="0"/>
    <x v="0"/>
    <x v="0"/>
    <x v="0"/>
    <x v="1"/>
    <x v="11"/>
    <x v="9"/>
    <x v="0"/>
  </r>
  <r>
    <s v="AU2681"/>
    <s v="Tiffany  May"/>
    <x v="0"/>
    <n v="34"/>
    <x v="0"/>
    <x v="0"/>
    <x v="129"/>
    <n v="36465.75"/>
    <x v="1"/>
    <x v="0"/>
    <x v="0"/>
    <x v="0"/>
    <x v="1"/>
    <x v="0"/>
    <x v="0"/>
    <x v="1"/>
    <x v="9"/>
    <x v="9"/>
    <x v="0"/>
  </r>
  <r>
    <s v="AU2717"/>
    <s v="Trevor  Jones"/>
    <x v="1"/>
    <n v="31"/>
    <x v="1"/>
    <x v="1"/>
    <x v="66"/>
    <n v="58387.94"/>
    <x v="0"/>
    <x v="2"/>
    <x v="0"/>
    <x v="1"/>
    <x v="0"/>
    <x v="0"/>
    <x v="0"/>
    <x v="1"/>
    <x v="11"/>
    <x v="9"/>
    <x v="0"/>
  </r>
  <r>
    <s v="AU2683"/>
    <s v="Sonya  Mullins"/>
    <x v="0"/>
    <n v="36"/>
    <x v="0"/>
    <x v="0"/>
    <x v="129"/>
    <n v="91540.33"/>
    <x v="0"/>
    <x v="1"/>
    <x v="1"/>
    <x v="0"/>
    <x v="1"/>
    <x v="0"/>
    <x v="0"/>
    <x v="3"/>
    <x v="9"/>
    <x v="9"/>
    <x v="0"/>
  </r>
  <r>
    <s v="AU2684"/>
    <s v="Rachel  Gomez"/>
    <x v="1"/>
    <n v="46"/>
    <x v="0"/>
    <x v="2"/>
    <x v="129"/>
    <n v="73692.539999999994"/>
    <x v="0"/>
    <x v="0"/>
    <x v="1"/>
    <x v="0"/>
    <x v="0"/>
    <x v="0"/>
    <x v="0"/>
    <x v="2"/>
    <x v="9"/>
    <x v="9"/>
    <x v="0"/>
  </r>
  <r>
    <s v="AU2685"/>
    <s v="Isabel  Cross"/>
    <x v="1"/>
    <n v="49"/>
    <x v="2"/>
    <x v="2"/>
    <x v="129"/>
    <n v="44557.69"/>
    <x v="0"/>
    <x v="1"/>
    <x v="1"/>
    <x v="1"/>
    <x v="1"/>
    <x v="0"/>
    <x v="0"/>
    <x v="2"/>
    <x v="9"/>
    <x v="9"/>
    <x v="0"/>
  </r>
  <r>
    <s v="AU2686"/>
    <s v="Ellen  Weaver"/>
    <x v="0"/>
    <n v="57"/>
    <x v="2"/>
    <x v="1"/>
    <x v="129"/>
    <n v="63739.81"/>
    <x v="2"/>
    <x v="1"/>
    <x v="0"/>
    <x v="0"/>
    <x v="0"/>
    <x v="0"/>
    <x v="1"/>
    <x v="4"/>
    <x v="9"/>
    <x v="9"/>
    <x v="0"/>
  </r>
  <r>
    <s v="AU2687"/>
    <s v="Drew  Rogers"/>
    <x v="0"/>
    <n v="50"/>
    <x v="2"/>
    <x v="1"/>
    <x v="129"/>
    <n v="122502.28"/>
    <x v="0"/>
    <x v="1"/>
    <x v="0"/>
    <x v="1"/>
    <x v="2"/>
    <x v="0"/>
    <x v="0"/>
    <x v="2"/>
    <x v="9"/>
    <x v="9"/>
    <x v="0"/>
  </r>
  <r>
    <s v="AU2688"/>
    <s v="Max  Rodgers"/>
    <x v="1"/>
    <n v="50"/>
    <x v="2"/>
    <x v="2"/>
    <x v="129"/>
    <n v="22542.880000000001"/>
    <x v="0"/>
    <x v="1"/>
    <x v="0"/>
    <x v="0"/>
    <x v="0"/>
    <x v="0"/>
    <x v="0"/>
    <x v="2"/>
    <x v="9"/>
    <x v="9"/>
    <x v="0"/>
  </r>
  <r>
    <s v="AU2795"/>
    <s v="Isabel  Cross"/>
    <x v="1"/>
    <n v="31"/>
    <x v="0"/>
    <x v="0"/>
    <x v="183"/>
    <n v="35068.75"/>
    <x v="0"/>
    <x v="1"/>
    <x v="1"/>
    <x v="0"/>
    <x v="1"/>
    <x v="0"/>
    <x v="0"/>
    <x v="1"/>
    <x v="29"/>
    <x v="9"/>
    <x v="0"/>
  </r>
  <r>
    <s v="AU2690"/>
    <s v="Della  Jensen"/>
    <x v="0"/>
    <n v="44"/>
    <x v="3"/>
    <x v="2"/>
    <x v="129"/>
    <n v="24815.16"/>
    <x v="1"/>
    <x v="2"/>
    <x v="0"/>
    <x v="0"/>
    <x v="0"/>
    <x v="0"/>
    <x v="0"/>
    <x v="3"/>
    <x v="9"/>
    <x v="9"/>
    <x v="0"/>
  </r>
  <r>
    <s v="AU2691"/>
    <s v="Eric  Rose"/>
    <x v="1"/>
    <n v="42"/>
    <x v="1"/>
    <x v="2"/>
    <x v="129"/>
    <n v="69242.63"/>
    <x v="0"/>
    <x v="0"/>
    <x v="0"/>
    <x v="0"/>
    <x v="0"/>
    <x v="0"/>
    <x v="0"/>
    <x v="3"/>
    <x v="9"/>
    <x v="9"/>
    <x v="0"/>
  </r>
  <r>
    <s v="AU2692"/>
    <s v="Della  Jensen"/>
    <x v="1"/>
    <n v="39"/>
    <x v="0"/>
    <x v="2"/>
    <x v="130"/>
    <n v="51404.37"/>
    <x v="0"/>
    <x v="1"/>
    <x v="1"/>
    <x v="1"/>
    <x v="0"/>
    <x v="1"/>
    <x v="0"/>
    <x v="3"/>
    <x v="10"/>
    <x v="9"/>
    <x v="0"/>
  </r>
  <r>
    <s v="AU2693"/>
    <s v="Nellie  Joseph"/>
    <x v="0"/>
    <n v="35"/>
    <x v="0"/>
    <x v="0"/>
    <x v="130"/>
    <n v="73204.69"/>
    <x v="0"/>
    <x v="2"/>
    <x v="0"/>
    <x v="0"/>
    <x v="2"/>
    <x v="2"/>
    <x v="0"/>
    <x v="3"/>
    <x v="10"/>
    <x v="9"/>
    <x v="0"/>
  </r>
  <r>
    <s v="AU2694"/>
    <s v="Patty  Thompson"/>
    <x v="0"/>
    <n v="34"/>
    <x v="0"/>
    <x v="0"/>
    <x v="130"/>
    <n v="24169.4"/>
    <x v="0"/>
    <x v="1"/>
    <x v="1"/>
    <x v="1"/>
    <x v="0"/>
    <x v="0"/>
    <x v="0"/>
    <x v="1"/>
    <x v="10"/>
    <x v="9"/>
    <x v="0"/>
  </r>
  <r>
    <s v="AU2695"/>
    <s v="Brooke  Horton"/>
    <x v="0"/>
    <n v="57"/>
    <x v="2"/>
    <x v="1"/>
    <x v="130"/>
    <n v="158554.25"/>
    <x v="0"/>
    <x v="2"/>
    <x v="0"/>
    <x v="0"/>
    <x v="0"/>
    <x v="0"/>
    <x v="0"/>
    <x v="4"/>
    <x v="10"/>
    <x v="9"/>
    <x v="0"/>
  </r>
  <r>
    <s v="AU2696"/>
    <s v="Mable  Lindsey"/>
    <x v="0"/>
    <n v="43"/>
    <x v="2"/>
    <x v="1"/>
    <x v="130"/>
    <n v="91581.57"/>
    <x v="0"/>
    <x v="2"/>
    <x v="0"/>
    <x v="0"/>
    <x v="0"/>
    <x v="0"/>
    <x v="0"/>
    <x v="3"/>
    <x v="10"/>
    <x v="9"/>
    <x v="0"/>
  </r>
  <r>
    <s v="AU2697"/>
    <s v="Isabel  Cross"/>
    <x v="0"/>
    <n v="47"/>
    <x v="2"/>
    <x v="2"/>
    <x v="130"/>
    <n v="89965.39"/>
    <x v="2"/>
    <x v="2"/>
    <x v="1"/>
    <x v="0"/>
    <x v="0"/>
    <x v="2"/>
    <x v="1"/>
    <x v="2"/>
    <x v="10"/>
    <x v="9"/>
    <x v="0"/>
  </r>
  <r>
    <s v="AU2805"/>
    <s v="Bobbie  Ryan"/>
    <x v="1"/>
    <n v="31"/>
    <x v="0"/>
    <x v="0"/>
    <x v="183"/>
    <n v="51820.22"/>
    <x v="1"/>
    <x v="1"/>
    <x v="0"/>
    <x v="0"/>
    <x v="0"/>
    <x v="0"/>
    <x v="0"/>
    <x v="1"/>
    <x v="29"/>
    <x v="9"/>
    <x v="0"/>
  </r>
  <r>
    <s v="AU2699"/>
    <s v="Brooke  Horton"/>
    <x v="1"/>
    <n v="61"/>
    <x v="1"/>
    <x v="0"/>
    <x v="130"/>
    <n v="6546.36"/>
    <x v="0"/>
    <x v="2"/>
    <x v="0"/>
    <x v="0"/>
    <x v="0"/>
    <x v="0"/>
    <x v="0"/>
    <x v="4"/>
    <x v="10"/>
    <x v="9"/>
    <x v="0"/>
  </r>
  <r>
    <s v="AU2700"/>
    <s v="Della  Jensen"/>
    <x v="1"/>
    <n v="35"/>
    <x v="0"/>
    <x v="0"/>
    <x v="66"/>
    <n v="15294.03"/>
    <x v="0"/>
    <x v="0"/>
    <x v="1"/>
    <x v="0"/>
    <x v="0"/>
    <x v="3"/>
    <x v="0"/>
    <x v="3"/>
    <x v="11"/>
    <x v="9"/>
    <x v="0"/>
  </r>
  <r>
    <s v="AU2701"/>
    <s v="Cassandra  Franklin"/>
    <x v="1"/>
    <n v="23"/>
    <x v="0"/>
    <x v="2"/>
    <x v="66"/>
    <n v="30070.93"/>
    <x v="2"/>
    <x v="2"/>
    <x v="0"/>
    <x v="0"/>
    <x v="0"/>
    <x v="0"/>
    <x v="0"/>
    <x v="0"/>
    <x v="11"/>
    <x v="9"/>
    <x v="0"/>
  </r>
  <r>
    <s v="AU2702"/>
    <s v="Rachel  Gomez"/>
    <x v="0"/>
    <n v="34"/>
    <x v="0"/>
    <x v="0"/>
    <x v="66"/>
    <n v="31226.42"/>
    <x v="2"/>
    <x v="1"/>
    <x v="1"/>
    <x v="0"/>
    <x v="0"/>
    <x v="1"/>
    <x v="0"/>
    <x v="1"/>
    <x v="11"/>
    <x v="9"/>
    <x v="0"/>
  </r>
  <r>
    <s v="AU2703"/>
    <s v="Lance  Yates"/>
    <x v="1"/>
    <n v="38"/>
    <x v="0"/>
    <x v="0"/>
    <x v="66"/>
    <n v="33865.279999999999"/>
    <x v="0"/>
    <x v="1"/>
    <x v="1"/>
    <x v="0"/>
    <x v="2"/>
    <x v="0"/>
    <x v="0"/>
    <x v="3"/>
    <x v="11"/>
    <x v="9"/>
    <x v="0"/>
  </r>
  <r>
    <s v="AU2704"/>
    <s v="Isabel  Cross"/>
    <x v="0"/>
    <n v="45"/>
    <x v="0"/>
    <x v="1"/>
    <x v="66"/>
    <n v="71990.539999999994"/>
    <x v="1"/>
    <x v="3"/>
    <x v="1"/>
    <x v="0"/>
    <x v="1"/>
    <x v="0"/>
    <x v="0"/>
    <x v="2"/>
    <x v="11"/>
    <x v="9"/>
    <x v="0"/>
  </r>
  <r>
    <s v="AU2705"/>
    <s v="Pauline  Beck"/>
    <x v="1"/>
    <n v="34"/>
    <x v="0"/>
    <x v="1"/>
    <x v="66"/>
    <n v="112822.54"/>
    <x v="0"/>
    <x v="1"/>
    <x v="0"/>
    <x v="0"/>
    <x v="2"/>
    <x v="0"/>
    <x v="0"/>
    <x v="1"/>
    <x v="11"/>
    <x v="9"/>
    <x v="0"/>
  </r>
  <r>
    <s v="AU2869"/>
    <s v="Lula  Daniels"/>
    <x v="0"/>
    <n v="31"/>
    <x v="0"/>
    <x v="0"/>
    <x v="131"/>
    <n v="18480.63"/>
    <x v="0"/>
    <x v="1"/>
    <x v="1"/>
    <x v="0"/>
    <x v="0"/>
    <x v="0"/>
    <x v="0"/>
    <x v="1"/>
    <x v="22"/>
    <x v="9"/>
    <x v="0"/>
  </r>
  <r>
    <s v="AU2707"/>
    <s v="Brooke  Horton"/>
    <x v="1"/>
    <n v="49"/>
    <x v="0"/>
    <x v="2"/>
    <x v="66"/>
    <n v="62166.94"/>
    <x v="0"/>
    <x v="3"/>
    <x v="1"/>
    <x v="0"/>
    <x v="1"/>
    <x v="0"/>
    <x v="0"/>
    <x v="2"/>
    <x v="11"/>
    <x v="9"/>
    <x v="0"/>
  </r>
  <r>
    <s v="AU2890"/>
    <s v="Brooke  Horton"/>
    <x v="0"/>
    <n v="31"/>
    <x v="0"/>
    <x v="0"/>
    <x v="228"/>
    <n v="151837.13"/>
    <x v="2"/>
    <x v="0"/>
    <x v="0"/>
    <x v="0"/>
    <x v="0"/>
    <x v="0"/>
    <x v="0"/>
    <x v="1"/>
    <x v="17"/>
    <x v="9"/>
    <x v="0"/>
  </r>
  <r>
    <s v="AU2709"/>
    <s v="Elbert  Klein"/>
    <x v="0"/>
    <n v="53"/>
    <x v="2"/>
    <x v="2"/>
    <x v="66"/>
    <n v="74421.25"/>
    <x v="0"/>
    <x v="2"/>
    <x v="1"/>
    <x v="0"/>
    <x v="0"/>
    <x v="2"/>
    <x v="0"/>
    <x v="2"/>
    <x v="11"/>
    <x v="9"/>
    <x v="0"/>
  </r>
  <r>
    <s v="AU2710"/>
    <s v="Elbert  Klein"/>
    <x v="0"/>
    <n v="45"/>
    <x v="2"/>
    <x v="1"/>
    <x v="66"/>
    <n v="26147.9"/>
    <x v="0"/>
    <x v="2"/>
    <x v="1"/>
    <x v="1"/>
    <x v="0"/>
    <x v="0"/>
    <x v="0"/>
    <x v="2"/>
    <x v="11"/>
    <x v="9"/>
    <x v="0"/>
  </r>
  <r>
    <s v="AU2711"/>
    <s v="Christy  Olson"/>
    <x v="0"/>
    <n v="47"/>
    <x v="2"/>
    <x v="2"/>
    <x v="66"/>
    <n v="41722.67"/>
    <x v="2"/>
    <x v="1"/>
    <x v="1"/>
    <x v="0"/>
    <x v="1"/>
    <x v="0"/>
    <x v="0"/>
    <x v="2"/>
    <x v="11"/>
    <x v="9"/>
    <x v="0"/>
  </r>
  <r>
    <s v="AU2712"/>
    <s v="Mable  Lindsey"/>
    <x v="0"/>
    <n v="55"/>
    <x v="2"/>
    <x v="1"/>
    <x v="66"/>
    <n v="10039.870000000001"/>
    <x v="0"/>
    <x v="3"/>
    <x v="0"/>
    <x v="0"/>
    <x v="0"/>
    <x v="3"/>
    <x v="0"/>
    <x v="4"/>
    <x v="11"/>
    <x v="9"/>
    <x v="0"/>
  </r>
  <r>
    <s v="AU2713"/>
    <s v="Rachel  Gomez"/>
    <x v="1"/>
    <n v="35"/>
    <x v="3"/>
    <x v="2"/>
    <x v="66"/>
    <n v="34435.01"/>
    <x v="0"/>
    <x v="0"/>
    <x v="0"/>
    <x v="0"/>
    <x v="1"/>
    <x v="0"/>
    <x v="0"/>
    <x v="3"/>
    <x v="11"/>
    <x v="9"/>
    <x v="0"/>
  </r>
  <r>
    <s v="AU2714"/>
    <s v="Cecilia  Manning"/>
    <x v="0"/>
    <n v="35"/>
    <x v="3"/>
    <x v="1"/>
    <x v="66"/>
    <n v="2713.99"/>
    <x v="0"/>
    <x v="2"/>
    <x v="0"/>
    <x v="0"/>
    <x v="0"/>
    <x v="0"/>
    <x v="0"/>
    <x v="3"/>
    <x v="11"/>
    <x v="9"/>
    <x v="0"/>
  </r>
  <r>
    <s v="AU2906"/>
    <s v="Johanna  Boone"/>
    <x v="0"/>
    <n v="31"/>
    <x v="3"/>
    <x v="1"/>
    <x v="228"/>
    <n v="45425.96"/>
    <x v="2"/>
    <x v="1"/>
    <x v="1"/>
    <x v="0"/>
    <x v="0"/>
    <x v="0"/>
    <x v="0"/>
    <x v="1"/>
    <x v="17"/>
    <x v="9"/>
    <x v="0"/>
  </r>
  <r>
    <s v="AU2912"/>
    <s v="Bernadette  Page"/>
    <x v="1"/>
    <n v="31"/>
    <x v="0"/>
    <x v="0"/>
    <x v="134"/>
    <n v="169952.16"/>
    <x v="0"/>
    <x v="1"/>
    <x v="1"/>
    <x v="0"/>
    <x v="1"/>
    <x v="0"/>
    <x v="1"/>
    <x v="1"/>
    <x v="28"/>
    <x v="9"/>
    <x v="0"/>
  </r>
  <r>
    <s v="AU2918"/>
    <s v="Edwin  Malone"/>
    <x v="0"/>
    <n v="31"/>
    <x v="0"/>
    <x v="0"/>
    <x v="134"/>
    <n v="33192.85"/>
    <x v="1"/>
    <x v="2"/>
    <x v="1"/>
    <x v="0"/>
    <x v="0"/>
    <x v="3"/>
    <x v="1"/>
    <x v="1"/>
    <x v="28"/>
    <x v="9"/>
    <x v="0"/>
  </r>
  <r>
    <s v="AU2931"/>
    <s v="Ben  Perez"/>
    <x v="1"/>
    <n v="31"/>
    <x v="0"/>
    <x v="0"/>
    <x v="268"/>
    <n v="59907.1"/>
    <x v="0"/>
    <x v="0"/>
    <x v="0"/>
    <x v="0"/>
    <x v="1"/>
    <x v="0"/>
    <x v="0"/>
    <x v="1"/>
    <x v="18"/>
    <x v="9"/>
    <x v="0"/>
  </r>
  <r>
    <s v="AU2719"/>
    <s v="Rachel  Gomez"/>
    <x v="0"/>
    <n v="45"/>
    <x v="0"/>
    <x v="2"/>
    <x v="266"/>
    <n v="61712.07"/>
    <x v="0"/>
    <x v="1"/>
    <x v="0"/>
    <x v="0"/>
    <x v="0"/>
    <x v="0"/>
    <x v="0"/>
    <x v="2"/>
    <x v="12"/>
    <x v="9"/>
    <x v="0"/>
  </r>
  <r>
    <s v="AU2720"/>
    <s v="Fernando  Rowe"/>
    <x v="0"/>
    <n v="38"/>
    <x v="0"/>
    <x v="1"/>
    <x v="266"/>
    <n v="19225.04"/>
    <x v="1"/>
    <x v="1"/>
    <x v="1"/>
    <x v="0"/>
    <x v="0"/>
    <x v="1"/>
    <x v="1"/>
    <x v="3"/>
    <x v="12"/>
    <x v="9"/>
    <x v="0"/>
  </r>
  <r>
    <s v="AU2958"/>
    <s v="Isabel  Cross"/>
    <x v="1"/>
    <n v="31"/>
    <x v="0"/>
    <x v="0"/>
    <x v="67"/>
    <n v="88450.78"/>
    <x v="0"/>
    <x v="0"/>
    <x v="0"/>
    <x v="0"/>
    <x v="1"/>
    <x v="0"/>
    <x v="0"/>
    <x v="1"/>
    <x v="20"/>
    <x v="10"/>
    <x v="0"/>
  </r>
  <r>
    <s v="AU2722"/>
    <s v="Shari  Silva"/>
    <x v="1"/>
    <n v="46"/>
    <x v="0"/>
    <x v="2"/>
    <x v="266"/>
    <n v="76057.33"/>
    <x v="1"/>
    <x v="0"/>
    <x v="0"/>
    <x v="0"/>
    <x v="1"/>
    <x v="0"/>
    <x v="0"/>
    <x v="2"/>
    <x v="12"/>
    <x v="9"/>
    <x v="0"/>
  </r>
  <r>
    <s v="AU2980"/>
    <s v="Sandra  Floyd"/>
    <x v="1"/>
    <n v="31"/>
    <x v="1"/>
    <x v="1"/>
    <x v="67"/>
    <n v="9040.1299999999992"/>
    <x v="0"/>
    <x v="1"/>
    <x v="1"/>
    <x v="0"/>
    <x v="1"/>
    <x v="0"/>
    <x v="0"/>
    <x v="1"/>
    <x v="20"/>
    <x v="10"/>
    <x v="0"/>
  </r>
  <r>
    <s v="AU2990"/>
    <s v="Iris  Underwood"/>
    <x v="0"/>
    <n v="31"/>
    <x v="2"/>
    <x v="1"/>
    <x v="68"/>
    <n v="24581.82"/>
    <x v="0"/>
    <x v="2"/>
    <x v="0"/>
    <x v="0"/>
    <x v="0"/>
    <x v="0"/>
    <x v="0"/>
    <x v="1"/>
    <x v="25"/>
    <x v="10"/>
    <x v="0"/>
  </r>
  <r>
    <s v="AU2725"/>
    <s v="Ernest  Davis"/>
    <x v="0"/>
    <n v="55"/>
    <x v="2"/>
    <x v="1"/>
    <x v="266"/>
    <n v="71979.360000000001"/>
    <x v="1"/>
    <x v="3"/>
    <x v="1"/>
    <x v="0"/>
    <x v="1"/>
    <x v="0"/>
    <x v="0"/>
    <x v="4"/>
    <x v="12"/>
    <x v="9"/>
    <x v="0"/>
  </r>
  <r>
    <s v="AU2726"/>
    <s v="Cassandra  Franklin"/>
    <x v="1"/>
    <n v="41"/>
    <x v="3"/>
    <x v="0"/>
    <x v="266"/>
    <n v="86117.72"/>
    <x v="0"/>
    <x v="1"/>
    <x v="0"/>
    <x v="0"/>
    <x v="0"/>
    <x v="0"/>
    <x v="0"/>
    <x v="3"/>
    <x v="12"/>
    <x v="9"/>
    <x v="0"/>
  </r>
  <r>
    <s v="AU2727"/>
    <s v="Patty  Thompson"/>
    <x v="0"/>
    <n v="34"/>
    <x v="3"/>
    <x v="1"/>
    <x v="266"/>
    <n v="55601.78"/>
    <x v="0"/>
    <x v="1"/>
    <x v="1"/>
    <x v="0"/>
    <x v="0"/>
    <x v="0"/>
    <x v="0"/>
    <x v="1"/>
    <x v="12"/>
    <x v="9"/>
    <x v="0"/>
  </r>
  <r>
    <s v="AU2728"/>
    <s v="Bobbie  Ryan"/>
    <x v="0"/>
    <n v="47"/>
    <x v="3"/>
    <x v="1"/>
    <x v="266"/>
    <n v="191771.67"/>
    <x v="1"/>
    <x v="0"/>
    <x v="1"/>
    <x v="0"/>
    <x v="0"/>
    <x v="0"/>
    <x v="0"/>
    <x v="2"/>
    <x v="12"/>
    <x v="9"/>
    <x v="0"/>
  </r>
  <r>
    <s v="AU2997"/>
    <s v="Ellen  Weaver"/>
    <x v="1"/>
    <n v="31"/>
    <x v="0"/>
    <x v="2"/>
    <x v="286"/>
    <n v="6064.82"/>
    <x v="0"/>
    <x v="1"/>
    <x v="0"/>
    <x v="0"/>
    <x v="1"/>
    <x v="0"/>
    <x v="0"/>
    <x v="1"/>
    <x v="21"/>
    <x v="10"/>
    <x v="0"/>
  </r>
  <r>
    <s v="AU2730"/>
    <s v="Sandra  Floyd"/>
    <x v="1"/>
    <n v="36"/>
    <x v="3"/>
    <x v="0"/>
    <x v="266"/>
    <n v="28424.85"/>
    <x v="1"/>
    <x v="2"/>
    <x v="1"/>
    <x v="0"/>
    <x v="1"/>
    <x v="0"/>
    <x v="0"/>
    <x v="3"/>
    <x v="12"/>
    <x v="9"/>
    <x v="0"/>
  </r>
  <r>
    <s v="AU2731"/>
    <s v="Donna  Reid"/>
    <x v="1"/>
    <n v="36"/>
    <x v="0"/>
    <x v="2"/>
    <x v="226"/>
    <n v="59161.66"/>
    <x v="0"/>
    <x v="1"/>
    <x v="0"/>
    <x v="1"/>
    <x v="1"/>
    <x v="0"/>
    <x v="0"/>
    <x v="3"/>
    <x v="30"/>
    <x v="9"/>
    <x v="0"/>
  </r>
  <r>
    <s v="AU3009"/>
    <s v="Rachel  Gomez"/>
    <x v="1"/>
    <n v="31"/>
    <x v="1"/>
    <x v="2"/>
    <x v="286"/>
    <n v="75669.67"/>
    <x v="0"/>
    <x v="3"/>
    <x v="1"/>
    <x v="0"/>
    <x v="0"/>
    <x v="2"/>
    <x v="0"/>
    <x v="1"/>
    <x v="21"/>
    <x v="10"/>
    <x v="0"/>
  </r>
  <r>
    <s v="AU2733"/>
    <s v="Elbert  Klein"/>
    <x v="1"/>
    <n v="54"/>
    <x v="0"/>
    <x v="0"/>
    <x v="226"/>
    <n v="36215.75"/>
    <x v="0"/>
    <x v="0"/>
    <x v="0"/>
    <x v="0"/>
    <x v="1"/>
    <x v="0"/>
    <x v="0"/>
    <x v="2"/>
    <x v="30"/>
    <x v="9"/>
    <x v="0"/>
  </r>
  <r>
    <s v="AU2734"/>
    <s v="Sylvester  Morales"/>
    <x v="1"/>
    <n v="40"/>
    <x v="0"/>
    <x v="0"/>
    <x v="226"/>
    <n v="11268.91"/>
    <x v="2"/>
    <x v="1"/>
    <x v="1"/>
    <x v="0"/>
    <x v="0"/>
    <x v="0"/>
    <x v="0"/>
    <x v="3"/>
    <x v="30"/>
    <x v="9"/>
    <x v="0"/>
  </r>
  <r>
    <s v="AU3060"/>
    <s v="Bethany  Pena"/>
    <x v="1"/>
    <n v="31"/>
    <x v="0"/>
    <x v="0"/>
    <x v="69"/>
    <n v="2159.19"/>
    <x v="0"/>
    <x v="0"/>
    <x v="0"/>
    <x v="1"/>
    <x v="0"/>
    <x v="0"/>
    <x v="0"/>
    <x v="1"/>
    <x v="16"/>
    <x v="10"/>
    <x v="0"/>
  </r>
  <r>
    <s v="AU2736"/>
    <s v="Don  Gonzales"/>
    <x v="0"/>
    <n v="34"/>
    <x v="0"/>
    <x v="0"/>
    <x v="226"/>
    <n v="105674.84"/>
    <x v="0"/>
    <x v="2"/>
    <x v="1"/>
    <x v="0"/>
    <x v="0"/>
    <x v="0"/>
    <x v="0"/>
    <x v="1"/>
    <x v="30"/>
    <x v="9"/>
    <x v="0"/>
  </r>
  <r>
    <s v="AU2737"/>
    <s v="Trevor  Jones"/>
    <x v="0"/>
    <n v="35"/>
    <x v="0"/>
    <x v="0"/>
    <x v="226"/>
    <n v="38891.18"/>
    <x v="0"/>
    <x v="1"/>
    <x v="0"/>
    <x v="0"/>
    <x v="0"/>
    <x v="0"/>
    <x v="0"/>
    <x v="3"/>
    <x v="30"/>
    <x v="9"/>
    <x v="0"/>
  </r>
  <r>
    <s v="AU3072"/>
    <s v="Ben  Perez"/>
    <x v="1"/>
    <n v="31"/>
    <x v="2"/>
    <x v="2"/>
    <x v="69"/>
    <n v="21679.48"/>
    <x v="1"/>
    <x v="1"/>
    <x v="1"/>
    <x v="0"/>
    <x v="0"/>
    <x v="1"/>
    <x v="0"/>
    <x v="1"/>
    <x v="16"/>
    <x v="10"/>
    <x v="0"/>
  </r>
  <r>
    <s v="AU2739"/>
    <s v="Robert  Munoz"/>
    <x v="0"/>
    <n v="40"/>
    <x v="0"/>
    <x v="0"/>
    <x v="226"/>
    <n v="51782.04"/>
    <x v="1"/>
    <x v="2"/>
    <x v="0"/>
    <x v="0"/>
    <x v="0"/>
    <x v="0"/>
    <x v="0"/>
    <x v="3"/>
    <x v="30"/>
    <x v="9"/>
    <x v="0"/>
  </r>
  <r>
    <s v="AU3073"/>
    <s v="Donna  Reid"/>
    <x v="0"/>
    <n v="31"/>
    <x v="3"/>
    <x v="0"/>
    <x v="69"/>
    <n v="52907.13"/>
    <x v="0"/>
    <x v="2"/>
    <x v="1"/>
    <x v="1"/>
    <x v="0"/>
    <x v="0"/>
    <x v="0"/>
    <x v="1"/>
    <x v="16"/>
    <x v="10"/>
    <x v="0"/>
  </r>
  <r>
    <s v="AU2741"/>
    <s v="Johanna  Boone"/>
    <x v="1"/>
    <n v="38"/>
    <x v="0"/>
    <x v="2"/>
    <x v="226"/>
    <n v="116202.64"/>
    <x v="1"/>
    <x v="1"/>
    <x v="0"/>
    <x v="0"/>
    <x v="0"/>
    <x v="0"/>
    <x v="0"/>
    <x v="3"/>
    <x v="30"/>
    <x v="9"/>
    <x v="0"/>
  </r>
  <r>
    <s v="AU3105"/>
    <s v="Peter  Hodges"/>
    <x v="0"/>
    <n v="31"/>
    <x v="3"/>
    <x v="0"/>
    <x v="70"/>
    <n v="72690.78"/>
    <x v="1"/>
    <x v="1"/>
    <x v="1"/>
    <x v="0"/>
    <x v="0"/>
    <x v="0"/>
    <x v="0"/>
    <x v="1"/>
    <x v="19"/>
    <x v="10"/>
    <x v="0"/>
  </r>
  <r>
    <s v="AU2743"/>
    <s v="Tracy  Reed"/>
    <x v="0"/>
    <n v="38"/>
    <x v="0"/>
    <x v="0"/>
    <x v="226"/>
    <n v="88961.24"/>
    <x v="0"/>
    <x v="1"/>
    <x v="1"/>
    <x v="0"/>
    <x v="0"/>
    <x v="0"/>
    <x v="0"/>
    <x v="3"/>
    <x v="30"/>
    <x v="9"/>
    <x v="0"/>
  </r>
  <r>
    <s v="AU2744"/>
    <s v="Sylvester  Morales"/>
    <x v="0"/>
    <n v="43"/>
    <x v="2"/>
    <x v="2"/>
    <x v="226"/>
    <n v="34043.54"/>
    <x v="0"/>
    <x v="1"/>
    <x v="0"/>
    <x v="1"/>
    <x v="0"/>
    <x v="0"/>
    <x v="0"/>
    <x v="3"/>
    <x v="30"/>
    <x v="9"/>
    <x v="0"/>
  </r>
  <r>
    <s v="AU2745"/>
    <s v="Cecilia  Manning"/>
    <x v="0"/>
    <n v="52"/>
    <x v="2"/>
    <x v="1"/>
    <x v="226"/>
    <n v="68407.28"/>
    <x v="0"/>
    <x v="0"/>
    <x v="0"/>
    <x v="0"/>
    <x v="1"/>
    <x v="0"/>
    <x v="0"/>
    <x v="2"/>
    <x v="30"/>
    <x v="9"/>
    <x v="0"/>
  </r>
  <r>
    <s v="AU2746"/>
    <s v="Iris  Underwood"/>
    <x v="1"/>
    <n v="40"/>
    <x v="3"/>
    <x v="0"/>
    <x v="226"/>
    <n v="36903.25"/>
    <x v="0"/>
    <x v="2"/>
    <x v="1"/>
    <x v="0"/>
    <x v="0"/>
    <x v="1"/>
    <x v="0"/>
    <x v="3"/>
    <x v="30"/>
    <x v="9"/>
    <x v="0"/>
  </r>
  <r>
    <s v="AU3165"/>
    <s v="Lance  Yates"/>
    <x v="0"/>
    <n v="31"/>
    <x v="0"/>
    <x v="0"/>
    <x v="140"/>
    <n v="15486.78"/>
    <x v="0"/>
    <x v="1"/>
    <x v="0"/>
    <x v="0"/>
    <x v="0"/>
    <x v="0"/>
    <x v="0"/>
    <x v="1"/>
    <x v="7"/>
    <x v="10"/>
    <x v="0"/>
  </r>
  <r>
    <s v="AU3187"/>
    <s v="Robert  Munoz"/>
    <x v="1"/>
    <n v="31"/>
    <x v="3"/>
    <x v="2"/>
    <x v="140"/>
    <n v="34469.69"/>
    <x v="0"/>
    <x v="2"/>
    <x v="0"/>
    <x v="1"/>
    <x v="0"/>
    <x v="0"/>
    <x v="0"/>
    <x v="1"/>
    <x v="7"/>
    <x v="10"/>
    <x v="0"/>
  </r>
  <r>
    <s v="AU3191"/>
    <s v="Elvira  Bowman"/>
    <x v="0"/>
    <n v="31"/>
    <x v="0"/>
    <x v="2"/>
    <x v="187"/>
    <n v="8174.73"/>
    <x v="0"/>
    <x v="1"/>
    <x v="1"/>
    <x v="0"/>
    <x v="0"/>
    <x v="0"/>
    <x v="0"/>
    <x v="1"/>
    <x v="8"/>
    <x v="10"/>
    <x v="0"/>
  </r>
  <r>
    <s v="AU2750"/>
    <s v="Dan  Peterson"/>
    <x v="0"/>
    <n v="38"/>
    <x v="0"/>
    <x v="0"/>
    <x v="267"/>
    <n v="397.6"/>
    <x v="0"/>
    <x v="1"/>
    <x v="0"/>
    <x v="0"/>
    <x v="0"/>
    <x v="1"/>
    <x v="0"/>
    <x v="3"/>
    <x v="13"/>
    <x v="9"/>
    <x v="0"/>
  </r>
  <r>
    <s v="AU2751"/>
    <s v="Eddie  Green"/>
    <x v="1"/>
    <n v="35"/>
    <x v="0"/>
    <x v="1"/>
    <x v="267"/>
    <n v="79978.81"/>
    <x v="0"/>
    <x v="2"/>
    <x v="0"/>
    <x v="0"/>
    <x v="2"/>
    <x v="0"/>
    <x v="0"/>
    <x v="3"/>
    <x v="13"/>
    <x v="9"/>
    <x v="0"/>
  </r>
  <r>
    <s v="AU2752"/>
    <s v="Della  Jensen"/>
    <x v="1"/>
    <n v="57"/>
    <x v="2"/>
    <x v="2"/>
    <x v="267"/>
    <n v="46489.120000000003"/>
    <x v="1"/>
    <x v="1"/>
    <x v="0"/>
    <x v="0"/>
    <x v="0"/>
    <x v="0"/>
    <x v="0"/>
    <x v="4"/>
    <x v="13"/>
    <x v="9"/>
    <x v="0"/>
  </r>
  <r>
    <s v="AU2753"/>
    <s v="Patty  Thompson"/>
    <x v="0"/>
    <n v="64"/>
    <x v="2"/>
    <x v="1"/>
    <x v="267"/>
    <n v="138688.06"/>
    <x v="1"/>
    <x v="0"/>
    <x v="1"/>
    <x v="0"/>
    <x v="1"/>
    <x v="0"/>
    <x v="0"/>
    <x v="4"/>
    <x v="13"/>
    <x v="9"/>
    <x v="0"/>
  </r>
  <r>
    <s v="AU2754"/>
    <s v="Iris  Underwood"/>
    <x v="0"/>
    <n v="37"/>
    <x v="2"/>
    <x v="1"/>
    <x v="267"/>
    <n v="56859.040000000001"/>
    <x v="0"/>
    <x v="2"/>
    <x v="1"/>
    <x v="0"/>
    <x v="1"/>
    <x v="0"/>
    <x v="0"/>
    <x v="3"/>
    <x v="13"/>
    <x v="9"/>
    <x v="0"/>
  </r>
  <r>
    <s v="AU2755"/>
    <s v="Marian  Hill"/>
    <x v="1"/>
    <n v="53"/>
    <x v="2"/>
    <x v="2"/>
    <x v="267"/>
    <n v="32412.720000000001"/>
    <x v="0"/>
    <x v="1"/>
    <x v="1"/>
    <x v="1"/>
    <x v="1"/>
    <x v="0"/>
    <x v="0"/>
    <x v="2"/>
    <x v="13"/>
    <x v="9"/>
    <x v="0"/>
  </r>
  <r>
    <s v="AU2756"/>
    <s v="Della  Jensen"/>
    <x v="0"/>
    <n v="40"/>
    <x v="3"/>
    <x v="0"/>
    <x v="267"/>
    <n v="34860.120000000003"/>
    <x v="0"/>
    <x v="1"/>
    <x v="0"/>
    <x v="0"/>
    <x v="0"/>
    <x v="0"/>
    <x v="0"/>
    <x v="3"/>
    <x v="13"/>
    <x v="9"/>
    <x v="0"/>
  </r>
  <r>
    <s v="AU2757"/>
    <s v="Colleen  Warren"/>
    <x v="0"/>
    <n v="41"/>
    <x v="3"/>
    <x v="2"/>
    <x v="267"/>
    <n v="13868.73"/>
    <x v="0"/>
    <x v="0"/>
    <x v="0"/>
    <x v="1"/>
    <x v="1"/>
    <x v="0"/>
    <x v="0"/>
    <x v="3"/>
    <x v="13"/>
    <x v="9"/>
    <x v="0"/>
  </r>
  <r>
    <s v="AU2758"/>
    <s v="Ruben  Nunez"/>
    <x v="1"/>
    <n v="36"/>
    <x v="3"/>
    <x v="2"/>
    <x v="267"/>
    <n v="50594.82"/>
    <x v="0"/>
    <x v="3"/>
    <x v="0"/>
    <x v="0"/>
    <x v="1"/>
    <x v="0"/>
    <x v="0"/>
    <x v="3"/>
    <x v="13"/>
    <x v="9"/>
    <x v="0"/>
  </r>
  <r>
    <s v="AU2759"/>
    <s v="Ernest  Davis"/>
    <x v="0"/>
    <n v="37"/>
    <x v="3"/>
    <x v="0"/>
    <x v="267"/>
    <n v="25566.07"/>
    <x v="0"/>
    <x v="2"/>
    <x v="0"/>
    <x v="0"/>
    <x v="0"/>
    <x v="0"/>
    <x v="0"/>
    <x v="3"/>
    <x v="13"/>
    <x v="9"/>
    <x v="0"/>
  </r>
  <r>
    <s v="AU2760"/>
    <s v="Salvador  Bass"/>
    <x v="1"/>
    <n v="39"/>
    <x v="3"/>
    <x v="2"/>
    <x v="267"/>
    <n v="103833.28"/>
    <x v="0"/>
    <x v="1"/>
    <x v="1"/>
    <x v="0"/>
    <x v="0"/>
    <x v="1"/>
    <x v="0"/>
    <x v="3"/>
    <x v="13"/>
    <x v="9"/>
    <x v="0"/>
  </r>
  <r>
    <s v="AU3197"/>
    <s v="Max  Rodgers"/>
    <x v="1"/>
    <n v="31"/>
    <x v="0"/>
    <x v="0"/>
    <x v="187"/>
    <n v="63673.21"/>
    <x v="0"/>
    <x v="2"/>
    <x v="1"/>
    <x v="1"/>
    <x v="1"/>
    <x v="0"/>
    <x v="0"/>
    <x v="1"/>
    <x v="8"/>
    <x v="10"/>
    <x v="0"/>
  </r>
  <r>
    <s v="AU2762"/>
    <s v="Ben  Perez"/>
    <x v="1"/>
    <n v="23"/>
    <x v="1"/>
    <x v="0"/>
    <x v="267"/>
    <n v="40766.33"/>
    <x v="2"/>
    <x v="1"/>
    <x v="1"/>
    <x v="0"/>
    <x v="1"/>
    <x v="0"/>
    <x v="0"/>
    <x v="0"/>
    <x v="13"/>
    <x v="9"/>
    <x v="0"/>
  </r>
  <r>
    <s v="AU3207"/>
    <s v="Lorraine  Gibson"/>
    <x v="1"/>
    <n v="31"/>
    <x v="0"/>
    <x v="0"/>
    <x v="71"/>
    <n v="43725.31"/>
    <x v="0"/>
    <x v="0"/>
    <x v="0"/>
    <x v="1"/>
    <x v="2"/>
    <x v="0"/>
    <x v="0"/>
    <x v="1"/>
    <x v="6"/>
    <x v="10"/>
    <x v="0"/>
  </r>
  <r>
    <s v="AU2764"/>
    <s v="Christy  Olson"/>
    <x v="0"/>
    <n v="44"/>
    <x v="0"/>
    <x v="1"/>
    <x v="227"/>
    <n v="90240.81"/>
    <x v="0"/>
    <x v="2"/>
    <x v="0"/>
    <x v="0"/>
    <x v="2"/>
    <x v="0"/>
    <x v="0"/>
    <x v="3"/>
    <x v="23"/>
    <x v="9"/>
    <x v="0"/>
  </r>
  <r>
    <s v="AU3219"/>
    <s v="Sonya  Mullins"/>
    <x v="0"/>
    <n v="31"/>
    <x v="0"/>
    <x v="1"/>
    <x v="72"/>
    <n v="76328.479999999996"/>
    <x v="0"/>
    <x v="1"/>
    <x v="0"/>
    <x v="1"/>
    <x v="2"/>
    <x v="0"/>
    <x v="0"/>
    <x v="1"/>
    <x v="24"/>
    <x v="10"/>
    <x v="0"/>
  </r>
  <r>
    <s v="AU3225"/>
    <s v="Eric  Rose"/>
    <x v="0"/>
    <n v="31"/>
    <x v="0"/>
    <x v="0"/>
    <x v="72"/>
    <n v="14647.15"/>
    <x v="0"/>
    <x v="2"/>
    <x v="0"/>
    <x v="0"/>
    <x v="0"/>
    <x v="0"/>
    <x v="1"/>
    <x v="1"/>
    <x v="24"/>
    <x v="10"/>
    <x v="0"/>
  </r>
  <r>
    <s v="AU3308"/>
    <s v="Ruben  Nunez"/>
    <x v="0"/>
    <n v="31"/>
    <x v="0"/>
    <x v="0"/>
    <x v="235"/>
    <n v="30662.03"/>
    <x v="1"/>
    <x v="1"/>
    <x v="1"/>
    <x v="0"/>
    <x v="1"/>
    <x v="0"/>
    <x v="0"/>
    <x v="1"/>
    <x v="13"/>
    <x v="10"/>
    <x v="0"/>
  </r>
  <r>
    <s v="AU2768"/>
    <s v="Dan  Peterson"/>
    <x v="0"/>
    <n v="48"/>
    <x v="0"/>
    <x v="2"/>
    <x v="227"/>
    <n v="113043.21"/>
    <x v="0"/>
    <x v="1"/>
    <x v="0"/>
    <x v="0"/>
    <x v="1"/>
    <x v="0"/>
    <x v="0"/>
    <x v="2"/>
    <x v="23"/>
    <x v="9"/>
    <x v="0"/>
  </r>
  <r>
    <s v="AU2769"/>
    <s v="Cassandra  Franklin"/>
    <x v="0"/>
    <n v="38"/>
    <x v="0"/>
    <x v="0"/>
    <x v="227"/>
    <n v="79472.37"/>
    <x v="0"/>
    <x v="1"/>
    <x v="1"/>
    <x v="0"/>
    <x v="1"/>
    <x v="0"/>
    <x v="0"/>
    <x v="3"/>
    <x v="23"/>
    <x v="9"/>
    <x v="0"/>
  </r>
  <r>
    <s v="AU2770"/>
    <s v="Salvador  Bass"/>
    <x v="1"/>
    <n v="35"/>
    <x v="0"/>
    <x v="0"/>
    <x v="227"/>
    <n v="80296.039999999994"/>
    <x v="0"/>
    <x v="1"/>
    <x v="0"/>
    <x v="0"/>
    <x v="0"/>
    <x v="0"/>
    <x v="0"/>
    <x v="3"/>
    <x v="23"/>
    <x v="9"/>
    <x v="0"/>
  </r>
  <r>
    <s v="AU3378"/>
    <s v="Edwin  Malone"/>
    <x v="0"/>
    <n v="31"/>
    <x v="0"/>
    <x v="1"/>
    <x v="142"/>
    <n v="24254.6"/>
    <x v="0"/>
    <x v="3"/>
    <x v="0"/>
    <x v="0"/>
    <x v="0"/>
    <x v="1"/>
    <x v="0"/>
    <x v="1"/>
    <x v="15"/>
    <x v="10"/>
    <x v="0"/>
  </r>
  <r>
    <s v="AU2772"/>
    <s v="Shari  Silva"/>
    <x v="0"/>
    <n v="38"/>
    <x v="0"/>
    <x v="2"/>
    <x v="227"/>
    <n v="98634.09"/>
    <x v="0"/>
    <x v="1"/>
    <x v="1"/>
    <x v="0"/>
    <x v="2"/>
    <x v="0"/>
    <x v="0"/>
    <x v="3"/>
    <x v="23"/>
    <x v="9"/>
    <x v="0"/>
  </r>
  <r>
    <s v="AU2773"/>
    <s v="Sonya  Mullins"/>
    <x v="0"/>
    <n v="64"/>
    <x v="2"/>
    <x v="1"/>
    <x v="227"/>
    <n v="37303.85"/>
    <x v="1"/>
    <x v="2"/>
    <x v="0"/>
    <x v="0"/>
    <x v="0"/>
    <x v="0"/>
    <x v="0"/>
    <x v="4"/>
    <x v="23"/>
    <x v="9"/>
    <x v="0"/>
  </r>
  <r>
    <s v="AU2774"/>
    <s v="Sandra  Floyd"/>
    <x v="1"/>
    <n v="43"/>
    <x v="2"/>
    <x v="1"/>
    <x v="227"/>
    <n v="60848.21"/>
    <x v="2"/>
    <x v="2"/>
    <x v="1"/>
    <x v="0"/>
    <x v="2"/>
    <x v="0"/>
    <x v="1"/>
    <x v="3"/>
    <x v="23"/>
    <x v="9"/>
    <x v="0"/>
  </r>
  <r>
    <s v="AU2775"/>
    <s v="Lance  Yates"/>
    <x v="0"/>
    <n v="50"/>
    <x v="2"/>
    <x v="1"/>
    <x v="227"/>
    <n v="67373.16"/>
    <x v="0"/>
    <x v="2"/>
    <x v="0"/>
    <x v="0"/>
    <x v="1"/>
    <x v="0"/>
    <x v="0"/>
    <x v="2"/>
    <x v="23"/>
    <x v="9"/>
    <x v="0"/>
  </r>
  <r>
    <s v="AU2776"/>
    <s v="Eddie  Green"/>
    <x v="0"/>
    <n v="53"/>
    <x v="2"/>
    <x v="1"/>
    <x v="227"/>
    <n v="66777.52"/>
    <x v="0"/>
    <x v="1"/>
    <x v="1"/>
    <x v="0"/>
    <x v="1"/>
    <x v="0"/>
    <x v="0"/>
    <x v="2"/>
    <x v="23"/>
    <x v="9"/>
    <x v="0"/>
  </r>
  <r>
    <s v="AU2777"/>
    <s v="Kyle  Carr"/>
    <x v="0"/>
    <n v="59"/>
    <x v="2"/>
    <x v="1"/>
    <x v="227"/>
    <n v="19945.96"/>
    <x v="0"/>
    <x v="0"/>
    <x v="0"/>
    <x v="0"/>
    <x v="0"/>
    <x v="1"/>
    <x v="0"/>
    <x v="4"/>
    <x v="23"/>
    <x v="9"/>
    <x v="0"/>
  </r>
  <r>
    <s v="AU2778"/>
    <s v="Beth  Tucker"/>
    <x v="0"/>
    <n v="43"/>
    <x v="2"/>
    <x v="1"/>
    <x v="227"/>
    <n v="125701.49"/>
    <x v="1"/>
    <x v="1"/>
    <x v="0"/>
    <x v="0"/>
    <x v="0"/>
    <x v="0"/>
    <x v="0"/>
    <x v="3"/>
    <x v="23"/>
    <x v="9"/>
    <x v="0"/>
  </r>
  <r>
    <s v="AU2779"/>
    <s v="Elvira  Bowman"/>
    <x v="0"/>
    <n v="39"/>
    <x v="3"/>
    <x v="1"/>
    <x v="227"/>
    <n v="85814.51"/>
    <x v="0"/>
    <x v="1"/>
    <x v="1"/>
    <x v="0"/>
    <x v="0"/>
    <x v="0"/>
    <x v="0"/>
    <x v="3"/>
    <x v="23"/>
    <x v="9"/>
    <x v="0"/>
  </r>
  <r>
    <s v="AU2780"/>
    <s v="Mable  Lindsey"/>
    <x v="1"/>
    <n v="22"/>
    <x v="3"/>
    <x v="0"/>
    <x v="227"/>
    <n v="95435.31"/>
    <x v="0"/>
    <x v="1"/>
    <x v="1"/>
    <x v="0"/>
    <x v="0"/>
    <x v="0"/>
    <x v="0"/>
    <x v="0"/>
    <x v="23"/>
    <x v="9"/>
    <x v="0"/>
  </r>
  <r>
    <s v="AU2781"/>
    <s v="Max  Rodgers"/>
    <x v="1"/>
    <n v="40"/>
    <x v="0"/>
    <x v="0"/>
    <x v="182"/>
    <n v="107325"/>
    <x v="1"/>
    <x v="1"/>
    <x v="0"/>
    <x v="0"/>
    <x v="0"/>
    <x v="0"/>
    <x v="1"/>
    <x v="3"/>
    <x v="14"/>
    <x v="9"/>
    <x v="0"/>
  </r>
  <r>
    <s v="AU2782"/>
    <s v="Beth  Tucker"/>
    <x v="0"/>
    <n v="20"/>
    <x v="0"/>
    <x v="2"/>
    <x v="182"/>
    <n v="96797.66"/>
    <x v="0"/>
    <x v="1"/>
    <x v="1"/>
    <x v="0"/>
    <x v="0"/>
    <x v="0"/>
    <x v="0"/>
    <x v="0"/>
    <x v="14"/>
    <x v="9"/>
    <x v="0"/>
  </r>
  <r>
    <s v="AU3410"/>
    <s v="Brooke  Horton"/>
    <x v="0"/>
    <n v="31"/>
    <x v="3"/>
    <x v="1"/>
    <x v="142"/>
    <n v="21827.22"/>
    <x v="1"/>
    <x v="0"/>
    <x v="0"/>
    <x v="0"/>
    <x v="1"/>
    <x v="0"/>
    <x v="0"/>
    <x v="1"/>
    <x v="15"/>
    <x v="10"/>
    <x v="0"/>
  </r>
  <r>
    <s v="AU3435"/>
    <s v="Iris  Underwood"/>
    <x v="0"/>
    <n v="31"/>
    <x v="0"/>
    <x v="0"/>
    <x v="75"/>
    <n v="26046.58"/>
    <x v="1"/>
    <x v="2"/>
    <x v="1"/>
    <x v="0"/>
    <x v="0"/>
    <x v="1"/>
    <x v="0"/>
    <x v="1"/>
    <x v="17"/>
    <x v="10"/>
    <x v="0"/>
  </r>
  <r>
    <s v="AU3448"/>
    <s v="Ernest  Davis"/>
    <x v="0"/>
    <n v="31"/>
    <x v="0"/>
    <x v="0"/>
    <x v="76"/>
    <n v="7727.76"/>
    <x v="0"/>
    <x v="2"/>
    <x v="0"/>
    <x v="0"/>
    <x v="1"/>
    <x v="0"/>
    <x v="0"/>
    <x v="1"/>
    <x v="28"/>
    <x v="10"/>
    <x v="0"/>
  </r>
  <r>
    <s v="AU3467"/>
    <s v="Mable  Lindsey"/>
    <x v="1"/>
    <n v="31"/>
    <x v="3"/>
    <x v="0"/>
    <x v="76"/>
    <n v="9032.1299999999992"/>
    <x v="2"/>
    <x v="1"/>
    <x v="1"/>
    <x v="0"/>
    <x v="0"/>
    <x v="0"/>
    <x v="0"/>
    <x v="1"/>
    <x v="28"/>
    <x v="10"/>
    <x v="0"/>
  </r>
  <r>
    <s v="AU2787"/>
    <s v="Ellen  Weaver"/>
    <x v="1"/>
    <n v="41"/>
    <x v="0"/>
    <x v="0"/>
    <x v="182"/>
    <n v="12062.52"/>
    <x v="1"/>
    <x v="1"/>
    <x v="1"/>
    <x v="0"/>
    <x v="1"/>
    <x v="0"/>
    <x v="0"/>
    <x v="3"/>
    <x v="14"/>
    <x v="9"/>
    <x v="0"/>
  </r>
  <r>
    <s v="AU2788"/>
    <s v="Salvador  Bass"/>
    <x v="0"/>
    <n v="53"/>
    <x v="2"/>
    <x v="1"/>
    <x v="182"/>
    <n v="46529.06"/>
    <x v="2"/>
    <x v="1"/>
    <x v="0"/>
    <x v="1"/>
    <x v="0"/>
    <x v="0"/>
    <x v="0"/>
    <x v="2"/>
    <x v="14"/>
    <x v="9"/>
    <x v="0"/>
  </r>
  <r>
    <s v="AU2789"/>
    <s v="Cecilia  Manning"/>
    <x v="0"/>
    <n v="45"/>
    <x v="2"/>
    <x v="1"/>
    <x v="182"/>
    <n v="30615.4"/>
    <x v="0"/>
    <x v="1"/>
    <x v="0"/>
    <x v="1"/>
    <x v="2"/>
    <x v="0"/>
    <x v="0"/>
    <x v="2"/>
    <x v="14"/>
    <x v="9"/>
    <x v="0"/>
  </r>
  <r>
    <s v="AU2790"/>
    <s v="Herman  Williams"/>
    <x v="0"/>
    <n v="58"/>
    <x v="2"/>
    <x v="2"/>
    <x v="182"/>
    <n v="60265.13"/>
    <x v="1"/>
    <x v="2"/>
    <x v="0"/>
    <x v="0"/>
    <x v="0"/>
    <x v="0"/>
    <x v="0"/>
    <x v="4"/>
    <x v="14"/>
    <x v="9"/>
    <x v="0"/>
  </r>
  <r>
    <s v="AU2791"/>
    <s v="Guillermo  Potter"/>
    <x v="1"/>
    <n v="59"/>
    <x v="2"/>
    <x v="2"/>
    <x v="182"/>
    <n v="29297.19"/>
    <x v="1"/>
    <x v="1"/>
    <x v="1"/>
    <x v="0"/>
    <x v="1"/>
    <x v="0"/>
    <x v="0"/>
    <x v="4"/>
    <x v="14"/>
    <x v="9"/>
    <x v="0"/>
  </r>
  <r>
    <s v="AU2792"/>
    <s v="Rachel  Gomez"/>
    <x v="1"/>
    <n v="40"/>
    <x v="3"/>
    <x v="0"/>
    <x v="182"/>
    <n v="29019.25"/>
    <x v="0"/>
    <x v="1"/>
    <x v="1"/>
    <x v="0"/>
    <x v="1"/>
    <x v="0"/>
    <x v="0"/>
    <x v="3"/>
    <x v="14"/>
    <x v="9"/>
    <x v="0"/>
  </r>
  <r>
    <s v="AU3505"/>
    <s v="Nellie  Joseph"/>
    <x v="0"/>
    <n v="31"/>
    <x v="0"/>
    <x v="0"/>
    <x v="146"/>
    <n v="1371.58"/>
    <x v="0"/>
    <x v="2"/>
    <x v="0"/>
    <x v="0"/>
    <x v="0"/>
    <x v="0"/>
    <x v="0"/>
    <x v="1"/>
    <x v="21"/>
    <x v="11"/>
    <x v="0"/>
  </r>
  <r>
    <s v="AU2794"/>
    <s v="Patty  Thompson"/>
    <x v="1"/>
    <n v="45"/>
    <x v="0"/>
    <x v="1"/>
    <x v="183"/>
    <n v="57318.27"/>
    <x v="0"/>
    <x v="3"/>
    <x v="1"/>
    <x v="0"/>
    <x v="1"/>
    <x v="0"/>
    <x v="0"/>
    <x v="2"/>
    <x v="29"/>
    <x v="9"/>
    <x v="0"/>
  </r>
  <r>
    <s v="AU3514"/>
    <s v="Jenny  Garcia"/>
    <x v="0"/>
    <n v="31"/>
    <x v="0"/>
    <x v="2"/>
    <x v="146"/>
    <n v="77243.42"/>
    <x v="0"/>
    <x v="3"/>
    <x v="0"/>
    <x v="0"/>
    <x v="2"/>
    <x v="0"/>
    <x v="0"/>
    <x v="1"/>
    <x v="21"/>
    <x v="11"/>
    <x v="0"/>
  </r>
  <r>
    <s v="AU3570"/>
    <s v="Peter  Hodges"/>
    <x v="0"/>
    <n v="31"/>
    <x v="0"/>
    <x v="2"/>
    <x v="189"/>
    <n v="30988.97"/>
    <x v="0"/>
    <x v="2"/>
    <x v="1"/>
    <x v="0"/>
    <x v="0"/>
    <x v="2"/>
    <x v="0"/>
    <x v="1"/>
    <x v="1"/>
    <x v="11"/>
    <x v="0"/>
  </r>
  <r>
    <s v="AU3586"/>
    <s v="Lynette  Brewer"/>
    <x v="1"/>
    <n v="31"/>
    <x v="0"/>
    <x v="0"/>
    <x v="190"/>
    <n v="122948.43"/>
    <x v="0"/>
    <x v="1"/>
    <x v="1"/>
    <x v="1"/>
    <x v="1"/>
    <x v="0"/>
    <x v="0"/>
    <x v="1"/>
    <x v="2"/>
    <x v="11"/>
    <x v="0"/>
  </r>
  <r>
    <s v="AU3593"/>
    <s v="Tracy  Reed"/>
    <x v="0"/>
    <n v="31"/>
    <x v="0"/>
    <x v="0"/>
    <x v="190"/>
    <n v="15292.75"/>
    <x v="0"/>
    <x v="1"/>
    <x v="1"/>
    <x v="0"/>
    <x v="1"/>
    <x v="0"/>
    <x v="0"/>
    <x v="1"/>
    <x v="2"/>
    <x v="11"/>
    <x v="0"/>
  </r>
  <r>
    <s v="AU2799"/>
    <s v="Shari  Silva"/>
    <x v="1"/>
    <n v="21"/>
    <x v="0"/>
    <x v="2"/>
    <x v="183"/>
    <n v="24405.78"/>
    <x v="0"/>
    <x v="1"/>
    <x v="1"/>
    <x v="0"/>
    <x v="1"/>
    <x v="0"/>
    <x v="0"/>
    <x v="0"/>
    <x v="29"/>
    <x v="9"/>
    <x v="0"/>
  </r>
  <r>
    <s v="AU2800"/>
    <s v="Beth  Tucker"/>
    <x v="0"/>
    <n v="45"/>
    <x v="0"/>
    <x v="0"/>
    <x v="183"/>
    <n v="30456.76"/>
    <x v="0"/>
    <x v="2"/>
    <x v="0"/>
    <x v="0"/>
    <x v="0"/>
    <x v="0"/>
    <x v="0"/>
    <x v="2"/>
    <x v="29"/>
    <x v="9"/>
    <x v="0"/>
  </r>
  <r>
    <s v="AU3596"/>
    <s v="Trevor  Jones"/>
    <x v="0"/>
    <n v="31"/>
    <x v="0"/>
    <x v="0"/>
    <x v="190"/>
    <n v="36677.39"/>
    <x v="1"/>
    <x v="1"/>
    <x v="0"/>
    <x v="0"/>
    <x v="1"/>
    <x v="0"/>
    <x v="0"/>
    <x v="1"/>
    <x v="2"/>
    <x v="11"/>
    <x v="0"/>
  </r>
  <r>
    <s v="AU2802"/>
    <s v="Herman  Williams"/>
    <x v="1"/>
    <n v="23"/>
    <x v="0"/>
    <x v="0"/>
    <x v="183"/>
    <n v="20554.79"/>
    <x v="1"/>
    <x v="2"/>
    <x v="1"/>
    <x v="1"/>
    <x v="0"/>
    <x v="0"/>
    <x v="0"/>
    <x v="0"/>
    <x v="29"/>
    <x v="9"/>
    <x v="0"/>
  </r>
  <r>
    <s v="AU3630"/>
    <s v="Elbert  Klein"/>
    <x v="1"/>
    <n v="31"/>
    <x v="0"/>
    <x v="0"/>
    <x v="192"/>
    <n v="37330.120000000003"/>
    <x v="0"/>
    <x v="1"/>
    <x v="0"/>
    <x v="0"/>
    <x v="0"/>
    <x v="0"/>
    <x v="0"/>
    <x v="1"/>
    <x v="19"/>
    <x v="11"/>
    <x v="0"/>
  </r>
  <r>
    <s v="AU2804"/>
    <s v="Eric  Rose"/>
    <x v="0"/>
    <n v="44"/>
    <x v="0"/>
    <x v="0"/>
    <x v="183"/>
    <n v="88966.49"/>
    <x v="0"/>
    <x v="1"/>
    <x v="0"/>
    <x v="0"/>
    <x v="1"/>
    <x v="0"/>
    <x v="0"/>
    <x v="3"/>
    <x v="29"/>
    <x v="9"/>
    <x v="0"/>
  </r>
  <r>
    <s v="AU3637"/>
    <s v="Johanna  Boone"/>
    <x v="1"/>
    <n v="31"/>
    <x v="0"/>
    <x v="0"/>
    <x v="192"/>
    <n v="138779.78"/>
    <x v="2"/>
    <x v="2"/>
    <x v="0"/>
    <x v="0"/>
    <x v="0"/>
    <x v="0"/>
    <x v="0"/>
    <x v="1"/>
    <x v="19"/>
    <x v="11"/>
    <x v="0"/>
  </r>
  <r>
    <s v="AU2806"/>
    <s v="Sandra  Floyd"/>
    <x v="1"/>
    <n v="37"/>
    <x v="0"/>
    <x v="0"/>
    <x v="183"/>
    <n v="145767.66"/>
    <x v="0"/>
    <x v="0"/>
    <x v="0"/>
    <x v="0"/>
    <x v="0"/>
    <x v="0"/>
    <x v="0"/>
    <x v="3"/>
    <x v="29"/>
    <x v="9"/>
    <x v="0"/>
  </r>
  <r>
    <s v="AU3639"/>
    <s v="Cecilia  Manning"/>
    <x v="0"/>
    <n v="31"/>
    <x v="0"/>
    <x v="2"/>
    <x v="192"/>
    <n v="82346.33"/>
    <x v="1"/>
    <x v="1"/>
    <x v="0"/>
    <x v="1"/>
    <x v="1"/>
    <x v="0"/>
    <x v="0"/>
    <x v="1"/>
    <x v="19"/>
    <x v="11"/>
    <x v="0"/>
  </r>
  <r>
    <s v="AU2808"/>
    <s v="Sonya  Mullins"/>
    <x v="0"/>
    <n v="37"/>
    <x v="0"/>
    <x v="2"/>
    <x v="183"/>
    <n v="4904.96"/>
    <x v="0"/>
    <x v="3"/>
    <x v="1"/>
    <x v="0"/>
    <x v="0"/>
    <x v="0"/>
    <x v="0"/>
    <x v="3"/>
    <x v="29"/>
    <x v="9"/>
    <x v="0"/>
  </r>
  <r>
    <s v="AU2809"/>
    <s v="Cecilia  Manning"/>
    <x v="0"/>
    <n v="34"/>
    <x v="0"/>
    <x v="1"/>
    <x v="183"/>
    <n v="188021.54"/>
    <x v="0"/>
    <x v="1"/>
    <x v="1"/>
    <x v="1"/>
    <x v="0"/>
    <x v="0"/>
    <x v="0"/>
    <x v="1"/>
    <x v="29"/>
    <x v="9"/>
    <x v="0"/>
  </r>
  <r>
    <s v="AU2810"/>
    <s v="Brooke  Horton"/>
    <x v="0"/>
    <n v="37"/>
    <x v="0"/>
    <x v="0"/>
    <x v="183"/>
    <n v="10095.64"/>
    <x v="0"/>
    <x v="0"/>
    <x v="0"/>
    <x v="0"/>
    <x v="0"/>
    <x v="0"/>
    <x v="0"/>
    <x v="3"/>
    <x v="29"/>
    <x v="9"/>
    <x v="0"/>
  </r>
  <r>
    <s v="AU2811"/>
    <s v="Elbert  Klein"/>
    <x v="1"/>
    <n v="48"/>
    <x v="0"/>
    <x v="0"/>
    <x v="183"/>
    <n v="44438.81"/>
    <x v="1"/>
    <x v="1"/>
    <x v="0"/>
    <x v="0"/>
    <x v="1"/>
    <x v="0"/>
    <x v="0"/>
    <x v="2"/>
    <x v="29"/>
    <x v="9"/>
    <x v="0"/>
  </r>
  <r>
    <s v="AU2812"/>
    <s v="Cecilia  Manning"/>
    <x v="1"/>
    <n v="22"/>
    <x v="0"/>
    <x v="0"/>
    <x v="183"/>
    <n v="24430.85"/>
    <x v="0"/>
    <x v="0"/>
    <x v="1"/>
    <x v="0"/>
    <x v="0"/>
    <x v="0"/>
    <x v="0"/>
    <x v="0"/>
    <x v="29"/>
    <x v="9"/>
    <x v="0"/>
  </r>
  <r>
    <s v="AU2813"/>
    <s v="Robert  Munoz"/>
    <x v="1"/>
    <n v="39"/>
    <x v="0"/>
    <x v="1"/>
    <x v="183"/>
    <n v="158706.54999999999"/>
    <x v="1"/>
    <x v="1"/>
    <x v="0"/>
    <x v="0"/>
    <x v="2"/>
    <x v="2"/>
    <x v="0"/>
    <x v="3"/>
    <x v="29"/>
    <x v="9"/>
    <x v="0"/>
  </r>
  <r>
    <s v="AU3644"/>
    <s v="Blake  Bridges"/>
    <x v="1"/>
    <n v="31"/>
    <x v="0"/>
    <x v="0"/>
    <x v="192"/>
    <n v="43362.66"/>
    <x v="2"/>
    <x v="3"/>
    <x v="1"/>
    <x v="0"/>
    <x v="2"/>
    <x v="0"/>
    <x v="0"/>
    <x v="1"/>
    <x v="19"/>
    <x v="11"/>
    <x v="0"/>
  </r>
  <r>
    <s v="AU3688"/>
    <s v="Shari  Silva"/>
    <x v="1"/>
    <n v="31"/>
    <x v="0"/>
    <x v="1"/>
    <x v="236"/>
    <n v="44690.06"/>
    <x v="1"/>
    <x v="1"/>
    <x v="1"/>
    <x v="0"/>
    <x v="0"/>
    <x v="0"/>
    <x v="0"/>
    <x v="1"/>
    <x v="27"/>
    <x v="11"/>
    <x v="0"/>
  </r>
  <r>
    <s v="AU3727"/>
    <s v="Brooke  Horton"/>
    <x v="0"/>
    <n v="31"/>
    <x v="0"/>
    <x v="0"/>
    <x v="81"/>
    <n v="62759.55"/>
    <x v="0"/>
    <x v="3"/>
    <x v="1"/>
    <x v="0"/>
    <x v="1"/>
    <x v="0"/>
    <x v="0"/>
    <x v="1"/>
    <x v="8"/>
    <x v="11"/>
    <x v="0"/>
  </r>
  <r>
    <s v="AU3798"/>
    <s v="Marian  Hill"/>
    <x v="0"/>
    <n v="31"/>
    <x v="0"/>
    <x v="0"/>
    <x v="298"/>
    <n v="48197.19"/>
    <x v="1"/>
    <x v="2"/>
    <x v="0"/>
    <x v="0"/>
    <x v="0"/>
    <x v="2"/>
    <x v="0"/>
    <x v="1"/>
    <x v="9"/>
    <x v="11"/>
    <x v="0"/>
  </r>
  <r>
    <s v="AU2818"/>
    <s v="Ben  Perez"/>
    <x v="1"/>
    <n v="61"/>
    <x v="0"/>
    <x v="0"/>
    <x v="183"/>
    <n v="37710.879999999997"/>
    <x v="1"/>
    <x v="1"/>
    <x v="1"/>
    <x v="1"/>
    <x v="1"/>
    <x v="0"/>
    <x v="0"/>
    <x v="4"/>
    <x v="29"/>
    <x v="9"/>
    <x v="0"/>
  </r>
  <r>
    <s v="AU2819"/>
    <s v="Arturo  Francis"/>
    <x v="0"/>
    <n v="37"/>
    <x v="0"/>
    <x v="0"/>
    <x v="183"/>
    <n v="64558.16"/>
    <x v="2"/>
    <x v="1"/>
    <x v="1"/>
    <x v="0"/>
    <x v="0"/>
    <x v="2"/>
    <x v="0"/>
    <x v="3"/>
    <x v="29"/>
    <x v="9"/>
    <x v="0"/>
  </r>
  <r>
    <s v="AU3837"/>
    <s v="Sandra  Floyd"/>
    <x v="1"/>
    <n v="31"/>
    <x v="0"/>
    <x v="0"/>
    <x v="82"/>
    <n v="73024.61"/>
    <x v="0"/>
    <x v="1"/>
    <x v="0"/>
    <x v="0"/>
    <x v="0"/>
    <x v="0"/>
    <x v="0"/>
    <x v="1"/>
    <x v="11"/>
    <x v="11"/>
    <x v="0"/>
  </r>
  <r>
    <s v="AU2821"/>
    <s v="Max  Rodgers"/>
    <x v="0"/>
    <n v="35"/>
    <x v="0"/>
    <x v="0"/>
    <x v="183"/>
    <n v="8330.58"/>
    <x v="0"/>
    <x v="2"/>
    <x v="1"/>
    <x v="0"/>
    <x v="0"/>
    <x v="0"/>
    <x v="0"/>
    <x v="3"/>
    <x v="29"/>
    <x v="9"/>
    <x v="0"/>
  </r>
  <r>
    <s v="AU2822"/>
    <s v="Marian  Hill"/>
    <x v="1"/>
    <n v="36"/>
    <x v="0"/>
    <x v="0"/>
    <x v="183"/>
    <n v="214098.75"/>
    <x v="2"/>
    <x v="1"/>
    <x v="0"/>
    <x v="1"/>
    <x v="2"/>
    <x v="0"/>
    <x v="1"/>
    <x v="3"/>
    <x v="29"/>
    <x v="9"/>
    <x v="0"/>
  </r>
  <r>
    <s v="AU2823"/>
    <s v="Jenny  Garcia"/>
    <x v="1"/>
    <n v="41"/>
    <x v="0"/>
    <x v="2"/>
    <x v="183"/>
    <n v="62037.9"/>
    <x v="0"/>
    <x v="2"/>
    <x v="1"/>
    <x v="0"/>
    <x v="0"/>
    <x v="0"/>
    <x v="1"/>
    <x v="3"/>
    <x v="29"/>
    <x v="9"/>
    <x v="0"/>
  </r>
  <r>
    <s v="AU2824"/>
    <s v="Carla  Mccormick"/>
    <x v="0"/>
    <n v="38"/>
    <x v="0"/>
    <x v="0"/>
    <x v="183"/>
    <n v="20957.099999999999"/>
    <x v="1"/>
    <x v="1"/>
    <x v="0"/>
    <x v="0"/>
    <x v="0"/>
    <x v="0"/>
    <x v="1"/>
    <x v="3"/>
    <x v="29"/>
    <x v="9"/>
    <x v="0"/>
  </r>
  <r>
    <s v="AU3888"/>
    <s v="Cassandra  Franklin"/>
    <x v="0"/>
    <n v="31"/>
    <x v="0"/>
    <x v="0"/>
    <x v="84"/>
    <n v="73032.09"/>
    <x v="1"/>
    <x v="2"/>
    <x v="1"/>
    <x v="0"/>
    <x v="0"/>
    <x v="0"/>
    <x v="0"/>
    <x v="1"/>
    <x v="13"/>
    <x v="11"/>
    <x v="0"/>
  </r>
  <r>
    <s v="AU3896"/>
    <s v="Nellie  Joseph"/>
    <x v="0"/>
    <n v="31"/>
    <x v="0"/>
    <x v="0"/>
    <x v="84"/>
    <n v="114072.87"/>
    <x v="0"/>
    <x v="1"/>
    <x v="1"/>
    <x v="0"/>
    <x v="0"/>
    <x v="0"/>
    <x v="0"/>
    <x v="1"/>
    <x v="13"/>
    <x v="11"/>
    <x v="0"/>
  </r>
  <r>
    <s v="AU2827"/>
    <s v="Sandra  Floyd"/>
    <x v="1"/>
    <n v="37"/>
    <x v="0"/>
    <x v="0"/>
    <x v="183"/>
    <n v="37597.129999999997"/>
    <x v="0"/>
    <x v="2"/>
    <x v="1"/>
    <x v="0"/>
    <x v="0"/>
    <x v="2"/>
    <x v="1"/>
    <x v="3"/>
    <x v="29"/>
    <x v="9"/>
    <x v="0"/>
  </r>
  <r>
    <s v="AU3932"/>
    <s v="Austin  Reynolds"/>
    <x v="0"/>
    <n v="31"/>
    <x v="0"/>
    <x v="2"/>
    <x v="299"/>
    <n v="24120.82"/>
    <x v="0"/>
    <x v="1"/>
    <x v="0"/>
    <x v="0"/>
    <x v="0"/>
    <x v="3"/>
    <x v="1"/>
    <x v="1"/>
    <x v="14"/>
    <x v="11"/>
    <x v="0"/>
  </r>
  <r>
    <s v="AU2829"/>
    <s v="Brooke  Horton"/>
    <x v="0"/>
    <n v="55"/>
    <x v="2"/>
    <x v="1"/>
    <x v="183"/>
    <n v="59108.959999999999"/>
    <x v="0"/>
    <x v="1"/>
    <x v="1"/>
    <x v="0"/>
    <x v="0"/>
    <x v="0"/>
    <x v="0"/>
    <x v="4"/>
    <x v="29"/>
    <x v="9"/>
    <x v="0"/>
  </r>
  <r>
    <s v="AU2830"/>
    <s v="Della  Jensen"/>
    <x v="1"/>
    <n v="39"/>
    <x v="2"/>
    <x v="2"/>
    <x v="183"/>
    <n v="87128.12"/>
    <x v="0"/>
    <x v="1"/>
    <x v="1"/>
    <x v="0"/>
    <x v="1"/>
    <x v="0"/>
    <x v="0"/>
    <x v="3"/>
    <x v="29"/>
    <x v="9"/>
    <x v="0"/>
  </r>
  <r>
    <s v="AU2831"/>
    <s v="Willie  Vega"/>
    <x v="1"/>
    <n v="34"/>
    <x v="2"/>
    <x v="2"/>
    <x v="183"/>
    <n v="30931.85"/>
    <x v="0"/>
    <x v="1"/>
    <x v="1"/>
    <x v="0"/>
    <x v="0"/>
    <x v="0"/>
    <x v="0"/>
    <x v="1"/>
    <x v="29"/>
    <x v="9"/>
    <x v="0"/>
  </r>
  <r>
    <s v="AU2832"/>
    <s v="Andrew  Meyer"/>
    <x v="1"/>
    <n v="52"/>
    <x v="2"/>
    <x v="2"/>
    <x v="183"/>
    <n v="12725.18"/>
    <x v="0"/>
    <x v="2"/>
    <x v="0"/>
    <x v="0"/>
    <x v="0"/>
    <x v="0"/>
    <x v="0"/>
    <x v="2"/>
    <x v="29"/>
    <x v="9"/>
    <x v="0"/>
  </r>
  <r>
    <s v="AU2833"/>
    <s v="Cecilia  Manning"/>
    <x v="0"/>
    <n v="45"/>
    <x v="2"/>
    <x v="2"/>
    <x v="183"/>
    <n v="87225.75"/>
    <x v="0"/>
    <x v="2"/>
    <x v="0"/>
    <x v="0"/>
    <x v="2"/>
    <x v="1"/>
    <x v="0"/>
    <x v="2"/>
    <x v="29"/>
    <x v="9"/>
    <x v="0"/>
  </r>
  <r>
    <s v="AU2834"/>
    <s v="Edwin  Malone"/>
    <x v="1"/>
    <n v="46"/>
    <x v="2"/>
    <x v="2"/>
    <x v="183"/>
    <n v="54084.480000000003"/>
    <x v="1"/>
    <x v="3"/>
    <x v="0"/>
    <x v="0"/>
    <x v="1"/>
    <x v="0"/>
    <x v="0"/>
    <x v="2"/>
    <x v="29"/>
    <x v="9"/>
    <x v="0"/>
  </r>
  <r>
    <s v="AU2835"/>
    <s v="Edwin  Malone"/>
    <x v="1"/>
    <n v="58"/>
    <x v="2"/>
    <x v="2"/>
    <x v="183"/>
    <n v="23136.93"/>
    <x v="0"/>
    <x v="0"/>
    <x v="0"/>
    <x v="0"/>
    <x v="0"/>
    <x v="0"/>
    <x v="0"/>
    <x v="4"/>
    <x v="29"/>
    <x v="9"/>
    <x v="0"/>
  </r>
  <r>
    <s v="AU2836"/>
    <s v="Brooke  Horton"/>
    <x v="0"/>
    <n v="60"/>
    <x v="2"/>
    <x v="1"/>
    <x v="183"/>
    <n v="152848.21"/>
    <x v="0"/>
    <x v="2"/>
    <x v="1"/>
    <x v="0"/>
    <x v="0"/>
    <x v="0"/>
    <x v="0"/>
    <x v="4"/>
    <x v="29"/>
    <x v="9"/>
    <x v="0"/>
  </r>
  <r>
    <s v="AU2837"/>
    <s v="Christina  Fuller"/>
    <x v="1"/>
    <n v="52"/>
    <x v="2"/>
    <x v="2"/>
    <x v="183"/>
    <n v="54636.18"/>
    <x v="0"/>
    <x v="2"/>
    <x v="1"/>
    <x v="0"/>
    <x v="1"/>
    <x v="0"/>
    <x v="0"/>
    <x v="2"/>
    <x v="29"/>
    <x v="9"/>
    <x v="0"/>
  </r>
  <r>
    <s v="AU2838"/>
    <s v="Marion  Glover"/>
    <x v="0"/>
    <n v="42"/>
    <x v="2"/>
    <x v="1"/>
    <x v="183"/>
    <n v="30364.19"/>
    <x v="0"/>
    <x v="1"/>
    <x v="1"/>
    <x v="1"/>
    <x v="0"/>
    <x v="2"/>
    <x v="1"/>
    <x v="3"/>
    <x v="29"/>
    <x v="9"/>
    <x v="0"/>
  </r>
  <r>
    <s v="AU2839"/>
    <s v="Shari  Silva"/>
    <x v="0"/>
    <n v="50"/>
    <x v="2"/>
    <x v="1"/>
    <x v="183"/>
    <n v="97427.42"/>
    <x v="0"/>
    <x v="1"/>
    <x v="1"/>
    <x v="0"/>
    <x v="2"/>
    <x v="0"/>
    <x v="0"/>
    <x v="2"/>
    <x v="29"/>
    <x v="9"/>
    <x v="0"/>
  </r>
  <r>
    <s v="AU2840"/>
    <s v="Austin  Reynolds"/>
    <x v="0"/>
    <n v="35"/>
    <x v="3"/>
    <x v="1"/>
    <x v="183"/>
    <n v="72534.460000000006"/>
    <x v="2"/>
    <x v="1"/>
    <x v="0"/>
    <x v="0"/>
    <x v="1"/>
    <x v="0"/>
    <x v="0"/>
    <x v="3"/>
    <x v="29"/>
    <x v="9"/>
    <x v="0"/>
  </r>
  <r>
    <s v="AU2841"/>
    <s v="Brooke  Horton"/>
    <x v="0"/>
    <n v="36"/>
    <x v="3"/>
    <x v="0"/>
    <x v="183"/>
    <n v="93087.4"/>
    <x v="0"/>
    <x v="1"/>
    <x v="0"/>
    <x v="0"/>
    <x v="1"/>
    <x v="0"/>
    <x v="0"/>
    <x v="3"/>
    <x v="29"/>
    <x v="9"/>
    <x v="0"/>
  </r>
  <r>
    <s v="AU3974"/>
    <s v="Ernest  Davis"/>
    <x v="1"/>
    <n v="31"/>
    <x v="0"/>
    <x v="0"/>
    <x v="291"/>
    <n v="40344.730000000003"/>
    <x v="1"/>
    <x v="1"/>
    <x v="0"/>
    <x v="0"/>
    <x v="0"/>
    <x v="0"/>
    <x v="0"/>
    <x v="1"/>
    <x v="22"/>
    <x v="11"/>
    <x v="0"/>
  </r>
  <r>
    <s v="AU0004"/>
    <s v="Kyle  Carr"/>
    <x v="0"/>
    <n v="32"/>
    <x v="3"/>
    <x v="0"/>
    <x v="300"/>
    <n v="2120.19"/>
    <x v="0"/>
    <x v="2"/>
    <x v="1"/>
    <x v="1"/>
    <x v="1"/>
    <x v="0"/>
    <x v="0"/>
    <x v="1"/>
    <x v="16"/>
    <x v="0"/>
    <x v="0"/>
  </r>
  <r>
    <s v="AU2844"/>
    <s v="Della  Jensen"/>
    <x v="1"/>
    <n v="34"/>
    <x v="1"/>
    <x v="1"/>
    <x v="183"/>
    <n v="26631.31"/>
    <x v="1"/>
    <x v="2"/>
    <x v="1"/>
    <x v="0"/>
    <x v="0"/>
    <x v="0"/>
    <x v="0"/>
    <x v="1"/>
    <x v="29"/>
    <x v="9"/>
    <x v="0"/>
  </r>
  <r>
    <s v="AU0047"/>
    <s v="Lee  Mack"/>
    <x v="1"/>
    <n v="32"/>
    <x v="2"/>
    <x v="2"/>
    <x v="28"/>
    <n v="88806.93"/>
    <x v="0"/>
    <x v="0"/>
    <x v="0"/>
    <x v="0"/>
    <x v="2"/>
    <x v="2"/>
    <x v="0"/>
    <x v="1"/>
    <x v="21"/>
    <x v="1"/>
    <x v="0"/>
  </r>
  <r>
    <s v="AU0054"/>
    <s v="Jenny  Garcia"/>
    <x v="1"/>
    <n v="32"/>
    <x v="0"/>
    <x v="0"/>
    <x v="5"/>
    <n v="36099.99"/>
    <x v="0"/>
    <x v="2"/>
    <x v="1"/>
    <x v="0"/>
    <x v="0"/>
    <x v="2"/>
    <x v="1"/>
    <x v="1"/>
    <x v="3"/>
    <x v="1"/>
    <x v="0"/>
  </r>
  <r>
    <s v="AU2847"/>
    <s v="Arturo  Francis"/>
    <x v="1"/>
    <n v="18"/>
    <x v="0"/>
    <x v="0"/>
    <x v="301"/>
    <n v="27640.31"/>
    <x v="0"/>
    <x v="0"/>
    <x v="1"/>
    <x v="0"/>
    <x v="0"/>
    <x v="1"/>
    <x v="0"/>
    <x v="0"/>
    <x v="15"/>
    <x v="9"/>
    <x v="0"/>
  </r>
  <r>
    <s v="AU2848"/>
    <s v="Shari  Silva"/>
    <x v="0"/>
    <n v="46"/>
    <x v="0"/>
    <x v="0"/>
    <x v="301"/>
    <n v="33252.67"/>
    <x v="0"/>
    <x v="1"/>
    <x v="0"/>
    <x v="0"/>
    <x v="0"/>
    <x v="3"/>
    <x v="1"/>
    <x v="2"/>
    <x v="15"/>
    <x v="9"/>
    <x v="0"/>
  </r>
  <r>
    <s v="AU2849"/>
    <s v="Tracy  Reed"/>
    <x v="1"/>
    <n v="51"/>
    <x v="0"/>
    <x v="0"/>
    <x v="301"/>
    <n v="118976.21"/>
    <x v="0"/>
    <x v="1"/>
    <x v="0"/>
    <x v="0"/>
    <x v="0"/>
    <x v="0"/>
    <x v="0"/>
    <x v="2"/>
    <x v="15"/>
    <x v="9"/>
    <x v="0"/>
  </r>
  <r>
    <s v="AU2850"/>
    <s v="Sonya  Mullins"/>
    <x v="0"/>
    <n v="38"/>
    <x v="0"/>
    <x v="0"/>
    <x v="301"/>
    <n v="9567.67"/>
    <x v="0"/>
    <x v="1"/>
    <x v="1"/>
    <x v="1"/>
    <x v="0"/>
    <x v="1"/>
    <x v="0"/>
    <x v="3"/>
    <x v="15"/>
    <x v="9"/>
    <x v="0"/>
  </r>
  <r>
    <s v="AU0152"/>
    <s v="Blake  Bridges"/>
    <x v="0"/>
    <n v="32"/>
    <x v="0"/>
    <x v="0"/>
    <x v="9"/>
    <n v="76978.94"/>
    <x v="1"/>
    <x v="2"/>
    <x v="1"/>
    <x v="1"/>
    <x v="0"/>
    <x v="0"/>
    <x v="0"/>
    <x v="1"/>
    <x v="0"/>
    <x v="3"/>
    <x v="0"/>
  </r>
  <r>
    <s v="AU2852"/>
    <s v="Jaime  Pearson"/>
    <x v="1"/>
    <n v="35"/>
    <x v="0"/>
    <x v="1"/>
    <x v="301"/>
    <n v="59843.07"/>
    <x v="1"/>
    <x v="2"/>
    <x v="0"/>
    <x v="0"/>
    <x v="0"/>
    <x v="1"/>
    <x v="1"/>
    <x v="3"/>
    <x v="15"/>
    <x v="9"/>
    <x v="0"/>
  </r>
  <r>
    <s v="AU2853"/>
    <s v="Lorraine  Gibson"/>
    <x v="0"/>
    <n v="48"/>
    <x v="2"/>
    <x v="1"/>
    <x v="301"/>
    <n v="72225.39"/>
    <x v="0"/>
    <x v="2"/>
    <x v="0"/>
    <x v="0"/>
    <x v="0"/>
    <x v="0"/>
    <x v="0"/>
    <x v="2"/>
    <x v="15"/>
    <x v="9"/>
    <x v="0"/>
  </r>
  <r>
    <s v="AU2854"/>
    <s v="Ernest  Davis"/>
    <x v="0"/>
    <n v="21"/>
    <x v="3"/>
    <x v="0"/>
    <x v="301"/>
    <n v="26260"/>
    <x v="0"/>
    <x v="1"/>
    <x v="1"/>
    <x v="0"/>
    <x v="0"/>
    <x v="0"/>
    <x v="0"/>
    <x v="0"/>
    <x v="15"/>
    <x v="9"/>
    <x v="0"/>
  </r>
  <r>
    <s v="AU0157"/>
    <s v="Elvira  Bowman"/>
    <x v="0"/>
    <n v="32"/>
    <x v="0"/>
    <x v="0"/>
    <x v="9"/>
    <n v="37203.58"/>
    <x v="0"/>
    <x v="1"/>
    <x v="0"/>
    <x v="0"/>
    <x v="0"/>
    <x v="3"/>
    <x v="1"/>
    <x v="1"/>
    <x v="0"/>
    <x v="3"/>
    <x v="0"/>
  </r>
  <r>
    <s v="AU2856"/>
    <s v="Paulette  Spencer"/>
    <x v="1"/>
    <n v="40"/>
    <x v="3"/>
    <x v="0"/>
    <x v="301"/>
    <n v="116971.12"/>
    <x v="1"/>
    <x v="2"/>
    <x v="0"/>
    <x v="0"/>
    <x v="0"/>
    <x v="0"/>
    <x v="0"/>
    <x v="3"/>
    <x v="15"/>
    <x v="9"/>
    <x v="0"/>
  </r>
  <r>
    <s v="AU2857"/>
    <s v="Pauline  Beck"/>
    <x v="1"/>
    <n v="36"/>
    <x v="3"/>
    <x v="0"/>
    <x v="301"/>
    <n v="5912.4"/>
    <x v="1"/>
    <x v="2"/>
    <x v="1"/>
    <x v="0"/>
    <x v="0"/>
    <x v="0"/>
    <x v="0"/>
    <x v="3"/>
    <x v="15"/>
    <x v="9"/>
    <x v="0"/>
  </r>
  <r>
    <s v="AU2858"/>
    <s v="Andrew  Meyer"/>
    <x v="1"/>
    <n v="18"/>
    <x v="1"/>
    <x v="0"/>
    <x v="301"/>
    <n v="50857.16"/>
    <x v="1"/>
    <x v="1"/>
    <x v="0"/>
    <x v="0"/>
    <x v="2"/>
    <x v="0"/>
    <x v="0"/>
    <x v="0"/>
    <x v="15"/>
    <x v="9"/>
    <x v="0"/>
  </r>
  <r>
    <s v="AU2859"/>
    <s v="Herman  Williams"/>
    <x v="1"/>
    <n v="39"/>
    <x v="0"/>
    <x v="2"/>
    <x v="131"/>
    <n v="94570"/>
    <x v="1"/>
    <x v="1"/>
    <x v="1"/>
    <x v="0"/>
    <x v="0"/>
    <x v="0"/>
    <x v="0"/>
    <x v="3"/>
    <x v="22"/>
    <x v="9"/>
    <x v="0"/>
  </r>
  <r>
    <s v="AU2860"/>
    <s v="Herman  Williams"/>
    <x v="0"/>
    <n v="38"/>
    <x v="0"/>
    <x v="2"/>
    <x v="131"/>
    <n v="32140.67"/>
    <x v="1"/>
    <x v="0"/>
    <x v="1"/>
    <x v="0"/>
    <x v="0"/>
    <x v="1"/>
    <x v="0"/>
    <x v="3"/>
    <x v="22"/>
    <x v="9"/>
    <x v="0"/>
  </r>
  <r>
    <s v="AU2861"/>
    <s v="Della  Jensen"/>
    <x v="0"/>
    <n v="39"/>
    <x v="0"/>
    <x v="0"/>
    <x v="131"/>
    <n v="68753.69"/>
    <x v="1"/>
    <x v="2"/>
    <x v="0"/>
    <x v="0"/>
    <x v="0"/>
    <x v="2"/>
    <x v="0"/>
    <x v="3"/>
    <x v="22"/>
    <x v="9"/>
    <x v="0"/>
  </r>
  <r>
    <s v="AU2862"/>
    <s v="Ruben  Nunez"/>
    <x v="0"/>
    <n v="35"/>
    <x v="0"/>
    <x v="0"/>
    <x v="131"/>
    <n v="171572.82"/>
    <x v="0"/>
    <x v="2"/>
    <x v="1"/>
    <x v="1"/>
    <x v="1"/>
    <x v="0"/>
    <x v="0"/>
    <x v="3"/>
    <x v="22"/>
    <x v="9"/>
    <x v="0"/>
  </r>
  <r>
    <s v="AU2863"/>
    <s v="Fernando  Rowe"/>
    <x v="0"/>
    <n v="36"/>
    <x v="0"/>
    <x v="0"/>
    <x v="131"/>
    <n v="44845.91"/>
    <x v="1"/>
    <x v="2"/>
    <x v="1"/>
    <x v="0"/>
    <x v="0"/>
    <x v="0"/>
    <x v="0"/>
    <x v="3"/>
    <x v="22"/>
    <x v="9"/>
    <x v="0"/>
  </r>
  <r>
    <s v="AU0170"/>
    <s v="Shari  Silva"/>
    <x v="1"/>
    <n v="32"/>
    <x v="0"/>
    <x v="2"/>
    <x v="19"/>
    <n v="4910.1499999999996"/>
    <x v="1"/>
    <x v="1"/>
    <x v="1"/>
    <x v="1"/>
    <x v="0"/>
    <x v="0"/>
    <x v="0"/>
    <x v="1"/>
    <x v="1"/>
    <x v="3"/>
    <x v="0"/>
  </r>
  <r>
    <s v="AU2865"/>
    <s v="Marian  Hill"/>
    <x v="1"/>
    <n v="35"/>
    <x v="0"/>
    <x v="2"/>
    <x v="131"/>
    <n v="73371.94"/>
    <x v="0"/>
    <x v="0"/>
    <x v="1"/>
    <x v="0"/>
    <x v="0"/>
    <x v="0"/>
    <x v="0"/>
    <x v="3"/>
    <x v="22"/>
    <x v="9"/>
    <x v="0"/>
  </r>
  <r>
    <s v="AU2866"/>
    <s v="Mable  Lindsey"/>
    <x v="0"/>
    <n v="41"/>
    <x v="0"/>
    <x v="1"/>
    <x v="131"/>
    <n v="11903.06"/>
    <x v="2"/>
    <x v="1"/>
    <x v="0"/>
    <x v="0"/>
    <x v="0"/>
    <x v="0"/>
    <x v="1"/>
    <x v="3"/>
    <x v="22"/>
    <x v="9"/>
    <x v="0"/>
  </r>
  <r>
    <s v="AU0181"/>
    <s v="Jenny  Garcia"/>
    <x v="1"/>
    <n v="32"/>
    <x v="0"/>
    <x v="0"/>
    <x v="83"/>
    <n v="148963.51"/>
    <x v="1"/>
    <x v="2"/>
    <x v="1"/>
    <x v="1"/>
    <x v="0"/>
    <x v="0"/>
    <x v="0"/>
    <x v="1"/>
    <x v="2"/>
    <x v="3"/>
    <x v="0"/>
  </r>
  <r>
    <s v="AU2868"/>
    <s v="Shari  Silva"/>
    <x v="0"/>
    <n v="36"/>
    <x v="0"/>
    <x v="0"/>
    <x v="131"/>
    <n v="52529.31"/>
    <x v="1"/>
    <x v="2"/>
    <x v="0"/>
    <x v="0"/>
    <x v="0"/>
    <x v="0"/>
    <x v="0"/>
    <x v="3"/>
    <x v="22"/>
    <x v="9"/>
    <x v="0"/>
  </r>
  <r>
    <s v="AU0196"/>
    <s v="Cassandra  Franklin"/>
    <x v="1"/>
    <n v="32"/>
    <x v="0"/>
    <x v="0"/>
    <x v="88"/>
    <n v="130153.24"/>
    <x v="2"/>
    <x v="1"/>
    <x v="1"/>
    <x v="0"/>
    <x v="0"/>
    <x v="0"/>
    <x v="0"/>
    <x v="1"/>
    <x v="19"/>
    <x v="3"/>
    <x v="0"/>
  </r>
  <r>
    <s v="AU0223"/>
    <s v="Lance  Yates"/>
    <x v="0"/>
    <n v="32"/>
    <x v="0"/>
    <x v="0"/>
    <x v="91"/>
    <n v="22946.9"/>
    <x v="0"/>
    <x v="0"/>
    <x v="0"/>
    <x v="0"/>
    <x v="1"/>
    <x v="0"/>
    <x v="0"/>
    <x v="1"/>
    <x v="7"/>
    <x v="3"/>
    <x v="0"/>
  </r>
  <r>
    <s v="AU2871"/>
    <s v="Tiffany  May"/>
    <x v="1"/>
    <n v="35"/>
    <x v="0"/>
    <x v="1"/>
    <x v="131"/>
    <n v="135690.72"/>
    <x v="0"/>
    <x v="0"/>
    <x v="0"/>
    <x v="0"/>
    <x v="0"/>
    <x v="0"/>
    <x v="0"/>
    <x v="3"/>
    <x v="22"/>
    <x v="9"/>
    <x v="0"/>
  </r>
  <r>
    <s v="AU2872"/>
    <s v="Shari  Silva"/>
    <x v="1"/>
    <n v="38"/>
    <x v="2"/>
    <x v="2"/>
    <x v="131"/>
    <n v="100891.61"/>
    <x v="0"/>
    <x v="2"/>
    <x v="1"/>
    <x v="0"/>
    <x v="0"/>
    <x v="0"/>
    <x v="1"/>
    <x v="3"/>
    <x v="22"/>
    <x v="9"/>
    <x v="0"/>
  </r>
  <r>
    <s v="AU2873"/>
    <s v="Rachel  Gomez"/>
    <x v="0"/>
    <n v="49"/>
    <x v="2"/>
    <x v="1"/>
    <x v="131"/>
    <n v="14634.91"/>
    <x v="1"/>
    <x v="2"/>
    <x v="0"/>
    <x v="0"/>
    <x v="0"/>
    <x v="0"/>
    <x v="0"/>
    <x v="2"/>
    <x v="22"/>
    <x v="9"/>
    <x v="0"/>
  </r>
  <r>
    <s v="AU0240"/>
    <s v="Austin  Reynolds"/>
    <x v="0"/>
    <n v="32"/>
    <x v="0"/>
    <x v="0"/>
    <x v="92"/>
    <n v="75608.899999999994"/>
    <x v="0"/>
    <x v="2"/>
    <x v="1"/>
    <x v="0"/>
    <x v="0"/>
    <x v="0"/>
    <x v="0"/>
    <x v="1"/>
    <x v="24"/>
    <x v="3"/>
    <x v="0"/>
  </r>
  <r>
    <s v="AU2875"/>
    <s v="Robert  Munoz"/>
    <x v="0"/>
    <n v="59"/>
    <x v="0"/>
    <x v="2"/>
    <x v="228"/>
    <n v="55943.96"/>
    <x v="1"/>
    <x v="1"/>
    <x v="1"/>
    <x v="0"/>
    <x v="0"/>
    <x v="0"/>
    <x v="0"/>
    <x v="4"/>
    <x v="17"/>
    <x v="9"/>
    <x v="0"/>
  </r>
  <r>
    <s v="AU2876"/>
    <s v="Della  Jensen"/>
    <x v="0"/>
    <n v="19"/>
    <x v="0"/>
    <x v="2"/>
    <x v="228"/>
    <n v="28892.61"/>
    <x v="1"/>
    <x v="1"/>
    <x v="1"/>
    <x v="0"/>
    <x v="1"/>
    <x v="0"/>
    <x v="0"/>
    <x v="0"/>
    <x v="17"/>
    <x v="9"/>
    <x v="0"/>
  </r>
  <r>
    <s v="AU2877"/>
    <s v="Mable  Lindsey"/>
    <x v="0"/>
    <n v="36"/>
    <x v="0"/>
    <x v="0"/>
    <x v="228"/>
    <n v="6720.61"/>
    <x v="1"/>
    <x v="1"/>
    <x v="0"/>
    <x v="0"/>
    <x v="0"/>
    <x v="0"/>
    <x v="0"/>
    <x v="3"/>
    <x v="17"/>
    <x v="9"/>
    <x v="0"/>
  </r>
  <r>
    <s v="AU2878"/>
    <s v="Jenny  Garcia"/>
    <x v="1"/>
    <n v="36"/>
    <x v="0"/>
    <x v="0"/>
    <x v="228"/>
    <n v="88970.66"/>
    <x v="0"/>
    <x v="0"/>
    <x v="1"/>
    <x v="0"/>
    <x v="0"/>
    <x v="0"/>
    <x v="0"/>
    <x v="3"/>
    <x v="17"/>
    <x v="9"/>
    <x v="0"/>
  </r>
  <r>
    <s v="AU2879"/>
    <s v="Christy  Olson"/>
    <x v="1"/>
    <n v="39"/>
    <x v="0"/>
    <x v="0"/>
    <x v="228"/>
    <n v="34094.49"/>
    <x v="2"/>
    <x v="1"/>
    <x v="1"/>
    <x v="0"/>
    <x v="0"/>
    <x v="0"/>
    <x v="0"/>
    <x v="3"/>
    <x v="17"/>
    <x v="9"/>
    <x v="0"/>
  </r>
  <r>
    <s v="AU2880"/>
    <s v="Sonya  Mullins"/>
    <x v="0"/>
    <n v="48"/>
    <x v="0"/>
    <x v="0"/>
    <x v="228"/>
    <n v="49407.99"/>
    <x v="0"/>
    <x v="0"/>
    <x v="0"/>
    <x v="0"/>
    <x v="0"/>
    <x v="2"/>
    <x v="0"/>
    <x v="2"/>
    <x v="17"/>
    <x v="9"/>
    <x v="0"/>
  </r>
  <r>
    <s v="AU2881"/>
    <s v="Jenny  Garcia"/>
    <x v="0"/>
    <n v="42"/>
    <x v="0"/>
    <x v="0"/>
    <x v="228"/>
    <n v="55903.75"/>
    <x v="0"/>
    <x v="1"/>
    <x v="1"/>
    <x v="0"/>
    <x v="2"/>
    <x v="2"/>
    <x v="0"/>
    <x v="3"/>
    <x v="17"/>
    <x v="9"/>
    <x v="0"/>
  </r>
  <r>
    <s v="AU0289"/>
    <s v="Rachel  Gomez"/>
    <x v="1"/>
    <n v="32"/>
    <x v="0"/>
    <x v="0"/>
    <x v="122"/>
    <n v="76819.55"/>
    <x v="0"/>
    <x v="2"/>
    <x v="1"/>
    <x v="0"/>
    <x v="0"/>
    <x v="0"/>
    <x v="0"/>
    <x v="1"/>
    <x v="30"/>
    <x v="3"/>
    <x v="0"/>
  </r>
  <r>
    <s v="AU2883"/>
    <s v="Drew  Rogers"/>
    <x v="1"/>
    <n v="35"/>
    <x v="0"/>
    <x v="0"/>
    <x v="228"/>
    <n v="9784.6"/>
    <x v="0"/>
    <x v="1"/>
    <x v="1"/>
    <x v="1"/>
    <x v="1"/>
    <x v="0"/>
    <x v="0"/>
    <x v="3"/>
    <x v="17"/>
    <x v="9"/>
    <x v="0"/>
  </r>
  <r>
    <s v="AU2884"/>
    <s v="Lula  Daniels"/>
    <x v="0"/>
    <n v="37"/>
    <x v="0"/>
    <x v="0"/>
    <x v="228"/>
    <n v="66972.73"/>
    <x v="0"/>
    <x v="2"/>
    <x v="0"/>
    <x v="0"/>
    <x v="2"/>
    <x v="0"/>
    <x v="0"/>
    <x v="3"/>
    <x v="17"/>
    <x v="9"/>
    <x v="0"/>
  </r>
  <r>
    <s v="AU2885"/>
    <s v="Charlie  Wood"/>
    <x v="1"/>
    <n v="53"/>
    <x v="0"/>
    <x v="2"/>
    <x v="228"/>
    <n v="78175.66"/>
    <x v="1"/>
    <x v="1"/>
    <x v="0"/>
    <x v="0"/>
    <x v="1"/>
    <x v="0"/>
    <x v="0"/>
    <x v="2"/>
    <x v="17"/>
    <x v="9"/>
    <x v="0"/>
  </r>
  <r>
    <s v="AU0306"/>
    <s v="Cindy  Becker"/>
    <x v="0"/>
    <n v="32"/>
    <x v="0"/>
    <x v="0"/>
    <x v="126"/>
    <n v="90278.96"/>
    <x v="0"/>
    <x v="1"/>
    <x v="0"/>
    <x v="1"/>
    <x v="0"/>
    <x v="0"/>
    <x v="0"/>
    <x v="1"/>
    <x v="23"/>
    <x v="3"/>
    <x v="0"/>
  </r>
  <r>
    <s v="AU2887"/>
    <s v="Ernest  Davis"/>
    <x v="1"/>
    <n v="34"/>
    <x v="0"/>
    <x v="0"/>
    <x v="228"/>
    <n v="65769.67"/>
    <x v="2"/>
    <x v="0"/>
    <x v="1"/>
    <x v="0"/>
    <x v="1"/>
    <x v="0"/>
    <x v="0"/>
    <x v="1"/>
    <x v="17"/>
    <x v="9"/>
    <x v="0"/>
  </r>
  <r>
    <s v="AU2888"/>
    <s v="Billie  Chandler"/>
    <x v="1"/>
    <n v="39"/>
    <x v="0"/>
    <x v="0"/>
    <x v="228"/>
    <n v="176283.03"/>
    <x v="1"/>
    <x v="2"/>
    <x v="1"/>
    <x v="0"/>
    <x v="0"/>
    <x v="0"/>
    <x v="1"/>
    <x v="3"/>
    <x v="17"/>
    <x v="9"/>
    <x v="0"/>
  </r>
  <r>
    <s v="AU2889"/>
    <s v="Marian  Hill"/>
    <x v="0"/>
    <n v="34"/>
    <x v="0"/>
    <x v="0"/>
    <x v="228"/>
    <n v="93513.01"/>
    <x v="0"/>
    <x v="1"/>
    <x v="0"/>
    <x v="0"/>
    <x v="0"/>
    <x v="0"/>
    <x v="0"/>
    <x v="1"/>
    <x v="17"/>
    <x v="9"/>
    <x v="0"/>
  </r>
  <r>
    <s v="AU0367"/>
    <s v="Cindy  Becker"/>
    <x v="1"/>
    <n v="32"/>
    <x v="3"/>
    <x v="0"/>
    <x v="145"/>
    <n v="28204.36"/>
    <x v="1"/>
    <x v="1"/>
    <x v="1"/>
    <x v="0"/>
    <x v="0"/>
    <x v="0"/>
    <x v="0"/>
    <x v="1"/>
    <x v="26"/>
    <x v="4"/>
    <x v="0"/>
  </r>
  <r>
    <s v="AU2891"/>
    <s v="Cassandra  Franklin"/>
    <x v="0"/>
    <n v="39"/>
    <x v="0"/>
    <x v="0"/>
    <x v="228"/>
    <n v="21442.240000000002"/>
    <x v="0"/>
    <x v="1"/>
    <x v="1"/>
    <x v="0"/>
    <x v="1"/>
    <x v="0"/>
    <x v="0"/>
    <x v="3"/>
    <x v="17"/>
    <x v="9"/>
    <x v="0"/>
  </r>
  <r>
    <s v="AU2892"/>
    <s v="Lynette  Brewer"/>
    <x v="1"/>
    <n v="37"/>
    <x v="0"/>
    <x v="2"/>
    <x v="228"/>
    <n v="24413.93"/>
    <x v="1"/>
    <x v="2"/>
    <x v="0"/>
    <x v="0"/>
    <x v="0"/>
    <x v="0"/>
    <x v="1"/>
    <x v="3"/>
    <x v="17"/>
    <x v="9"/>
    <x v="0"/>
  </r>
  <r>
    <s v="AU2893"/>
    <s v="Joey  Wong"/>
    <x v="0"/>
    <n v="45"/>
    <x v="0"/>
    <x v="2"/>
    <x v="228"/>
    <n v="128345.67"/>
    <x v="1"/>
    <x v="1"/>
    <x v="0"/>
    <x v="1"/>
    <x v="1"/>
    <x v="0"/>
    <x v="0"/>
    <x v="2"/>
    <x v="17"/>
    <x v="9"/>
    <x v="0"/>
  </r>
  <r>
    <s v="AU2894"/>
    <s v="Eddie  Green"/>
    <x v="0"/>
    <n v="36"/>
    <x v="0"/>
    <x v="2"/>
    <x v="228"/>
    <n v="93852.57"/>
    <x v="2"/>
    <x v="1"/>
    <x v="1"/>
    <x v="0"/>
    <x v="1"/>
    <x v="0"/>
    <x v="0"/>
    <x v="3"/>
    <x v="17"/>
    <x v="9"/>
    <x v="0"/>
  </r>
  <r>
    <s v="AU2895"/>
    <s v="Arturo  Francis"/>
    <x v="0"/>
    <n v="37"/>
    <x v="2"/>
    <x v="1"/>
    <x v="228"/>
    <n v="25173.03"/>
    <x v="0"/>
    <x v="2"/>
    <x v="0"/>
    <x v="0"/>
    <x v="0"/>
    <x v="0"/>
    <x v="0"/>
    <x v="3"/>
    <x v="17"/>
    <x v="9"/>
    <x v="0"/>
  </r>
  <r>
    <s v="AU2896"/>
    <s v="Eric  Rose"/>
    <x v="0"/>
    <n v="57"/>
    <x v="2"/>
    <x v="2"/>
    <x v="228"/>
    <n v="71260.84"/>
    <x v="0"/>
    <x v="1"/>
    <x v="1"/>
    <x v="0"/>
    <x v="1"/>
    <x v="0"/>
    <x v="0"/>
    <x v="4"/>
    <x v="17"/>
    <x v="9"/>
    <x v="0"/>
  </r>
  <r>
    <s v="AU2897"/>
    <s v="Shari  Silva"/>
    <x v="0"/>
    <n v="43"/>
    <x v="2"/>
    <x v="1"/>
    <x v="228"/>
    <n v="75294.37"/>
    <x v="0"/>
    <x v="0"/>
    <x v="0"/>
    <x v="0"/>
    <x v="0"/>
    <x v="0"/>
    <x v="0"/>
    <x v="3"/>
    <x v="17"/>
    <x v="9"/>
    <x v="0"/>
  </r>
  <r>
    <s v="AU2898"/>
    <s v="Nellie  Joseph"/>
    <x v="1"/>
    <n v="51"/>
    <x v="2"/>
    <x v="2"/>
    <x v="228"/>
    <n v="70847.460000000006"/>
    <x v="0"/>
    <x v="1"/>
    <x v="1"/>
    <x v="1"/>
    <x v="0"/>
    <x v="0"/>
    <x v="0"/>
    <x v="2"/>
    <x v="17"/>
    <x v="9"/>
    <x v="0"/>
  </r>
  <r>
    <s v="AU2899"/>
    <s v="Ruben  Nunez"/>
    <x v="1"/>
    <n v="34"/>
    <x v="2"/>
    <x v="2"/>
    <x v="228"/>
    <n v="85175.72"/>
    <x v="2"/>
    <x v="1"/>
    <x v="1"/>
    <x v="0"/>
    <x v="1"/>
    <x v="0"/>
    <x v="0"/>
    <x v="1"/>
    <x v="17"/>
    <x v="9"/>
    <x v="0"/>
  </r>
  <r>
    <s v="AU2900"/>
    <s v="Iris  Underwood"/>
    <x v="0"/>
    <n v="60"/>
    <x v="2"/>
    <x v="2"/>
    <x v="228"/>
    <n v="173032.01"/>
    <x v="0"/>
    <x v="1"/>
    <x v="0"/>
    <x v="0"/>
    <x v="0"/>
    <x v="0"/>
    <x v="0"/>
    <x v="4"/>
    <x v="17"/>
    <x v="9"/>
    <x v="0"/>
  </r>
  <r>
    <s v="AU2901"/>
    <s v="Jenny  Garcia"/>
    <x v="0"/>
    <n v="57"/>
    <x v="2"/>
    <x v="1"/>
    <x v="228"/>
    <n v="121512.51"/>
    <x v="1"/>
    <x v="2"/>
    <x v="0"/>
    <x v="0"/>
    <x v="0"/>
    <x v="1"/>
    <x v="0"/>
    <x v="4"/>
    <x v="17"/>
    <x v="9"/>
    <x v="0"/>
  </r>
  <r>
    <s v="AU2902"/>
    <s v="Salvador  Bass"/>
    <x v="0"/>
    <n v="38"/>
    <x v="2"/>
    <x v="1"/>
    <x v="228"/>
    <n v="158546.69"/>
    <x v="1"/>
    <x v="2"/>
    <x v="1"/>
    <x v="0"/>
    <x v="1"/>
    <x v="0"/>
    <x v="0"/>
    <x v="3"/>
    <x v="17"/>
    <x v="9"/>
    <x v="0"/>
  </r>
  <r>
    <s v="AU2903"/>
    <s v="Ben  Perez"/>
    <x v="1"/>
    <n v="53"/>
    <x v="2"/>
    <x v="2"/>
    <x v="228"/>
    <n v="80327.490000000005"/>
    <x v="0"/>
    <x v="1"/>
    <x v="1"/>
    <x v="0"/>
    <x v="0"/>
    <x v="0"/>
    <x v="0"/>
    <x v="2"/>
    <x v="17"/>
    <x v="9"/>
    <x v="0"/>
  </r>
  <r>
    <s v="AU0383"/>
    <s v="Ben  Perez"/>
    <x v="1"/>
    <n v="32"/>
    <x v="0"/>
    <x v="0"/>
    <x v="148"/>
    <n v="100637.55"/>
    <x v="0"/>
    <x v="2"/>
    <x v="0"/>
    <x v="0"/>
    <x v="2"/>
    <x v="0"/>
    <x v="1"/>
    <x v="1"/>
    <x v="1"/>
    <x v="4"/>
    <x v="0"/>
  </r>
  <r>
    <s v="AU2905"/>
    <s v="Elbert  Klein"/>
    <x v="1"/>
    <n v="43"/>
    <x v="3"/>
    <x v="0"/>
    <x v="228"/>
    <n v="29086.3"/>
    <x v="0"/>
    <x v="2"/>
    <x v="1"/>
    <x v="0"/>
    <x v="0"/>
    <x v="2"/>
    <x v="0"/>
    <x v="3"/>
    <x v="17"/>
    <x v="9"/>
    <x v="0"/>
  </r>
  <r>
    <s v="AU0395"/>
    <s v="Woodrow  Colon"/>
    <x v="0"/>
    <n v="32"/>
    <x v="3"/>
    <x v="2"/>
    <x v="148"/>
    <n v="7193.42"/>
    <x v="0"/>
    <x v="1"/>
    <x v="1"/>
    <x v="0"/>
    <x v="0"/>
    <x v="1"/>
    <x v="0"/>
    <x v="1"/>
    <x v="1"/>
    <x v="4"/>
    <x v="0"/>
  </r>
  <r>
    <s v="AU0396"/>
    <s v="Cassandra  Franklin"/>
    <x v="1"/>
    <n v="32"/>
    <x v="1"/>
    <x v="1"/>
    <x v="148"/>
    <n v="34415.78"/>
    <x v="0"/>
    <x v="1"/>
    <x v="1"/>
    <x v="0"/>
    <x v="1"/>
    <x v="0"/>
    <x v="0"/>
    <x v="1"/>
    <x v="1"/>
    <x v="4"/>
    <x v="0"/>
  </r>
  <r>
    <s v="AU0402"/>
    <s v="Willie  Vega"/>
    <x v="1"/>
    <n v="32"/>
    <x v="0"/>
    <x v="0"/>
    <x v="151"/>
    <n v="20329.09"/>
    <x v="1"/>
    <x v="1"/>
    <x v="0"/>
    <x v="1"/>
    <x v="0"/>
    <x v="0"/>
    <x v="1"/>
    <x v="1"/>
    <x v="2"/>
    <x v="4"/>
    <x v="0"/>
  </r>
  <r>
    <s v="AU2909"/>
    <s v="Austin  Reynolds"/>
    <x v="0"/>
    <n v="35"/>
    <x v="0"/>
    <x v="0"/>
    <x v="134"/>
    <n v="61629.84"/>
    <x v="0"/>
    <x v="1"/>
    <x v="1"/>
    <x v="0"/>
    <x v="2"/>
    <x v="0"/>
    <x v="0"/>
    <x v="3"/>
    <x v="28"/>
    <x v="9"/>
    <x v="0"/>
  </r>
  <r>
    <s v="AU0410"/>
    <s v="Pauline  Beck"/>
    <x v="0"/>
    <n v="32"/>
    <x v="3"/>
    <x v="0"/>
    <x v="151"/>
    <n v="75553.25"/>
    <x v="0"/>
    <x v="1"/>
    <x v="0"/>
    <x v="0"/>
    <x v="0"/>
    <x v="1"/>
    <x v="1"/>
    <x v="1"/>
    <x v="2"/>
    <x v="4"/>
    <x v="0"/>
  </r>
  <r>
    <s v="AU2911"/>
    <s v="Allan  Ramos"/>
    <x v="0"/>
    <n v="37"/>
    <x v="0"/>
    <x v="1"/>
    <x v="134"/>
    <n v="89695.85"/>
    <x v="0"/>
    <x v="1"/>
    <x v="0"/>
    <x v="0"/>
    <x v="2"/>
    <x v="0"/>
    <x v="0"/>
    <x v="3"/>
    <x v="28"/>
    <x v="9"/>
    <x v="0"/>
  </r>
  <r>
    <s v="AU0420"/>
    <s v="Jaime  Pearson"/>
    <x v="1"/>
    <n v="32"/>
    <x v="0"/>
    <x v="0"/>
    <x v="22"/>
    <n v="6394.94"/>
    <x v="0"/>
    <x v="1"/>
    <x v="1"/>
    <x v="1"/>
    <x v="0"/>
    <x v="0"/>
    <x v="0"/>
    <x v="1"/>
    <x v="4"/>
    <x v="4"/>
    <x v="0"/>
  </r>
  <r>
    <s v="AU0473"/>
    <s v="Blake  Bridges"/>
    <x v="0"/>
    <n v="32"/>
    <x v="1"/>
    <x v="2"/>
    <x v="154"/>
    <n v="55005.34"/>
    <x v="0"/>
    <x v="1"/>
    <x v="1"/>
    <x v="0"/>
    <x v="0"/>
    <x v="0"/>
    <x v="0"/>
    <x v="1"/>
    <x v="3"/>
    <x v="4"/>
    <x v="0"/>
  </r>
  <r>
    <s v="AU0500"/>
    <s v="Drew  Rogers"/>
    <x v="1"/>
    <n v="32"/>
    <x v="0"/>
    <x v="2"/>
    <x v="156"/>
    <n v="66579.19"/>
    <x v="1"/>
    <x v="2"/>
    <x v="1"/>
    <x v="0"/>
    <x v="0"/>
    <x v="0"/>
    <x v="0"/>
    <x v="1"/>
    <x v="8"/>
    <x v="4"/>
    <x v="0"/>
  </r>
  <r>
    <s v="AU2915"/>
    <s v="Eddie  Green"/>
    <x v="1"/>
    <n v="23"/>
    <x v="0"/>
    <x v="0"/>
    <x v="134"/>
    <n v="8901.7199999999993"/>
    <x v="0"/>
    <x v="0"/>
    <x v="1"/>
    <x v="0"/>
    <x v="0"/>
    <x v="1"/>
    <x v="0"/>
    <x v="0"/>
    <x v="28"/>
    <x v="9"/>
    <x v="0"/>
  </r>
  <r>
    <s v="AU0527"/>
    <s v="Cassandra  Franklin"/>
    <x v="1"/>
    <n v="32"/>
    <x v="3"/>
    <x v="0"/>
    <x v="25"/>
    <n v="64705.75"/>
    <x v="0"/>
    <x v="1"/>
    <x v="1"/>
    <x v="0"/>
    <x v="1"/>
    <x v="0"/>
    <x v="0"/>
    <x v="1"/>
    <x v="6"/>
    <x v="4"/>
    <x v="0"/>
  </r>
  <r>
    <s v="AU0601"/>
    <s v="Christy  Olson"/>
    <x v="0"/>
    <n v="32"/>
    <x v="1"/>
    <x v="1"/>
    <x v="29"/>
    <n v="46152.93"/>
    <x v="2"/>
    <x v="2"/>
    <x v="1"/>
    <x v="1"/>
    <x v="0"/>
    <x v="0"/>
    <x v="0"/>
    <x v="1"/>
    <x v="10"/>
    <x v="4"/>
    <x v="0"/>
  </r>
  <r>
    <s v="AU0617"/>
    <s v="Pauline  Beck"/>
    <x v="0"/>
    <n v="32"/>
    <x v="0"/>
    <x v="1"/>
    <x v="184"/>
    <n v="6829.04"/>
    <x v="1"/>
    <x v="2"/>
    <x v="1"/>
    <x v="1"/>
    <x v="0"/>
    <x v="0"/>
    <x v="0"/>
    <x v="1"/>
    <x v="12"/>
    <x v="4"/>
    <x v="0"/>
  </r>
  <r>
    <s v="AU0643"/>
    <s v="Cindy  Becker"/>
    <x v="1"/>
    <n v="32"/>
    <x v="0"/>
    <x v="2"/>
    <x v="94"/>
    <n v="118830.61"/>
    <x v="1"/>
    <x v="1"/>
    <x v="1"/>
    <x v="0"/>
    <x v="1"/>
    <x v="0"/>
    <x v="0"/>
    <x v="1"/>
    <x v="13"/>
    <x v="4"/>
    <x v="0"/>
  </r>
  <r>
    <s v="AU2920"/>
    <s v="Edwin  Malone"/>
    <x v="0"/>
    <n v="43"/>
    <x v="2"/>
    <x v="1"/>
    <x v="134"/>
    <n v="47370.46"/>
    <x v="0"/>
    <x v="2"/>
    <x v="0"/>
    <x v="0"/>
    <x v="0"/>
    <x v="0"/>
    <x v="0"/>
    <x v="3"/>
    <x v="28"/>
    <x v="9"/>
    <x v="0"/>
  </r>
  <r>
    <s v="AU2921"/>
    <s v="Joey  Wong"/>
    <x v="1"/>
    <n v="34"/>
    <x v="2"/>
    <x v="2"/>
    <x v="134"/>
    <n v="91573.96"/>
    <x v="0"/>
    <x v="1"/>
    <x v="1"/>
    <x v="0"/>
    <x v="1"/>
    <x v="0"/>
    <x v="0"/>
    <x v="1"/>
    <x v="28"/>
    <x v="9"/>
    <x v="0"/>
  </r>
  <r>
    <s v="AU2922"/>
    <s v="Fernando  Rowe"/>
    <x v="1"/>
    <n v="59"/>
    <x v="2"/>
    <x v="2"/>
    <x v="134"/>
    <n v="80600.639999999999"/>
    <x v="1"/>
    <x v="1"/>
    <x v="1"/>
    <x v="0"/>
    <x v="1"/>
    <x v="0"/>
    <x v="0"/>
    <x v="4"/>
    <x v="28"/>
    <x v="9"/>
    <x v="0"/>
  </r>
  <r>
    <s v="AU2923"/>
    <s v="Elbert  Klein"/>
    <x v="1"/>
    <n v="45"/>
    <x v="2"/>
    <x v="2"/>
    <x v="134"/>
    <n v="14408.34"/>
    <x v="0"/>
    <x v="2"/>
    <x v="0"/>
    <x v="0"/>
    <x v="0"/>
    <x v="0"/>
    <x v="0"/>
    <x v="2"/>
    <x v="28"/>
    <x v="9"/>
    <x v="0"/>
  </r>
  <r>
    <s v="AU2924"/>
    <s v="Lance  Yates"/>
    <x v="0"/>
    <n v="52"/>
    <x v="2"/>
    <x v="1"/>
    <x v="134"/>
    <n v="10161.459999999999"/>
    <x v="0"/>
    <x v="1"/>
    <x v="1"/>
    <x v="0"/>
    <x v="0"/>
    <x v="1"/>
    <x v="0"/>
    <x v="2"/>
    <x v="28"/>
    <x v="9"/>
    <x v="0"/>
  </r>
  <r>
    <s v="AU2925"/>
    <s v="Lee  Mack"/>
    <x v="0"/>
    <n v="47"/>
    <x v="2"/>
    <x v="1"/>
    <x v="134"/>
    <n v="49673.31"/>
    <x v="0"/>
    <x v="1"/>
    <x v="1"/>
    <x v="0"/>
    <x v="0"/>
    <x v="1"/>
    <x v="1"/>
    <x v="2"/>
    <x v="28"/>
    <x v="9"/>
    <x v="0"/>
  </r>
  <r>
    <s v="AU2926"/>
    <s v="Mable  Lindsey"/>
    <x v="0"/>
    <n v="47"/>
    <x v="2"/>
    <x v="1"/>
    <x v="134"/>
    <n v="95778.09"/>
    <x v="2"/>
    <x v="0"/>
    <x v="1"/>
    <x v="1"/>
    <x v="1"/>
    <x v="0"/>
    <x v="0"/>
    <x v="2"/>
    <x v="28"/>
    <x v="9"/>
    <x v="0"/>
  </r>
  <r>
    <s v="AU2927"/>
    <s v="Trevor  Jones"/>
    <x v="1"/>
    <n v="34"/>
    <x v="3"/>
    <x v="0"/>
    <x v="134"/>
    <n v="65206.63"/>
    <x v="0"/>
    <x v="2"/>
    <x v="0"/>
    <x v="0"/>
    <x v="0"/>
    <x v="0"/>
    <x v="0"/>
    <x v="1"/>
    <x v="28"/>
    <x v="9"/>
    <x v="0"/>
  </r>
  <r>
    <s v="AU0656"/>
    <s v="Max  Rodgers"/>
    <x v="0"/>
    <n v="32"/>
    <x v="0"/>
    <x v="2"/>
    <x v="193"/>
    <n v="78477.179999999993"/>
    <x v="0"/>
    <x v="0"/>
    <x v="1"/>
    <x v="0"/>
    <x v="1"/>
    <x v="0"/>
    <x v="0"/>
    <x v="1"/>
    <x v="23"/>
    <x v="4"/>
    <x v="0"/>
  </r>
  <r>
    <s v="AU0693"/>
    <s v="Ellen  Weaver"/>
    <x v="0"/>
    <n v="32"/>
    <x v="0"/>
    <x v="0"/>
    <x v="195"/>
    <n v="16307.03"/>
    <x v="1"/>
    <x v="0"/>
    <x v="1"/>
    <x v="0"/>
    <x v="1"/>
    <x v="0"/>
    <x v="0"/>
    <x v="1"/>
    <x v="15"/>
    <x v="4"/>
    <x v="0"/>
  </r>
  <r>
    <s v="AU2930"/>
    <s v="Ellen  Weaver"/>
    <x v="0"/>
    <n v="38"/>
    <x v="0"/>
    <x v="2"/>
    <x v="268"/>
    <n v="73194.19"/>
    <x v="1"/>
    <x v="2"/>
    <x v="1"/>
    <x v="0"/>
    <x v="0"/>
    <x v="0"/>
    <x v="0"/>
    <x v="3"/>
    <x v="18"/>
    <x v="9"/>
    <x v="0"/>
  </r>
  <r>
    <s v="AU0708"/>
    <s v="Trevor  Jones"/>
    <x v="1"/>
    <n v="32"/>
    <x v="0"/>
    <x v="0"/>
    <x v="159"/>
    <n v="114203.25"/>
    <x v="0"/>
    <x v="0"/>
    <x v="0"/>
    <x v="0"/>
    <x v="1"/>
    <x v="0"/>
    <x v="0"/>
    <x v="1"/>
    <x v="22"/>
    <x v="4"/>
    <x v="0"/>
  </r>
  <r>
    <s v="AU0718"/>
    <s v="Patty  Thompson"/>
    <x v="0"/>
    <n v="32"/>
    <x v="3"/>
    <x v="0"/>
    <x v="159"/>
    <n v="56064.51"/>
    <x v="0"/>
    <x v="2"/>
    <x v="0"/>
    <x v="0"/>
    <x v="1"/>
    <x v="0"/>
    <x v="0"/>
    <x v="1"/>
    <x v="22"/>
    <x v="4"/>
    <x v="0"/>
  </r>
  <r>
    <s v="AU0719"/>
    <s v="Jenny  Garcia"/>
    <x v="0"/>
    <n v="32"/>
    <x v="3"/>
    <x v="0"/>
    <x v="159"/>
    <n v="131963.96"/>
    <x v="0"/>
    <x v="1"/>
    <x v="1"/>
    <x v="0"/>
    <x v="0"/>
    <x v="1"/>
    <x v="0"/>
    <x v="1"/>
    <x v="22"/>
    <x v="4"/>
    <x v="0"/>
  </r>
  <r>
    <s v="AU2934"/>
    <s v="Elvira  Bowman"/>
    <x v="0"/>
    <n v="36"/>
    <x v="0"/>
    <x v="1"/>
    <x v="268"/>
    <n v="98431.01"/>
    <x v="0"/>
    <x v="0"/>
    <x v="1"/>
    <x v="0"/>
    <x v="1"/>
    <x v="0"/>
    <x v="0"/>
    <x v="3"/>
    <x v="18"/>
    <x v="9"/>
    <x v="0"/>
  </r>
  <r>
    <s v="AU2935"/>
    <s v="Trevor  Jones"/>
    <x v="1"/>
    <n v="36"/>
    <x v="0"/>
    <x v="0"/>
    <x v="268"/>
    <n v="147285.75"/>
    <x v="0"/>
    <x v="3"/>
    <x v="1"/>
    <x v="0"/>
    <x v="0"/>
    <x v="1"/>
    <x v="0"/>
    <x v="3"/>
    <x v="18"/>
    <x v="9"/>
    <x v="0"/>
  </r>
  <r>
    <s v="AU2936"/>
    <s v="Shari  Silva"/>
    <x v="1"/>
    <n v="42"/>
    <x v="0"/>
    <x v="0"/>
    <x v="268"/>
    <n v="22968.27"/>
    <x v="0"/>
    <x v="1"/>
    <x v="1"/>
    <x v="0"/>
    <x v="1"/>
    <x v="0"/>
    <x v="0"/>
    <x v="3"/>
    <x v="18"/>
    <x v="9"/>
    <x v="0"/>
  </r>
  <r>
    <s v="AU0772"/>
    <s v="Tiffany  May"/>
    <x v="0"/>
    <n v="32"/>
    <x v="0"/>
    <x v="0"/>
    <x v="198"/>
    <n v="145338.28"/>
    <x v="0"/>
    <x v="1"/>
    <x v="1"/>
    <x v="0"/>
    <x v="1"/>
    <x v="0"/>
    <x v="0"/>
    <x v="1"/>
    <x v="20"/>
    <x v="5"/>
    <x v="0"/>
  </r>
  <r>
    <s v="AU2938"/>
    <s v="Lynette  Brewer"/>
    <x v="1"/>
    <n v="40"/>
    <x v="0"/>
    <x v="2"/>
    <x v="268"/>
    <n v="82818.039999999994"/>
    <x v="0"/>
    <x v="1"/>
    <x v="1"/>
    <x v="0"/>
    <x v="1"/>
    <x v="0"/>
    <x v="0"/>
    <x v="3"/>
    <x v="18"/>
    <x v="9"/>
    <x v="0"/>
  </r>
  <r>
    <s v="AU2939"/>
    <s v="Cecilia  Manning"/>
    <x v="0"/>
    <n v="35"/>
    <x v="0"/>
    <x v="0"/>
    <x v="268"/>
    <n v="84122.87"/>
    <x v="0"/>
    <x v="1"/>
    <x v="0"/>
    <x v="0"/>
    <x v="0"/>
    <x v="0"/>
    <x v="0"/>
    <x v="3"/>
    <x v="18"/>
    <x v="9"/>
    <x v="0"/>
  </r>
  <r>
    <s v="AU0776"/>
    <s v="Cecilia  Manning"/>
    <x v="0"/>
    <n v="32"/>
    <x v="3"/>
    <x v="2"/>
    <x v="198"/>
    <n v="92731.96"/>
    <x v="2"/>
    <x v="2"/>
    <x v="1"/>
    <x v="0"/>
    <x v="1"/>
    <x v="0"/>
    <x v="0"/>
    <x v="1"/>
    <x v="20"/>
    <x v="5"/>
    <x v="0"/>
  </r>
  <r>
    <s v="AU2941"/>
    <s v="Ellen  Weaver"/>
    <x v="0"/>
    <n v="50"/>
    <x v="0"/>
    <x v="0"/>
    <x v="268"/>
    <n v="30442.28"/>
    <x v="0"/>
    <x v="1"/>
    <x v="0"/>
    <x v="0"/>
    <x v="0"/>
    <x v="0"/>
    <x v="1"/>
    <x v="2"/>
    <x v="18"/>
    <x v="9"/>
    <x v="0"/>
  </r>
  <r>
    <s v="AU2942"/>
    <s v="Sylvester  Morales"/>
    <x v="0"/>
    <n v="52"/>
    <x v="2"/>
    <x v="2"/>
    <x v="268"/>
    <n v="30046.97"/>
    <x v="1"/>
    <x v="1"/>
    <x v="0"/>
    <x v="1"/>
    <x v="0"/>
    <x v="0"/>
    <x v="0"/>
    <x v="2"/>
    <x v="18"/>
    <x v="9"/>
    <x v="0"/>
  </r>
  <r>
    <s v="AU2943"/>
    <s v="Edwin  Malone"/>
    <x v="0"/>
    <n v="44"/>
    <x v="2"/>
    <x v="1"/>
    <x v="268"/>
    <n v="151707.85"/>
    <x v="0"/>
    <x v="2"/>
    <x v="1"/>
    <x v="1"/>
    <x v="0"/>
    <x v="0"/>
    <x v="0"/>
    <x v="3"/>
    <x v="18"/>
    <x v="9"/>
    <x v="0"/>
  </r>
  <r>
    <s v="AU2944"/>
    <s v="Andrew  Meyer"/>
    <x v="0"/>
    <n v="55"/>
    <x v="2"/>
    <x v="1"/>
    <x v="268"/>
    <n v="99582.61"/>
    <x v="0"/>
    <x v="1"/>
    <x v="1"/>
    <x v="0"/>
    <x v="1"/>
    <x v="0"/>
    <x v="0"/>
    <x v="4"/>
    <x v="18"/>
    <x v="9"/>
    <x v="0"/>
  </r>
  <r>
    <s v="AU2945"/>
    <s v="Donna  Reid"/>
    <x v="0"/>
    <n v="55"/>
    <x v="2"/>
    <x v="2"/>
    <x v="268"/>
    <n v="99504.16"/>
    <x v="0"/>
    <x v="2"/>
    <x v="0"/>
    <x v="0"/>
    <x v="0"/>
    <x v="0"/>
    <x v="1"/>
    <x v="4"/>
    <x v="18"/>
    <x v="9"/>
    <x v="0"/>
  </r>
  <r>
    <s v="AU2946"/>
    <s v="Andrew  Meyer"/>
    <x v="0"/>
    <n v="45"/>
    <x v="3"/>
    <x v="1"/>
    <x v="268"/>
    <n v="31370"/>
    <x v="1"/>
    <x v="2"/>
    <x v="0"/>
    <x v="0"/>
    <x v="0"/>
    <x v="0"/>
    <x v="0"/>
    <x v="2"/>
    <x v="18"/>
    <x v="9"/>
    <x v="0"/>
  </r>
  <r>
    <s v="AU2947"/>
    <s v="Don  Gonzales"/>
    <x v="1"/>
    <n v="49"/>
    <x v="0"/>
    <x v="0"/>
    <x v="67"/>
    <n v="71789.100000000006"/>
    <x v="0"/>
    <x v="1"/>
    <x v="1"/>
    <x v="0"/>
    <x v="0"/>
    <x v="0"/>
    <x v="0"/>
    <x v="2"/>
    <x v="20"/>
    <x v="10"/>
    <x v="0"/>
  </r>
  <r>
    <s v="AU2948"/>
    <s v="Christina  Fuller"/>
    <x v="1"/>
    <n v="36"/>
    <x v="0"/>
    <x v="0"/>
    <x v="67"/>
    <n v="51668.31"/>
    <x v="0"/>
    <x v="2"/>
    <x v="0"/>
    <x v="0"/>
    <x v="1"/>
    <x v="0"/>
    <x v="0"/>
    <x v="3"/>
    <x v="20"/>
    <x v="10"/>
    <x v="0"/>
  </r>
  <r>
    <s v="AU2949"/>
    <s v="Max  Rodgers"/>
    <x v="1"/>
    <n v="38"/>
    <x v="0"/>
    <x v="0"/>
    <x v="67"/>
    <n v="81722.850000000006"/>
    <x v="1"/>
    <x v="1"/>
    <x v="1"/>
    <x v="0"/>
    <x v="0"/>
    <x v="0"/>
    <x v="1"/>
    <x v="3"/>
    <x v="20"/>
    <x v="10"/>
    <x v="0"/>
  </r>
  <r>
    <s v="AU0781"/>
    <s v="Tracy  Reed"/>
    <x v="1"/>
    <n v="32"/>
    <x v="0"/>
    <x v="2"/>
    <x v="203"/>
    <n v="111237.42"/>
    <x v="0"/>
    <x v="1"/>
    <x v="1"/>
    <x v="0"/>
    <x v="1"/>
    <x v="0"/>
    <x v="0"/>
    <x v="1"/>
    <x v="25"/>
    <x v="5"/>
    <x v="0"/>
  </r>
  <r>
    <s v="AU2951"/>
    <s v="Max  Rodgers"/>
    <x v="1"/>
    <n v="36"/>
    <x v="0"/>
    <x v="0"/>
    <x v="67"/>
    <n v="70463.16"/>
    <x v="0"/>
    <x v="2"/>
    <x v="1"/>
    <x v="0"/>
    <x v="1"/>
    <x v="0"/>
    <x v="0"/>
    <x v="3"/>
    <x v="20"/>
    <x v="10"/>
    <x v="0"/>
  </r>
  <r>
    <s v="AU0840"/>
    <s v="Max  Rodgers"/>
    <x v="0"/>
    <n v="32"/>
    <x v="0"/>
    <x v="0"/>
    <x v="97"/>
    <n v="40649.79"/>
    <x v="0"/>
    <x v="2"/>
    <x v="1"/>
    <x v="0"/>
    <x v="1"/>
    <x v="0"/>
    <x v="0"/>
    <x v="1"/>
    <x v="19"/>
    <x v="5"/>
    <x v="0"/>
  </r>
  <r>
    <s v="AU2953"/>
    <s v="Drew  Rogers"/>
    <x v="1"/>
    <n v="52"/>
    <x v="0"/>
    <x v="0"/>
    <x v="67"/>
    <n v="82923.070000000007"/>
    <x v="0"/>
    <x v="1"/>
    <x v="0"/>
    <x v="1"/>
    <x v="1"/>
    <x v="0"/>
    <x v="0"/>
    <x v="2"/>
    <x v="20"/>
    <x v="10"/>
    <x v="0"/>
  </r>
  <r>
    <s v="AU2954"/>
    <s v="Jaime  Pearson"/>
    <x v="1"/>
    <n v="42"/>
    <x v="0"/>
    <x v="1"/>
    <x v="67"/>
    <n v="115264.34"/>
    <x v="1"/>
    <x v="2"/>
    <x v="0"/>
    <x v="0"/>
    <x v="0"/>
    <x v="0"/>
    <x v="1"/>
    <x v="3"/>
    <x v="20"/>
    <x v="10"/>
    <x v="0"/>
  </r>
  <r>
    <s v="AU2955"/>
    <s v="Shari  Silva"/>
    <x v="1"/>
    <n v="36"/>
    <x v="0"/>
    <x v="0"/>
    <x v="67"/>
    <n v="70685.66"/>
    <x v="0"/>
    <x v="1"/>
    <x v="0"/>
    <x v="1"/>
    <x v="1"/>
    <x v="0"/>
    <x v="0"/>
    <x v="3"/>
    <x v="20"/>
    <x v="10"/>
    <x v="0"/>
  </r>
  <r>
    <s v="AU2956"/>
    <s v="Iris  Underwood"/>
    <x v="0"/>
    <n v="36"/>
    <x v="0"/>
    <x v="0"/>
    <x v="67"/>
    <n v="50141.33"/>
    <x v="0"/>
    <x v="1"/>
    <x v="0"/>
    <x v="0"/>
    <x v="0"/>
    <x v="0"/>
    <x v="0"/>
    <x v="3"/>
    <x v="20"/>
    <x v="10"/>
    <x v="0"/>
  </r>
  <r>
    <s v="AU2957"/>
    <s v="Lula  Daniels"/>
    <x v="1"/>
    <n v="47"/>
    <x v="0"/>
    <x v="0"/>
    <x v="67"/>
    <n v="116640.9"/>
    <x v="0"/>
    <x v="2"/>
    <x v="1"/>
    <x v="1"/>
    <x v="0"/>
    <x v="1"/>
    <x v="0"/>
    <x v="2"/>
    <x v="20"/>
    <x v="10"/>
    <x v="0"/>
  </r>
  <r>
    <s v="AU0851"/>
    <s v="Brooke  Horton"/>
    <x v="0"/>
    <n v="32"/>
    <x v="0"/>
    <x v="0"/>
    <x v="98"/>
    <n v="28921.84"/>
    <x v="0"/>
    <x v="2"/>
    <x v="0"/>
    <x v="0"/>
    <x v="1"/>
    <x v="0"/>
    <x v="0"/>
    <x v="1"/>
    <x v="5"/>
    <x v="5"/>
    <x v="0"/>
  </r>
  <r>
    <s v="AU0891"/>
    <s v="Robert  Munoz"/>
    <x v="1"/>
    <n v="32"/>
    <x v="0"/>
    <x v="2"/>
    <x v="161"/>
    <n v="72170.16"/>
    <x v="0"/>
    <x v="0"/>
    <x v="0"/>
    <x v="1"/>
    <x v="2"/>
    <x v="0"/>
    <x v="0"/>
    <x v="1"/>
    <x v="6"/>
    <x v="5"/>
    <x v="0"/>
  </r>
  <r>
    <s v="AU0933"/>
    <s v="Carla  Mccormick"/>
    <x v="0"/>
    <n v="32"/>
    <x v="0"/>
    <x v="1"/>
    <x v="225"/>
    <n v="35669.51"/>
    <x v="2"/>
    <x v="2"/>
    <x v="0"/>
    <x v="1"/>
    <x v="0"/>
    <x v="0"/>
    <x v="0"/>
    <x v="1"/>
    <x v="11"/>
    <x v="5"/>
    <x v="0"/>
  </r>
  <r>
    <s v="AU0935"/>
    <s v="Salvador  Bass"/>
    <x v="1"/>
    <n v="32"/>
    <x v="0"/>
    <x v="2"/>
    <x v="225"/>
    <n v="63055.839999999997"/>
    <x v="0"/>
    <x v="1"/>
    <x v="1"/>
    <x v="0"/>
    <x v="1"/>
    <x v="0"/>
    <x v="0"/>
    <x v="1"/>
    <x v="11"/>
    <x v="5"/>
    <x v="0"/>
  </r>
  <r>
    <s v="AU2962"/>
    <s v="Edwin  Malone"/>
    <x v="1"/>
    <n v="34"/>
    <x v="0"/>
    <x v="0"/>
    <x v="67"/>
    <n v="111919.48"/>
    <x v="0"/>
    <x v="1"/>
    <x v="1"/>
    <x v="0"/>
    <x v="0"/>
    <x v="1"/>
    <x v="0"/>
    <x v="1"/>
    <x v="20"/>
    <x v="10"/>
    <x v="0"/>
  </r>
  <r>
    <s v="AU2963"/>
    <s v="Ruben  Nunez"/>
    <x v="1"/>
    <n v="37"/>
    <x v="0"/>
    <x v="1"/>
    <x v="67"/>
    <n v="24488.76"/>
    <x v="0"/>
    <x v="2"/>
    <x v="1"/>
    <x v="0"/>
    <x v="0"/>
    <x v="0"/>
    <x v="1"/>
    <x v="3"/>
    <x v="20"/>
    <x v="10"/>
    <x v="0"/>
  </r>
  <r>
    <s v="AU2964"/>
    <s v="Elbert  Klein"/>
    <x v="1"/>
    <n v="37"/>
    <x v="0"/>
    <x v="0"/>
    <x v="67"/>
    <n v="10215.43"/>
    <x v="1"/>
    <x v="2"/>
    <x v="0"/>
    <x v="0"/>
    <x v="0"/>
    <x v="1"/>
    <x v="1"/>
    <x v="3"/>
    <x v="20"/>
    <x v="10"/>
    <x v="0"/>
  </r>
  <r>
    <s v="AU2965"/>
    <s v="Max  Rodgers"/>
    <x v="0"/>
    <n v="37"/>
    <x v="0"/>
    <x v="0"/>
    <x v="67"/>
    <n v="42279.43"/>
    <x v="0"/>
    <x v="0"/>
    <x v="0"/>
    <x v="0"/>
    <x v="0"/>
    <x v="0"/>
    <x v="0"/>
    <x v="3"/>
    <x v="20"/>
    <x v="10"/>
    <x v="0"/>
  </r>
  <r>
    <s v="AU2966"/>
    <s v="Rachel  Gomez"/>
    <x v="1"/>
    <n v="41"/>
    <x v="0"/>
    <x v="2"/>
    <x v="67"/>
    <n v="105150.79"/>
    <x v="0"/>
    <x v="0"/>
    <x v="1"/>
    <x v="0"/>
    <x v="1"/>
    <x v="0"/>
    <x v="0"/>
    <x v="3"/>
    <x v="20"/>
    <x v="10"/>
    <x v="0"/>
  </r>
  <r>
    <s v="AU2967"/>
    <s v="Shari  Silva"/>
    <x v="1"/>
    <n v="38"/>
    <x v="0"/>
    <x v="0"/>
    <x v="67"/>
    <n v="8734.07"/>
    <x v="0"/>
    <x v="2"/>
    <x v="0"/>
    <x v="0"/>
    <x v="1"/>
    <x v="0"/>
    <x v="0"/>
    <x v="3"/>
    <x v="20"/>
    <x v="10"/>
    <x v="0"/>
  </r>
  <r>
    <s v="AU0970"/>
    <s v="Brooke  Horton"/>
    <x v="1"/>
    <n v="32"/>
    <x v="0"/>
    <x v="0"/>
    <x v="229"/>
    <n v="31121.18"/>
    <x v="0"/>
    <x v="0"/>
    <x v="0"/>
    <x v="0"/>
    <x v="2"/>
    <x v="0"/>
    <x v="0"/>
    <x v="1"/>
    <x v="30"/>
    <x v="5"/>
    <x v="0"/>
  </r>
  <r>
    <s v="AU2969"/>
    <s v="Blake  Bridges"/>
    <x v="1"/>
    <n v="43"/>
    <x v="0"/>
    <x v="0"/>
    <x v="67"/>
    <n v="39905.67"/>
    <x v="0"/>
    <x v="1"/>
    <x v="1"/>
    <x v="0"/>
    <x v="0"/>
    <x v="1"/>
    <x v="0"/>
    <x v="3"/>
    <x v="20"/>
    <x v="10"/>
    <x v="0"/>
  </r>
  <r>
    <s v="AU0972"/>
    <s v="Kyle  Carr"/>
    <x v="0"/>
    <n v="32"/>
    <x v="0"/>
    <x v="0"/>
    <x v="103"/>
    <n v="127923.09"/>
    <x v="0"/>
    <x v="1"/>
    <x v="1"/>
    <x v="0"/>
    <x v="0"/>
    <x v="0"/>
    <x v="0"/>
    <x v="1"/>
    <x v="13"/>
    <x v="5"/>
    <x v="0"/>
  </r>
  <r>
    <s v="AU1003"/>
    <s v="Kyle  Carr"/>
    <x v="1"/>
    <n v="32"/>
    <x v="0"/>
    <x v="1"/>
    <x v="199"/>
    <n v="17929.599999999999"/>
    <x v="1"/>
    <x v="1"/>
    <x v="1"/>
    <x v="0"/>
    <x v="1"/>
    <x v="0"/>
    <x v="0"/>
    <x v="1"/>
    <x v="15"/>
    <x v="5"/>
    <x v="0"/>
  </r>
  <r>
    <s v="AU2972"/>
    <s v="Shari  Silva"/>
    <x v="0"/>
    <n v="59"/>
    <x v="2"/>
    <x v="2"/>
    <x v="67"/>
    <n v="22987.84"/>
    <x v="0"/>
    <x v="1"/>
    <x v="1"/>
    <x v="0"/>
    <x v="0"/>
    <x v="1"/>
    <x v="0"/>
    <x v="4"/>
    <x v="20"/>
    <x v="10"/>
    <x v="0"/>
  </r>
  <r>
    <s v="AU2973"/>
    <s v="Ivan  Adkins"/>
    <x v="0"/>
    <n v="48"/>
    <x v="2"/>
    <x v="1"/>
    <x v="67"/>
    <n v="16776"/>
    <x v="0"/>
    <x v="1"/>
    <x v="0"/>
    <x v="0"/>
    <x v="1"/>
    <x v="0"/>
    <x v="1"/>
    <x v="2"/>
    <x v="20"/>
    <x v="10"/>
    <x v="0"/>
  </r>
  <r>
    <s v="AU2974"/>
    <s v="Isabel  Cross"/>
    <x v="0"/>
    <n v="37"/>
    <x v="2"/>
    <x v="0"/>
    <x v="67"/>
    <n v="23597.1"/>
    <x v="0"/>
    <x v="1"/>
    <x v="1"/>
    <x v="1"/>
    <x v="1"/>
    <x v="0"/>
    <x v="1"/>
    <x v="3"/>
    <x v="20"/>
    <x v="10"/>
    <x v="0"/>
  </r>
  <r>
    <s v="AU2975"/>
    <s v="Shari  Silva"/>
    <x v="1"/>
    <n v="52"/>
    <x v="2"/>
    <x v="2"/>
    <x v="67"/>
    <n v="18223.810000000001"/>
    <x v="2"/>
    <x v="2"/>
    <x v="1"/>
    <x v="0"/>
    <x v="0"/>
    <x v="0"/>
    <x v="0"/>
    <x v="2"/>
    <x v="20"/>
    <x v="10"/>
    <x v="0"/>
  </r>
  <r>
    <s v="AU2976"/>
    <s v="Nellie  Joseph"/>
    <x v="0"/>
    <n v="56"/>
    <x v="2"/>
    <x v="1"/>
    <x v="67"/>
    <n v="96272.97"/>
    <x v="1"/>
    <x v="2"/>
    <x v="1"/>
    <x v="0"/>
    <x v="0"/>
    <x v="0"/>
    <x v="0"/>
    <x v="4"/>
    <x v="20"/>
    <x v="10"/>
    <x v="0"/>
  </r>
  <r>
    <s v="AU2977"/>
    <s v="Robert  Munoz"/>
    <x v="1"/>
    <n v="45"/>
    <x v="2"/>
    <x v="2"/>
    <x v="67"/>
    <n v="50592.78"/>
    <x v="1"/>
    <x v="1"/>
    <x v="1"/>
    <x v="0"/>
    <x v="1"/>
    <x v="0"/>
    <x v="0"/>
    <x v="2"/>
    <x v="20"/>
    <x v="10"/>
    <x v="0"/>
  </r>
  <r>
    <s v="AU2978"/>
    <s v="Mable  Lindsey"/>
    <x v="0"/>
    <n v="52"/>
    <x v="2"/>
    <x v="1"/>
    <x v="67"/>
    <n v="18862.37"/>
    <x v="0"/>
    <x v="2"/>
    <x v="0"/>
    <x v="1"/>
    <x v="0"/>
    <x v="1"/>
    <x v="0"/>
    <x v="2"/>
    <x v="20"/>
    <x v="10"/>
    <x v="0"/>
  </r>
  <r>
    <s v="AU2979"/>
    <s v="Joey  Wong"/>
    <x v="0"/>
    <n v="57"/>
    <x v="2"/>
    <x v="1"/>
    <x v="67"/>
    <n v="9604.82"/>
    <x v="1"/>
    <x v="2"/>
    <x v="1"/>
    <x v="0"/>
    <x v="0"/>
    <x v="0"/>
    <x v="0"/>
    <x v="4"/>
    <x v="20"/>
    <x v="10"/>
    <x v="0"/>
  </r>
  <r>
    <s v="AU1018"/>
    <s v="Salvador  Bass"/>
    <x v="1"/>
    <n v="32"/>
    <x v="0"/>
    <x v="0"/>
    <x v="35"/>
    <n v="83499.63"/>
    <x v="0"/>
    <x v="1"/>
    <x v="1"/>
    <x v="0"/>
    <x v="0"/>
    <x v="0"/>
    <x v="1"/>
    <x v="1"/>
    <x v="22"/>
    <x v="5"/>
    <x v="0"/>
  </r>
  <r>
    <s v="AU2981"/>
    <s v="Kyle  Carr"/>
    <x v="1"/>
    <n v="23"/>
    <x v="0"/>
    <x v="2"/>
    <x v="68"/>
    <n v="24504.37"/>
    <x v="2"/>
    <x v="1"/>
    <x v="0"/>
    <x v="1"/>
    <x v="1"/>
    <x v="0"/>
    <x v="1"/>
    <x v="0"/>
    <x v="25"/>
    <x v="10"/>
    <x v="0"/>
  </r>
  <r>
    <s v="AU2982"/>
    <s v="Cassandra  Franklin"/>
    <x v="0"/>
    <n v="46"/>
    <x v="0"/>
    <x v="0"/>
    <x v="68"/>
    <n v="26502.87"/>
    <x v="2"/>
    <x v="1"/>
    <x v="0"/>
    <x v="0"/>
    <x v="0"/>
    <x v="0"/>
    <x v="0"/>
    <x v="2"/>
    <x v="25"/>
    <x v="10"/>
    <x v="0"/>
  </r>
  <r>
    <s v="AU1076"/>
    <s v="Shari  Silva"/>
    <x v="0"/>
    <n v="32"/>
    <x v="0"/>
    <x v="1"/>
    <x v="200"/>
    <n v="117479.28"/>
    <x v="0"/>
    <x v="2"/>
    <x v="1"/>
    <x v="1"/>
    <x v="1"/>
    <x v="0"/>
    <x v="0"/>
    <x v="1"/>
    <x v="26"/>
    <x v="6"/>
    <x v="0"/>
  </r>
  <r>
    <s v="AU2984"/>
    <s v="Cecilia  Manning"/>
    <x v="0"/>
    <n v="34"/>
    <x v="0"/>
    <x v="2"/>
    <x v="68"/>
    <n v="44394.76"/>
    <x v="0"/>
    <x v="1"/>
    <x v="1"/>
    <x v="0"/>
    <x v="2"/>
    <x v="0"/>
    <x v="0"/>
    <x v="1"/>
    <x v="25"/>
    <x v="10"/>
    <x v="0"/>
  </r>
  <r>
    <s v="AU2985"/>
    <s v="Cindy  Becker"/>
    <x v="0"/>
    <n v="37"/>
    <x v="0"/>
    <x v="0"/>
    <x v="68"/>
    <n v="20175.45"/>
    <x v="1"/>
    <x v="2"/>
    <x v="0"/>
    <x v="0"/>
    <x v="0"/>
    <x v="0"/>
    <x v="0"/>
    <x v="3"/>
    <x v="25"/>
    <x v="10"/>
    <x v="0"/>
  </r>
  <r>
    <s v="AU2986"/>
    <s v="Dan  Peterson"/>
    <x v="1"/>
    <n v="18"/>
    <x v="0"/>
    <x v="2"/>
    <x v="68"/>
    <n v="13851.34"/>
    <x v="1"/>
    <x v="1"/>
    <x v="0"/>
    <x v="0"/>
    <x v="0"/>
    <x v="0"/>
    <x v="1"/>
    <x v="0"/>
    <x v="25"/>
    <x v="10"/>
    <x v="0"/>
  </r>
  <r>
    <s v="AU2987"/>
    <s v="Robert  Munoz"/>
    <x v="0"/>
    <n v="48"/>
    <x v="2"/>
    <x v="2"/>
    <x v="68"/>
    <n v="43093.64"/>
    <x v="1"/>
    <x v="2"/>
    <x v="0"/>
    <x v="0"/>
    <x v="0"/>
    <x v="0"/>
    <x v="0"/>
    <x v="2"/>
    <x v="25"/>
    <x v="10"/>
    <x v="0"/>
  </r>
  <r>
    <s v="AU2988"/>
    <s v="Edwin  Malone"/>
    <x v="0"/>
    <n v="58"/>
    <x v="2"/>
    <x v="1"/>
    <x v="68"/>
    <n v="58827.69"/>
    <x v="0"/>
    <x v="1"/>
    <x v="1"/>
    <x v="0"/>
    <x v="0"/>
    <x v="0"/>
    <x v="0"/>
    <x v="4"/>
    <x v="25"/>
    <x v="10"/>
    <x v="0"/>
  </r>
  <r>
    <s v="AU2989"/>
    <s v="Kyle  Carr"/>
    <x v="1"/>
    <n v="52"/>
    <x v="2"/>
    <x v="2"/>
    <x v="68"/>
    <n v="24988.9"/>
    <x v="1"/>
    <x v="1"/>
    <x v="0"/>
    <x v="0"/>
    <x v="0"/>
    <x v="1"/>
    <x v="1"/>
    <x v="2"/>
    <x v="25"/>
    <x v="10"/>
    <x v="0"/>
  </r>
  <r>
    <s v="AU1082"/>
    <s v="Marian  Hill"/>
    <x v="1"/>
    <n v="32"/>
    <x v="1"/>
    <x v="2"/>
    <x v="200"/>
    <n v="30523.69"/>
    <x v="0"/>
    <x v="1"/>
    <x v="0"/>
    <x v="0"/>
    <x v="0"/>
    <x v="0"/>
    <x v="0"/>
    <x v="1"/>
    <x v="26"/>
    <x v="6"/>
    <x v="0"/>
  </r>
  <r>
    <s v="AU2991"/>
    <s v="Cindy  Becker"/>
    <x v="0"/>
    <n v="54"/>
    <x v="2"/>
    <x v="1"/>
    <x v="68"/>
    <n v="30455.16"/>
    <x v="0"/>
    <x v="0"/>
    <x v="1"/>
    <x v="0"/>
    <x v="0"/>
    <x v="1"/>
    <x v="0"/>
    <x v="2"/>
    <x v="25"/>
    <x v="10"/>
    <x v="0"/>
  </r>
  <r>
    <s v="AU2992"/>
    <s v="Herman  Williams"/>
    <x v="1"/>
    <n v="18"/>
    <x v="0"/>
    <x v="0"/>
    <x v="286"/>
    <n v="47341.34"/>
    <x v="2"/>
    <x v="2"/>
    <x v="1"/>
    <x v="0"/>
    <x v="0"/>
    <x v="0"/>
    <x v="0"/>
    <x v="0"/>
    <x v="21"/>
    <x v="10"/>
    <x v="0"/>
  </r>
  <r>
    <s v="AU2993"/>
    <s v="Rachel  Gomez"/>
    <x v="0"/>
    <n v="37"/>
    <x v="0"/>
    <x v="1"/>
    <x v="286"/>
    <n v="7051.1"/>
    <x v="0"/>
    <x v="1"/>
    <x v="1"/>
    <x v="0"/>
    <x v="0"/>
    <x v="3"/>
    <x v="0"/>
    <x v="3"/>
    <x v="21"/>
    <x v="10"/>
    <x v="0"/>
  </r>
  <r>
    <s v="AU2994"/>
    <s v="Shari  Silva"/>
    <x v="1"/>
    <n v="35"/>
    <x v="0"/>
    <x v="0"/>
    <x v="286"/>
    <n v="25852.79"/>
    <x v="0"/>
    <x v="1"/>
    <x v="1"/>
    <x v="0"/>
    <x v="1"/>
    <x v="0"/>
    <x v="0"/>
    <x v="3"/>
    <x v="21"/>
    <x v="10"/>
    <x v="0"/>
  </r>
  <r>
    <s v="AU1131"/>
    <s v="Isabel  Cross"/>
    <x v="1"/>
    <n v="32"/>
    <x v="3"/>
    <x v="0"/>
    <x v="244"/>
    <n v="57766.46"/>
    <x v="0"/>
    <x v="2"/>
    <x v="0"/>
    <x v="0"/>
    <x v="0"/>
    <x v="0"/>
    <x v="0"/>
    <x v="1"/>
    <x v="16"/>
    <x v="6"/>
    <x v="0"/>
  </r>
  <r>
    <s v="AU2996"/>
    <s v="Sylvester  Morales"/>
    <x v="1"/>
    <n v="44"/>
    <x v="0"/>
    <x v="1"/>
    <x v="286"/>
    <n v="7218.27"/>
    <x v="1"/>
    <x v="1"/>
    <x v="1"/>
    <x v="0"/>
    <x v="1"/>
    <x v="0"/>
    <x v="0"/>
    <x v="3"/>
    <x v="21"/>
    <x v="10"/>
    <x v="0"/>
  </r>
  <r>
    <s v="AU1145"/>
    <s v="Guillermo  Potter"/>
    <x v="0"/>
    <n v="32"/>
    <x v="0"/>
    <x v="1"/>
    <x v="201"/>
    <n v="136826.22"/>
    <x v="0"/>
    <x v="2"/>
    <x v="1"/>
    <x v="0"/>
    <x v="0"/>
    <x v="0"/>
    <x v="0"/>
    <x v="1"/>
    <x v="19"/>
    <x v="6"/>
    <x v="0"/>
  </r>
  <r>
    <s v="AU1154"/>
    <s v="Brooke  Horton"/>
    <x v="1"/>
    <n v="32"/>
    <x v="0"/>
    <x v="0"/>
    <x v="250"/>
    <n v="53562.85"/>
    <x v="2"/>
    <x v="2"/>
    <x v="1"/>
    <x v="0"/>
    <x v="2"/>
    <x v="0"/>
    <x v="0"/>
    <x v="1"/>
    <x v="5"/>
    <x v="6"/>
    <x v="0"/>
  </r>
  <r>
    <s v="AU1159"/>
    <s v="Don  Gonzales"/>
    <x v="0"/>
    <n v="32"/>
    <x v="0"/>
    <x v="0"/>
    <x v="250"/>
    <n v="9658.07"/>
    <x v="1"/>
    <x v="2"/>
    <x v="0"/>
    <x v="0"/>
    <x v="0"/>
    <x v="0"/>
    <x v="0"/>
    <x v="1"/>
    <x v="5"/>
    <x v="6"/>
    <x v="0"/>
  </r>
  <r>
    <s v="AU1173"/>
    <s v="Edwin  Malone"/>
    <x v="1"/>
    <n v="32"/>
    <x v="0"/>
    <x v="0"/>
    <x v="41"/>
    <n v="104960.46"/>
    <x v="0"/>
    <x v="1"/>
    <x v="1"/>
    <x v="0"/>
    <x v="1"/>
    <x v="0"/>
    <x v="0"/>
    <x v="1"/>
    <x v="3"/>
    <x v="6"/>
    <x v="0"/>
  </r>
  <r>
    <s v="AU3001"/>
    <s v="Shari  Silva"/>
    <x v="0"/>
    <n v="47"/>
    <x v="0"/>
    <x v="1"/>
    <x v="286"/>
    <n v="12799.21"/>
    <x v="0"/>
    <x v="1"/>
    <x v="0"/>
    <x v="1"/>
    <x v="2"/>
    <x v="0"/>
    <x v="0"/>
    <x v="2"/>
    <x v="21"/>
    <x v="10"/>
    <x v="0"/>
  </r>
  <r>
    <s v="AU3002"/>
    <s v="Rachel  Gomez"/>
    <x v="0"/>
    <n v="23"/>
    <x v="0"/>
    <x v="0"/>
    <x v="286"/>
    <n v="955.1"/>
    <x v="0"/>
    <x v="1"/>
    <x v="1"/>
    <x v="0"/>
    <x v="1"/>
    <x v="0"/>
    <x v="0"/>
    <x v="0"/>
    <x v="21"/>
    <x v="10"/>
    <x v="0"/>
  </r>
  <r>
    <s v="AU3003"/>
    <s v="Drew  Rogers"/>
    <x v="0"/>
    <n v="54"/>
    <x v="2"/>
    <x v="1"/>
    <x v="286"/>
    <n v="102931.46"/>
    <x v="1"/>
    <x v="1"/>
    <x v="1"/>
    <x v="0"/>
    <x v="0"/>
    <x v="0"/>
    <x v="0"/>
    <x v="2"/>
    <x v="21"/>
    <x v="10"/>
    <x v="0"/>
  </r>
  <r>
    <s v="AU3004"/>
    <s v="Max  Rodgers"/>
    <x v="0"/>
    <n v="51"/>
    <x v="2"/>
    <x v="1"/>
    <x v="286"/>
    <n v="77888.789999999994"/>
    <x v="1"/>
    <x v="2"/>
    <x v="0"/>
    <x v="0"/>
    <x v="0"/>
    <x v="0"/>
    <x v="0"/>
    <x v="2"/>
    <x v="21"/>
    <x v="10"/>
    <x v="0"/>
  </r>
  <r>
    <s v="AU3005"/>
    <s v="Salvador  Bass"/>
    <x v="0"/>
    <n v="39"/>
    <x v="2"/>
    <x v="0"/>
    <x v="286"/>
    <n v="104047.85"/>
    <x v="0"/>
    <x v="1"/>
    <x v="1"/>
    <x v="0"/>
    <x v="0"/>
    <x v="2"/>
    <x v="0"/>
    <x v="3"/>
    <x v="21"/>
    <x v="10"/>
    <x v="0"/>
  </r>
  <r>
    <s v="AU3006"/>
    <s v="Robert  Munoz"/>
    <x v="1"/>
    <n v="34"/>
    <x v="3"/>
    <x v="0"/>
    <x v="286"/>
    <n v="173679.25"/>
    <x v="0"/>
    <x v="1"/>
    <x v="0"/>
    <x v="0"/>
    <x v="0"/>
    <x v="3"/>
    <x v="1"/>
    <x v="1"/>
    <x v="21"/>
    <x v="10"/>
    <x v="0"/>
  </r>
  <r>
    <s v="AU3007"/>
    <s v="Eddie  Green"/>
    <x v="1"/>
    <n v="43"/>
    <x v="3"/>
    <x v="0"/>
    <x v="286"/>
    <n v="49755.040000000001"/>
    <x v="0"/>
    <x v="3"/>
    <x v="0"/>
    <x v="0"/>
    <x v="0"/>
    <x v="0"/>
    <x v="1"/>
    <x v="3"/>
    <x v="21"/>
    <x v="10"/>
    <x v="0"/>
  </r>
  <r>
    <s v="AU3008"/>
    <s v="Felicia  Jennings"/>
    <x v="0"/>
    <n v="43"/>
    <x v="3"/>
    <x v="2"/>
    <x v="286"/>
    <n v="116898.76"/>
    <x v="0"/>
    <x v="1"/>
    <x v="1"/>
    <x v="0"/>
    <x v="0"/>
    <x v="1"/>
    <x v="0"/>
    <x v="3"/>
    <x v="21"/>
    <x v="10"/>
    <x v="0"/>
  </r>
  <r>
    <s v="AU1176"/>
    <s v="Elbert  Klein"/>
    <x v="1"/>
    <n v="32"/>
    <x v="0"/>
    <x v="0"/>
    <x v="41"/>
    <n v="19551.45"/>
    <x v="0"/>
    <x v="0"/>
    <x v="0"/>
    <x v="0"/>
    <x v="1"/>
    <x v="0"/>
    <x v="0"/>
    <x v="1"/>
    <x v="3"/>
    <x v="6"/>
    <x v="0"/>
  </r>
  <r>
    <s v="AU3010"/>
    <s v="Charlie  Wood"/>
    <x v="1"/>
    <n v="56"/>
    <x v="0"/>
    <x v="0"/>
    <x v="302"/>
    <n v="70815.19"/>
    <x v="0"/>
    <x v="0"/>
    <x v="1"/>
    <x v="0"/>
    <x v="2"/>
    <x v="0"/>
    <x v="0"/>
    <x v="4"/>
    <x v="26"/>
    <x v="10"/>
    <x v="0"/>
  </r>
  <r>
    <s v="AU3011"/>
    <s v="Eddie  Green"/>
    <x v="0"/>
    <n v="41"/>
    <x v="0"/>
    <x v="0"/>
    <x v="302"/>
    <n v="3976.61"/>
    <x v="1"/>
    <x v="2"/>
    <x v="1"/>
    <x v="0"/>
    <x v="1"/>
    <x v="0"/>
    <x v="0"/>
    <x v="3"/>
    <x v="26"/>
    <x v="10"/>
    <x v="0"/>
  </r>
  <r>
    <s v="AU1189"/>
    <s v="Sylvester  Morales"/>
    <x v="1"/>
    <n v="32"/>
    <x v="0"/>
    <x v="2"/>
    <x v="165"/>
    <n v="113740.6"/>
    <x v="0"/>
    <x v="0"/>
    <x v="0"/>
    <x v="0"/>
    <x v="1"/>
    <x v="0"/>
    <x v="0"/>
    <x v="1"/>
    <x v="27"/>
    <x v="6"/>
    <x v="0"/>
  </r>
  <r>
    <s v="AU3013"/>
    <s v="Max  Rodgers"/>
    <x v="0"/>
    <n v="49"/>
    <x v="2"/>
    <x v="1"/>
    <x v="302"/>
    <n v="25837.94"/>
    <x v="0"/>
    <x v="1"/>
    <x v="1"/>
    <x v="0"/>
    <x v="0"/>
    <x v="0"/>
    <x v="0"/>
    <x v="2"/>
    <x v="26"/>
    <x v="10"/>
    <x v="0"/>
  </r>
  <r>
    <s v="AU3014"/>
    <s v="Andrew  Meyer"/>
    <x v="0"/>
    <n v="60"/>
    <x v="2"/>
    <x v="2"/>
    <x v="302"/>
    <n v="82347.69"/>
    <x v="0"/>
    <x v="2"/>
    <x v="1"/>
    <x v="0"/>
    <x v="0"/>
    <x v="0"/>
    <x v="1"/>
    <x v="4"/>
    <x v="26"/>
    <x v="10"/>
    <x v="0"/>
  </r>
  <r>
    <s v="AU3015"/>
    <s v="Bobbie  Ryan"/>
    <x v="1"/>
    <n v="18"/>
    <x v="3"/>
    <x v="2"/>
    <x v="302"/>
    <n v="27722.04"/>
    <x v="0"/>
    <x v="1"/>
    <x v="1"/>
    <x v="0"/>
    <x v="0"/>
    <x v="0"/>
    <x v="0"/>
    <x v="0"/>
    <x v="26"/>
    <x v="10"/>
    <x v="0"/>
  </r>
  <r>
    <s v="AU3016"/>
    <s v="Iris  Underwood"/>
    <x v="0"/>
    <n v="36"/>
    <x v="0"/>
    <x v="0"/>
    <x v="136"/>
    <n v="26600.99"/>
    <x v="0"/>
    <x v="2"/>
    <x v="0"/>
    <x v="0"/>
    <x v="0"/>
    <x v="0"/>
    <x v="0"/>
    <x v="3"/>
    <x v="0"/>
    <x v="10"/>
    <x v="0"/>
  </r>
  <r>
    <s v="AU1195"/>
    <s v="Marion  Glover"/>
    <x v="0"/>
    <n v="32"/>
    <x v="0"/>
    <x v="0"/>
    <x v="165"/>
    <n v="9073.8799999999992"/>
    <x v="0"/>
    <x v="1"/>
    <x v="1"/>
    <x v="0"/>
    <x v="0"/>
    <x v="1"/>
    <x v="0"/>
    <x v="1"/>
    <x v="27"/>
    <x v="6"/>
    <x v="0"/>
  </r>
  <r>
    <s v="AU1226"/>
    <s v="Cassandra  Franklin"/>
    <x v="1"/>
    <n v="32"/>
    <x v="0"/>
    <x v="1"/>
    <x v="243"/>
    <n v="64131.01"/>
    <x v="0"/>
    <x v="1"/>
    <x v="1"/>
    <x v="0"/>
    <x v="0"/>
    <x v="1"/>
    <x v="0"/>
    <x v="1"/>
    <x v="8"/>
    <x v="6"/>
    <x v="0"/>
  </r>
  <r>
    <s v="AU3019"/>
    <s v="Don  Gonzales"/>
    <x v="0"/>
    <n v="42"/>
    <x v="0"/>
    <x v="0"/>
    <x v="136"/>
    <n v="29843.55"/>
    <x v="0"/>
    <x v="1"/>
    <x v="0"/>
    <x v="1"/>
    <x v="1"/>
    <x v="0"/>
    <x v="0"/>
    <x v="3"/>
    <x v="0"/>
    <x v="10"/>
    <x v="0"/>
  </r>
  <r>
    <s v="AU1285"/>
    <s v="Drew  Rogers"/>
    <x v="1"/>
    <n v="32"/>
    <x v="3"/>
    <x v="0"/>
    <x v="263"/>
    <n v="107817.85"/>
    <x v="0"/>
    <x v="0"/>
    <x v="1"/>
    <x v="0"/>
    <x v="1"/>
    <x v="0"/>
    <x v="0"/>
    <x v="1"/>
    <x v="11"/>
    <x v="6"/>
    <x v="0"/>
  </r>
  <r>
    <s v="AU3021"/>
    <s v="Shari  Silva"/>
    <x v="1"/>
    <n v="43"/>
    <x v="0"/>
    <x v="1"/>
    <x v="136"/>
    <n v="57054.07"/>
    <x v="1"/>
    <x v="1"/>
    <x v="0"/>
    <x v="0"/>
    <x v="0"/>
    <x v="0"/>
    <x v="0"/>
    <x v="3"/>
    <x v="0"/>
    <x v="10"/>
    <x v="0"/>
  </r>
  <r>
    <s v="AU1297"/>
    <s v="Salvador  Bass"/>
    <x v="0"/>
    <n v="32"/>
    <x v="1"/>
    <x v="2"/>
    <x v="202"/>
    <n v="16860"/>
    <x v="0"/>
    <x v="1"/>
    <x v="0"/>
    <x v="0"/>
    <x v="1"/>
    <x v="0"/>
    <x v="0"/>
    <x v="1"/>
    <x v="12"/>
    <x v="6"/>
    <x v="0"/>
  </r>
  <r>
    <s v="AU3023"/>
    <s v="Trevor  Jones"/>
    <x v="0"/>
    <n v="37"/>
    <x v="0"/>
    <x v="0"/>
    <x v="136"/>
    <n v="115672.18"/>
    <x v="0"/>
    <x v="1"/>
    <x v="1"/>
    <x v="0"/>
    <x v="0"/>
    <x v="1"/>
    <x v="0"/>
    <x v="3"/>
    <x v="0"/>
    <x v="10"/>
    <x v="0"/>
  </r>
  <r>
    <s v="AU3024"/>
    <s v="Colleen  Warren"/>
    <x v="1"/>
    <n v="41"/>
    <x v="0"/>
    <x v="0"/>
    <x v="136"/>
    <n v="56744.03"/>
    <x v="1"/>
    <x v="2"/>
    <x v="0"/>
    <x v="0"/>
    <x v="0"/>
    <x v="1"/>
    <x v="0"/>
    <x v="3"/>
    <x v="0"/>
    <x v="10"/>
    <x v="0"/>
  </r>
  <r>
    <s v="AU3025"/>
    <s v="Max  Rodgers"/>
    <x v="1"/>
    <n v="37"/>
    <x v="0"/>
    <x v="2"/>
    <x v="136"/>
    <n v="55661.33"/>
    <x v="2"/>
    <x v="2"/>
    <x v="0"/>
    <x v="1"/>
    <x v="0"/>
    <x v="0"/>
    <x v="0"/>
    <x v="3"/>
    <x v="0"/>
    <x v="10"/>
    <x v="0"/>
  </r>
  <r>
    <s v="AU1302"/>
    <s v="Drew  Rogers"/>
    <x v="1"/>
    <n v="32"/>
    <x v="0"/>
    <x v="0"/>
    <x v="105"/>
    <n v="26439.85"/>
    <x v="1"/>
    <x v="2"/>
    <x v="1"/>
    <x v="0"/>
    <x v="1"/>
    <x v="0"/>
    <x v="0"/>
    <x v="1"/>
    <x v="30"/>
    <x v="6"/>
    <x v="0"/>
  </r>
  <r>
    <s v="AU1314"/>
    <s v="Max  Rodgers"/>
    <x v="0"/>
    <n v="32"/>
    <x v="0"/>
    <x v="0"/>
    <x v="105"/>
    <n v="6397.97"/>
    <x v="1"/>
    <x v="2"/>
    <x v="1"/>
    <x v="0"/>
    <x v="1"/>
    <x v="0"/>
    <x v="0"/>
    <x v="1"/>
    <x v="30"/>
    <x v="6"/>
    <x v="0"/>
  </r>
  <r>
    <s v="AU3028"/>
    <s v="Donna  Reid"/>
    <x v="1"/>
    <n v="35"/>
    <x v="0"/>
    <x v="0"/>
    <x v="136"/>
    <n v="7831.1"/>
    <x v="0"/>
    <x v="2"/>
    <x v="0"/>
    <x v="0"/>
    <x v="0"/>
    <x v="3"/>
    <x v="1"/>
    <x v="3"/>
    <x v="0"/>
    <x v="10"/>
    <x v="0"/>
  </r>
  <r>
    <s v="AU1365"/>
    <s v="Cassandra  Franklin"/>
    <x v="0"/>
    <n v="32"/>
    <x v="0"/>
    <x v="0"/>
    <x v="43"/>
    <n v="118811.31"/>
    <x v="0"/>
    <x v="2"/>
    <x v="1"/>
    <x v="0"/>
    <x v="0"/>
    <x v="0"/>
    <x v="0"/>
    <x v="1"/>
    <x v="14"/>
    <x v="6"/>
    <x v="0"/>
  </r>
  <r>
    <s v="AU3030"/>
    <s v="Kyle  Carr"/>
    <x v="1"/>
    <n v="44"/>
    <x v="2"/>
    <x v="2"/>
    <x v="136"/>
    <n v="19311.55"/>
    <x v="0"/>
    <x v="0"/>
    <x v="1"/>
    <x v="0"/>
    <x v="1"/>
    <x v="0"/>
    <x v="1"/>
    <x v="3"/>
    <x v="0"/>
    <x v="10"/>
    <x v="0"/>
  </r>
  <r>
    <s v="AU3031"/>
    <s v="Sylvester  Morales"/>
    <x v="0"/>
    <n v="40"/>
    <x v="2"/>
    <x v="1"/>
    <x v="136"/>
    <n v="63374.91"/>
    <x v="0"/>
    <x v="1"/>
    <x v="0"/>
    <x v="0"/>
    <x v="0"/>
    <x v="0"/>
    <x v="0"/>
    <x v="3"/>
    <x v="0"/>
    <x v="10"/>
    <x v="0"/>
  </r>
  <r>
    <s v="AU3032"/>
    <s v="Paulette  Spencer"/>
    <x v="0"/>
    <n v="44"/>
    <x v="2"/>
    <x v="1"/>
    <x v="136"/>
    <n v="128631.76"/>
    <x v="0"/>
    <x v="2"/>
    <x v="1"/>
    <x v="0"/>
    <x v="0"/>
    <x v="0"/>
    <x v="0"/>
    <x v="3"/>
    <x v="0"/>
    <x v="10"/>
    <x v="0"/>
  </r>
  <r>
    <s v="AU3033"/>
    <s v="Drew  Rogers"/>
    <x v="0"/>
    <n v="45"/>
    <x v="2"/>
    <x v="1"/>
    <x v="136"/>
    <n v="131888.19"/>
    <x v="2"/>
    <x v="1"/>
    <x v="1"/>
    <x v="0"/>
    <x v="1"/>
    <x v="0"/>
    <x v="0"/>
    <x v="2"/>
    <x v="0"/>
    <x v="10"/>
    <x v="0"/>
  </r>
  <r>
    <s v="AU1372"/>
    <s v="Edwin  Malone"/>
    <x v="1"/>
    <n v="32"/>
    <x v="0"/>
    <x v="0"/>
    <x v="43"/>
    <n v="8519.52"/>
    <x v="1"/>
    <x v="1"/>
    <x v="0"/>
    <x v="0"/>
    <x v="0"/>
    <x v="0"/>
    <x v="0"/>
    <x v="1"/>
    <x v="14"/>
    <x v="6"/>
    <x v="0"/>
  </r>
  <r>
    <s v="AU3035"/>
    <s v="Herman  Williams"/>
    <x v="1"/>
    <n v="40"/>
    <x v="3"/>
    <x v="0"/>
    <x v="136"/>
    <n v="16289.18"/>
    <x v="0"/>
    <x v="0"/>
    <x v="0"/>
    <x v="0"/>
    <x v="1"/>
    <x v="0"/>
    <x v="0"/>
    <x v="3"/>
    <x v="0"/>
    <x v="10"/>
    <x v="0"/>
  </r>
  <r>
    <s v="AU3036"/>
    <s v="Bethany  Pena"/>
    <x v="1"/>
    <n v="39"/>
    <x v="1"/>
    <x v="2"/>
    <x v="136"/>
    <n v="75359.81"/>
    <x v="0"/>
    <x v="2"/>
    <x v="1"/>
    <x v="0"/>
    <x v="0"/>
    <x v="2"/>
    <x v="0"/>
    <x v="3"/>
    <x v="0"/>
    <x v="10"/>
    <x v="0"/>
  </r>
  <r>
    <s v="AU3037"/>
    <s v="Max  Rodgers"/>
    <x v="1"/>
    <n v="42"/>
    <x v="1"/>
    <x v="2"/>
    <x v="136"/>
    <n v="64739.16"/>
    <x v="0"/>
    <x v="0"/>
    <x v="0"/>
    <x v="0"/>
    <x v="0"/>
    <x v="0"/>
    <x v="1"/>
    <x v="3"/>
    <x v="0"/>
    <x v="10"/>
    <x v="0"/>
  </r>
  <r>
    <s v="AU3038"/>
    <s v="Trevor  Jones"/>
    <x v="0"/>
    <n v="38"/>
    <x v="0"/>
    <x v="0"/>
    <x v="269"/>
    <n v="18477.27"/>
    <x v="0"/>
    <x v="1"/>
    <x v="1"/>
    <x v="0"/>
    <x v="1"/>
    <x v="0"/>
    <x v="0"/>
    <x v="3"/>
    <x v="1"/>
    <x v="10"/>
    <x v="0"/>
  </r>
  <r>
    <s v="AU1396"/>
    <s v="Robert  Munoz"/>
    <x v="1"/>
    <n v="32"/>
    <x v="0"/>
    <x v="1"/>
    <x v="276"/>
    <n v="62508.84"/>
    <x v="0"/>
    <x v="2"/>
    <x v="0"/>
    <x v="0"/>
    <x v="0"/>
    <x v="0"/>
    <x v="1"/>
    <x v="1"/>
    <x v="15"/>
    <x v="6"/>
    <x v="0"/>
  </r>
  <r>
    <s v="AU1404"/>
    <s v="Robert  Munoz"/>
    <x v="0"/>
    <n v="32"/>
    <x v="2"/>
    <x v="2"/>
    <x v="276"/>
    <n v="2031.1"/>
    <x v="0"/>
    <x v="1"/>
    <x v="1"/>
    <x v="0"/>
    <x v="0"/>
    <x v="0"/>
    <x v="0"/>
    <x v="1"/>
    <x v="15"/>
    <x v="6"/>
    <x v="0"/>
  </r>
  <r>
    <s v="AU3041"/>
    <s v="Kyle  Carr"/>
    <x v="0"/>
    <n v="34"/>
    <x v="0"/>
    <x v="0"/>
    <x v="269"/>
    <n v="28314.21"/>
    <x v="0"/>
    <x v="1"/>
    <x v="1"/>
    <x v="0"/>
    <x v="0"/>
    <x v="1"/>
    <x v="1"/>
    <x v="1"/>
    <x v="1"/>
    <x v="10"/>
    <x v="0"/>
  </r>
  <r>
    <s v="AU3042"/>
    <s v="Lorraine  Gibson"/>
    <x v="0"/>
    <n v="61"/>
    <x v="2"/>
    <x v="1"/>
    <x v="269"/>
    <n v="40925.629999999997"/>
    <x v="1"/>
    <x v="1"/>
    <x v="1"/>
    <x v="0"/>
    <x v="0"/>
    <x v="1"/>
    <x v="0"/>
    <x v="4"/>
    <x v="1"/>
    <x v="10"/>
    <x v="0"/>
  </r>
  <r>
    <s v="AU3043"/>
    <s v="Lula  Daniels"/>
    <x v="0"/>
    <n v="49"/>
    <x v="2"/>
    <x v="2"/>
    <x v="269"/>
    <n v="125356.24"/>
    <x v="0"/>
    <x v="2"/>
    <x v="0"/>
    <x v="0"/>
    <x v="0"/>
    <x v="0"/>
    <x v="0"/>
    <x v="2"/>
    <x v="1"/>
    <x v="10"/>
    <x v="0"/>
  </r>
  <r>
    <s v="AU3044"/>
    <s v="Beth  Tucker"/>
    <x v="0"/>
    <n v="43"/>
    <x v="2"/>
    <x v="2"/>
    <x v="269"/>
    <n v="105415.01"/>
    <x v="0"/>
    <x v="0"/>
    <x v="1"/>
    <x v="0"/>
    <x v="2"/>
    <x v="1"/>
    <x v="0"/>
    <x v="3"/>
    <x v="1"/>
    <x v="10"/>
    <x v="0"/>
  </r>
  <r>
    <s v="AU1429"/>
    <s v="Shari  Silva"/>
    <x v="0"/>
    <n v="32"/>
    <x v="0"/>
    <x v="0"/>
    <x v="205"/>
    <n v="20398.87"/>
    <x v="0"/>
    <x v="1"/>
    <x v="1"/>
    <x v="0"/>
    <x v="0"/>
    <x v="0"/>
    <x v="0"/>
    <x v="1"/>
    <x v="17"/>
    <x v="6"/>
    <x v="0"/>
  </r>
  <r>
    <s v="AU1431"/>
    <s v="Trevor  Jones"/>
    <x v="0"/>
    <n v="32"/>
    <x v="0"/>
    <x v="0"/>
    <x v="205"/>
    <n v="82607.75"/>
    <x v="0"/>
    <x v="1"/>
    <x v="1"/>
    <x v="0"/>
    <x v="1"/>
    <x v="0"/>
    <x v="0"/>
    <x v="1"/>
    <x v="17"/>
    <x v="6"/>
    <x v="0"/>
  </r>
  <r>
    <s v="AU1498"/>
    <s v="Robert  Munoz"/>
    <x v="1"/>
    <n v="32"/>
    <x v="0"/>
    <x v="0"/>
    <x v="208"/>
    <n v="45111.39"/>
    <x v="0"/>
    <x v="2"/>
    <x v="0"/>
    <x v="1"/>
    <x v="0"/>
    <x v="0"/>
    <x v="0"/>
    <x v="1"/>
    <x v="21"/>
    <x v="7"/>
    <x v="0"/>
  </r>
  <r>
    <s v="AU3048"/>
    <s v="Don  Gonzales"/>
    <x v="0"/>
    <n v="46"/>
    <x v="0"/>
    <x v="0"/>
    <x v="185"/>
    <n v="125492.33"/>
    <x v="1"/>
    <x v="1"/>
    <x v="1"/>
    <x v="0"/>
    <x v="0"/>
    <x v="0"/>
    <x v="0"/>
    <x v="2"/>
    <x v="2"/>
    <x v="10"/>
    <x v="0"/>
  </r>
  <r>
    <s v="AU3049"/>
    <s v="Edwin  Malone"/>
    <x v="0"/>
    <n v="35"/>
    <x v="0"/>
    <x v="1"/>
    <x v="185"/>
    <n v="23743.13"/>
    <x v="1"/>
    <x v="1"/>
    <x v="1"/>
    <x v="0"/>
    <x v="0"/>
    <x v="2"/>
    <x v="0"/>
    <x v="3"/>
    <x v="2"/>
    <x v="10"/>
    <x v="0"/>
  </r>
  <r>
    <s v="AU3050"/>
    <s v="Cecilia  Manning"/>
    <x v="0"/>
    <n v="48"/>
    <x v="0"/>
    <x v="0"/>
    <x v="185"/>
    <n v="27243.99"/>
    <x v="1"/>
    <x v="2"/>
    <x v="1"/>
    <x v="0"/>
    <x v="0"/>
    <x v="0"/>
    <x v="0"/>
    <x v="2"/>
    <x v="2"/>
    <x v="10"/>
    <x v="0"/>
  </r>
  <r>
    <s v="AU3051"/>
    <s v="Allan  Ramos"/>
    <x v="0"/>
    <n v="39"/>
    <x v="0"/>
    <x v="0"/>
    <x v="185"/>
    <n v="89016.19"/>
    <x v="1"/>
    <x v="3"/>
    <x v="0"/>
    <x v="0"/>
    <x v="0"/>
    <x v="0"/>
    <x v="0"/>
    <x v="3"/>
    <x v="2"/>
    <x v="10"/>
    <x v="0"/>
  </r>
  <r>
    <s v="AU3052"/>
    <s v="Jenny  Garcia"/>
    <x v="1"/>
    <n v="51"/>
    <x v="2"/>
    <x v="1"/>
    <x v="185"/>
    <n v="77613.3"/>
    <x v="0"/>
    <x v="2"/>
    <x v="0"/>
    <x v="0"/>
    <x v="0"/>
    <x v="0"/>
    <x v="0"/>
    <x v="2"/>
    <x v="2"/>
    <x v="10"/>
    <x v="0"/>
  </r>
  <r>
    <s v="AU3053"/>
    <s v="Cecilia  Manning"/>
    <x v="1"/>
    <n v="39"/>
    <x v="2"/>
    <x v="2"/>
    <x v="185"/>
    <n v="46632.85"/>
    <x v="0"/>
    <x v="1"/>
    <x v="0"/>
    <x v="0"/>
    <x v="0"/>
    <x v="0"/>
    <x v="0"/>
    <x v="3"/>
    <x v="2"/>
    <x v="10"/>
    <x v="0"/>
  </r>
  <r>
    <s v="AU3054"/>
    <s v="Bernadette  Page"/>
    <x v="1"/>
    <n v="56"/>
    <x v="2"/>
    <x v="2"/>
    <x v="185"/>
    <n v="43542.09"/>
    <x v="0"/>
    <x v="0"/>
    <x v="1"/>
    <x v="0"/>
    <x v="1"/>
    <x v="0"/>
    <x v="0"/>
    <x v="4"/>
    <x v="2"/>
    <x v="10"/>
    <x v="0"/>
  </r>
  <r>
    <s v="AU3055"/>
    <s v="Felicia  Jennings"/>
    <x v="0"/>
    <n v="36"/>
    <x v="2"/>
    <x v="1"/>
    <x v="185"/>
    <n v="158619.01"/>
    <x v="1"/>
    <x v="1"/>
    <x v="0"/>
    <x v="0"/>
    <x v="0"/>
    <x v="0"/>
    <x v="0"/>
    <x v="3"/>
    <x v="2"/>
    <x v="10"/>
    <x v="0"/>
  </r>
  <r>
    <s v="AU1592"/>
    <s v="Nellie  Joseph"/>
    <x v="0"/>
    <n v="32"/>
    <x v="0"/>
    <x v="0"/>
    <x v="279"/>
    <n v="48273.3"/>
    <x v="0"/>
    <x v="1"/>
    <x v="0"/>
    <x v="0"/>
    <x v="0"/>
    <x v="1"/>
    <x v="0"/>
    <x v="1"/>
    <x v="3"/>
    <x v="7"/>
    <x v="0"/>
  </r>
  <r>
    <s v="AU3057"/>
    <s v="Iris  Underwood"/>
    <x v="1"/>
    <n v="43"/>
    <x v="0"/>
    <x v="2"/>
    <x v="69"/>
    <n v="109851.96"/>
    <x v="1"/>
    <x v="1"/>
    <x v="1"/>
    <x v="0"/>
    <x v="1"/>
    <x v="0"/>
    <x v="0"/>
    <x v="3"/>
    <x v="16"/>
    <x v="10"/>
    <x v="0"/>
  </r>
  <r>
    <s v="AU3058"/>
    <s v="Kyle  Carr"/>
    <x v="1"/>
    <n v="44"/>
    <x v="0"/>
    <x v="0"/>
    <x v="69"/>
    <n v="13743.33"/>
    <x v="0"/>
    <x v="2"/>
    <x v="1"/>
    <x v="0"/>
    <x v="1"/>
    <x v="0"/>
    <x v="0"/>
    <x v="3"/>
    <x v="16"/>
    <x v="10"/>
    <x v="0"/>
  </r>
  <r>
    <s v="AU1615"/>
    <s v="Elvira  Bowman"/>
    <x v="1"/>
    <n v="32"/>
    <x v="0"/>
    <x v="2"/>
    <x v="110"/>
    <n v="106452.78"/>
    <x v="1"/>
    <x v="1"/>
    <x v="1"/>
    <x v="0"/>
    <x v="1"/>
    <x v="0"/>
    <x v="0"/>
    <x v="1"/>
    <x v="7"/>
    <x v="7"/>
    <x v="0"/>
  </r>
  <r>
    <s v="AU1689"/>
    <s v="Woodrow  Colon"/>
    <x v="1"/>
    <n v="32"/>
    <x v="0"/>
    <x v="0"/>
    <x v="282"/>
    <n v="129686.24"/>
    <x v="0"/>
    <x v="1"/>
    <x v="1"/>
    <x v="0"/>
    <x v="0"/>
    <x v="0"/>
    <x v="0"/>
    <x v="1"/>
    <x v="12"/>
    <x v="7"/>
    <x v="0"/>
  </r>
  <r>
    <s v="AU1715"/>
    <s v="Cassandra  Franklin"/>
    <x v="0"/>
    <n v="32"/>
    <x v="0"/>
    <x v="1"/>
    <x v="111"/>
    <n v="15281.61"/>
    <x v="0"/>
    <x v="0"/>
    <x v="0"/>
    <x v="0"/>
    <x v="1"/>
    <x v="0"/>
    <x v="0"/>
    <x v="1"/>
    <x v="13"/>
    <x v="7"/>
    <x v="0"/>
  </r>
  <r>
    <s v="AU3062"/>
    <s v="Lynette  Brewer"/>
    <x v="0"/>
    <n v="39"/>
    <x v="0"/>
    <x v="1"/>
    <x v="69"/>
    <n v="43342.76"/>
    <x v="0"/>
    <x v="1"/>
    <x v="0"/>
    <x v="0"/>
    <x v="0"/>
    <x v="0"/>
    <x v="0"/>
    <x v="3"/>
    <x v="16"/>
    <x v="10"/>
    <x v="0"/>
  </r>
  <r>
    <s v="AU1814"/>
    <s v="Isabel  Cross"/>
    <x v="1"/>
    <n v="32"/>
    <x v="1"/>
    <x v="0"/>
    <x v="112"/>
    <n v="67550.429999999993"/>
    <x v="0"/>
    <x v="2"/>
    <x v="1"/>
    <x v="0"/>
    <x v="0"/>
    <x v="0"/>
    <x v="0"/>
    <x v="1"/>
    <x v="15"/>
    <x v="7"/>
    <x v="0"/>
  </r>
  <r>
    <s v="AU3064"/>
    <s v="Rachel  Gomez"/>
    <x v="0"/>
    <n v="43"/>
    <x v="0"/>
    <x v="0"/>
    <x v="69"/>
    <n v="6597.18"/>
    <x v="0"/>
    <x v="1"/>
    <x v="1"/>
    <x v="0"/>
    <x v="0"/>
    <x v="0"/>
    <x v="0"/>
    <x v="3"/>
    <x v="16"/>
    <x v="10"/>
    <x v="0"/>
  </r>
  <r>
    <s v="AU1841"/>
    <s v="Sonya  Mullins"/>
    <x v="1"/>
    <n v="32"/>
    <x v="3"/>
    <x v="1"/>
    <x v="47"/>
    <n v="49561.64"/>
    <x v="2"/>
    <x v="1"/>
    <x v="1"/>
    <x v="0"/>
    <x v="0"/>
    <x v="0"/>
    <x v="0"/>
    <x v="1"/>
    <x v="17"/>
    <x v="7"/>
    <x v="0"/>
  </r>
  <r>
    <s v="AU1850"/>
    <s v="Salvador  Bass"/>
    <x v="1"/>
    <n v="32"/>
    <x v="0"/>
    <x v="0"/>
    <x v="216"/>
    <n v="77981.039999999994"/>
    <x v="0"/>
    <x v="2"/>
    <x v="0"/>
    <x v="0"/>
    <x v="1"/>
    <x v="0"/>
    <x v="0"/>
    <x v="1"/>
    <x v="28"/>
    <x v="7"/>
    <x v="0"/>
  </r>
  <r>
    <s v="AU3067"/>
    <s v="Eddie  Green"/>
    <x v="0"/>
    <n v="51"/>
    <x v="2"/>
    <x v="0"/>
    <x v="69"/>
    <n v="48429.78"/>
    <x v="0"/>
    <x v="1"/>
    <x v="1"/>
    <x v="0"/>
    <x v="0"/>
    <x v="2"/>
    <x v="0"/>
    <x v="2"/>
    <x v="16"/>
    <x v="10"/>
    <x v="0"/>
  </r>
  <r>
    <s v="AU3068"/>
    <s v="Max  Rodgers"/>
    <x v="1"/>
    <n v="48"/>
    <x v="2"/>
    <x v="2"/>
    <x v="69"/>
    <n v="28490.06"/>
    <x v="1"/>
    <x v="2"/>
    <x v="1"/>
    <x v="0"/>
    <x v="1"/>
    <x v="0"/>
    <x v="0"/>
    <x v="2"/>
    <x v="16"/>
    <x v="10"/>
    <x v="0"/>
  </r>
  <r>
    <s v="AU3069"/>
    <s v="Salvador  Bass"/>
    <x v="0"/>
    <n v="52"/>
    <x v="2"/>
    <x v="0"/>
    <x v="69"/>
    <n v="111283.34"/>
    <x v="0"/>
    <x v="2"/>
    <x v="0"/>
    <x v="0"/>
    <x v="1"/>
    <x v="0"/>
    <x v="0"/>
    <x v="2"/>
    <x v="16"/>
    <x v="10"/>
    <x v="0"/>
  </r>
  <r>
    <s v="AU3070"/>
    <s v="Ben  Perez"/>
    <x v="1"/>
    <n v="40"/>
    <x v="2"/>
    <x v="2"/>
    <x v="69"/>
    <n v="32875.25"/>
    <x v="0"/>
    <x v="0"/>
    <x v="1"/>
    <x v="0"/>
    <x v="0"/>
    <x v="0"/>
    <x v="0"/>
    <x v="3"/>
    <x v="16"/>
    <x v="10"/>
    <x v="0"/>
  </r>
  <r>
    <s v="AU3071"/>
    <s v="Max  Rodgers"/>
    <x v="1"/>
    <n v="49"/>
    <x v="2"/>
    <x v="2"/>
    <x v="69"/>
    <n v="171743.91"/>
    <x v="1"/>
    <x v="3"/>
    <x v="0"/>
    <x v="0"/>
    <x v="1"/>
    <x v="0"/>
    <x v="0"/>
    <x v="2"/>
    <x v="16"/>
    <x v="10"/>
    <x v="0"/>
  </r>
  <r>
    <s v="AU1885"/>
    <s v="Tracy  Reed"/>
    <x v="0"/>
    <n v="32"/>
    <x v="3"/>
    <x v="0"/>
    <x v="115"/>
    <n v="16010.64"/>
    <x v="0"/>
    <x v="1"/>
    <x v="1"/>
    <x v="0"/>
    <x v="0"/>
    <x v="1"/>
    <x v="0"/>
    <x v="1"/>
    <x v="20"/>
    <x v="8"/>
    <x v="0"/>
  </r>
  <r>
    <s v="AU1898"/>
    <s v="Mable  Lindsey"/>
    <x v="0"/>
    <n v="32"/>
    <x v="0"/>
    <x v="0"/>
    <x v="48"/>
    <n v="47283.81"/>
    <x v="0"/>
    <x v="2"/>
    <x v="0"/>
    <x v="0"/>
    <x v="0"/>
    <x v="0"/>
    <x v="0"/>
    <x v="1"/>
    <x v="21"/>
    <x v="8"/>
    <x v="0"/>
  </r>
  <r>
    <s v="AU3074"/>
    <s v="Carla  Mccormick"/>
    <x v="1"/>
    <n v="38"/>
    <x v="3"/>
    <x v="0"/>
    <x v="69"/>
    <n v="18545.75"/>
    <x v="0"/>
    <x v="2"/>
    <x v="0"/>
    <x v="0"/>
    <x v="0"/>
    <x v="0"/>
    <x v="1"/>
    <x v="3"/>
    <x v="16"/>
    <x v="10"/>
    <x v="0"/>
  </r>
  <r>
    <s v="AU1918"/>
    <s v="Ruben  Nunez"/>
    <x v="0"/>
    <n v="32"/>
    <x v="0"/>
    <x v="0"/>
    <x v="49"/>
    <n v="28964.43"/>
    <x v="0"/>
    <x v="0"/>
    <x v="1"/>
    <x v="0"/>
    <x v="0"/>
    <x v="0"/>
    <x v="1"/>
    <x v="1"/>
    <x v="0"/>
    <x v="8"/>
    <x v="0"/>
  </r>
  <r>
    <s v="AU1927"/>
    <s v="Robert  Munoz"/>
    <x v="1"/>
    <n v="32"/>
    <x v="1"/>
    <x v="2"/>
    <x v="49"/>
    <n v="71857.48"/>
    <x v="1"/>
    <x v="1"/>
    <x v="0"/>
    <x v="0"/>
    <x v="0"/>
    <x v="0"/>
    <x v="0"/>
    <x v="1"/>
    <x v="0"/>
    <x v="8"/>
    <x v="0"/>
  </r>
  <r>
    <s v="AU3077"/>
    <s v="Elaine  Ellis"/>
    <x v="1"/>
    <n v="47"/>
    <x v="0"/>
    <x v="0"/>
    <x v="270"/>
    <n v="13796.52"/>
    <x v="0"/>
    <x v="0"/>
    <x v="0"/>
    <x v="0"/>
    <x v="0"/>
    <x v="0"/>
    <x v="0"/>
    <x v="2"/>
    <x v="4"/>
    <x v="10"/>
    <x v="0"/>
  </r>
  <r>
    <s v="AU3078"/>
    <s v="Billie  Chandler"/>
    <x v="0"/>
    <n v="23"/>
    <x v="0"/>
    <x v="2"/>
    <x v="270"/>
    <n v="6846.46"/>
    <x v="0"/>
    <x v="1"/>
    <x v="0"/>
    <x v="1"/>
    <x v="0"/>
    <x v="0"/>
    <x v="0"/>
    <x v="0"/>
    <x v="4"/>
    <x v="10"/>
    <x v="0"/>
  </r>
  <r>
    <s v="AU2064"/>
    <s v="Brooke  Horton"/>
    <x v="0"/>
    <n v="32"/>
    <x v="0"/>
    <x v="2"/>
    <x v="117"/>
    <n v="33023.480000000003"/>
    <x v="0"/>
    <x v="0"/>
    <x v="1"/>
    <x v="0"/>
    <x v="0"/>
    <x v="0"/>
    <x v="0"/>
    <x v="1"/>
    <x v="8"/>
    <x v="8"/>
    <x v="0"/>
  </r>
  <r>
    <s v="AU3080"/>
    <s v="Marion  Glover"/>
    <x v="0"/>
    <n v="37"/>
    <x v="0"/>
    <x v="2"/>
    <x v="270"/>
    <n v="34919.269999999997"/>
    <x v="2"/>
    <x v="1"/>
    <x v="1"/>
    <x v="0"/>
    <x v="1"/>
    <x v="0"/>
    <x v="0"/>
    <x v="3"/>
    <x v="4"/>
    <x v="10"/>
    <x v="0"/>
  </r>
  <r>
    <s v="AU3081"/>
    <s v="Jaime  Pearson"/>
    <x v="0"/>
    <n v="35"/>
    <x v="0"/>
    <x v="1"/>
    <x v="270"/>
    <n v="6943.76"/>
    <x v="0"/>
    <x v="1"/>
    <x v="0"/>
    <x v="0"/>
    <x v="0"/>
    <x v="0"/>
    <x v="1"/>
    <x v="3"/>
    <x v="4"/>
    <x v="10"/>
    <x v="0"/>
  </r>
  <r>
    <s v="AU3082"/>
    <s v="Jenny  Garcia"/>
    <x v="1"/>
    <n v="35"/>
    <x v="0"/>
    <x v="1"/>
    <x v="270"/>
    <n v="26442.3"/>
    <x v="2"/>
    <x v="1"/>
    <x v="0"/>
    <x v="0"/>
    <x v="0"/>
    <x v="0"/>
    <x v="0"/>
    <x v="3"/>
    <x v="4"/>
    <x v="10"/>
    <x v="0"/>
  </r>
  <r>
    <s v="AU2082"/>
    <s v="Cassandra  Franklin"/>
    <x v="0"/>
    <n v="32"/>
    <x v="0"/>
    <x v="0"/>
    <x v="118"/>
    <n v="197814.75"/>
    <x v="0"/>
    <x v="3"/>
    <x v="0"/>
    <x v="0"/>
    <x v="0"/>
    <x v="0"/>
    <x v="0"/>
    <x v="1"/>
    <x v="6"/>
    <x v="8"/>
    <x v="0"/>
  </r>
  <r>
    <s v="AU3084"/>
    <s v="Rachel  Gomez"/>
    <x v="1"/>
    <n v="46"/>
    <x v="2"/>
    <x v="1"/>
    <x v="270"/>
    <n v="79592.509999999995"/>
    <x v="0"/>
    <x v="0"/>
    <x v="0"/>
    <x v="0"/>
    <x v="0"/>
    <x v="0"/>
    <x v="0"/>
    <x v="2"/>
    <x v="4"/>
    <x v="10"/>
    <x v="0"/>
  </r>
  <r>
    <s v="AU3085"/>
    <s v="Shari  Silva"/>
    <x v="1"/>
    <n v="43"/>
    <x v="2"/>
    <x v="2"/>
    <x v="270"/>
    <n v="57175.45"/>
    <x v="0"/>
    <x v="1"/>
    <x v="1"/>
    <x v="0"/>
    <x v="1"/>
    <x v="0"/>
    <x v="0"/>
    <x v="3"/>
    <x v="4"/>
    <x v="10"/>
    <x v="0"/>
  </r>
  <r>
    <s v="AU3086"/>
    <s v="Elbert  Klein"/>
    <x v="0"/>
    <n v="42"/>
    <x v="2"/>
    <x v="1"/>
    <x v="270"/>
    <n v="102944.58"/>
    <x v="1"/>
    <x v="1"/>
    <x v="0"/>
    <x v="0"/>
    <x v="0"/>
    <x v="0"/>
    <x v="0"/>
    <x v="3"/>
    <x v="4"/>
    <x v="10"/>
    <x v="0"/>
  </r>
  <r>
    <s v="AU2086"/>
    <s v="Brooke  Horton"/>
    <x v="1"/>
    <n v="32"/>
    <x v="0"/>
    <x v="0"/>
    <x v="118"/>
    <n v="118345.01"/>
    <x v="0"/>
    <x v="1"/>
    <x v="1"/>
    <x v="0"/>
    <x v="0"/>
    <x v="0"/>
    <x v="0"/>
    <x v="1"/>
    <x v="6"/>
    <x v="8"/>
    <x v="0"/>
  </r>
  <r>
    <s v="AU3088"/>
    <s v="Sonya  Mullins"/>
    <x v="1"/>
    <n v="51"/>
    <x v="2"/>
    <x v="2"/>
    <x v="270"/>
    <n v="7801.04"/>
    <x v="1"/>
    <x v="2"/>
    <x v="1"/>
    <x v="0"/>
    <x v="0"/>
    <x v="0"/>
    <x v="0"/>
    <x v="2"/>
    <x v="4"/>
    <x v="10"/>
    <x v="0"/>
  </r>
  <r>
    <s v="AU3089"/>
    <s v="Cassandra  Franklin"/>
    <x v="0"/>
    <n v="56"/>
    <x v="2"/>
    <x v="1"/>
    <x v="270"/>
    <n v="82528.94"/>
    <x v="1"/>
    <x v="1"/>
    <x v="0"/>
    <x v="0"/>
    <x v="0"/>
    <x v="3"/>
    <x v="1"/>
    <x v="4"/>
    <x v="4"/>
    <x v="10"/>
    <x v="0"/>
  </r>
  <r>
    <s v="AU3090"/>
    <s v="Cindy  Becker"/>
    <x v="1"/>
    <n v="50"/>
    <x v="3"/>
    <x v="2"/>
    <x v="270"/>
    <n v="136669.91"/>
    <x v="0"/>
    <x v="1"/>
    <x v="0"/>
    <x v="1"/>
    <x v="0"/>
    <x v="0"/>
    <x v="0"/>
    <x v="2"/>
    <x v="4"/>
    <x v="10"/>
    <x v="0"/>
  </r>
  <r>
    <s v="AU3091"/>
    <s v="Billie  Chandler"/>
    <x v="1"/>
    <n v="23"/>
    <x v="0"/>
    <x v="0"/>
    <x v="70"/>
    <n v="36393.43"/>
    <x v="0"/>
    <x v="2"/>
    <x v="0"/>
    <x v="0"/>
    <x v="0"/>
    <x v="0"/>
    <x v="0"/>
    <x v="0"/>
    <x v="19"/>
    <x v="10"/>
    <x v="0"/>
  </r>
  <r>
    <s v="AU2090"/>
    <s v="Guillermo  Potter"/>
    <x v="0"/>
    <n v="32"/>
    <x v="2"/>
    <x v="1"/>
    <x v="118"/>
    <n v="5647.93"/>
    <x v="1"/>
    <x v="2"/>
    <x v="1"/>
    <x v="0"/>
    <x v="0"/>
    <x v="0"/>
    <x v="1"/>
    <x v="1"/>
    <x v="6"/>
    <x v="8"/>
    <x v="0"/>
  </r>
  <r>
    <s v="AU3093"/>
    <s v="Bethany  Pena"/>
    <x v="0"/>
    <n v="34"/>
    <x v="0"/>
    <x v="0"/>
    <x v="70"/>
    <n v="106510.03"/>
    <x v="0"/>
    <x v="2"/>
    <x v="1"/>
    <x v="0"/>
    <x v="0"/>
    <x v="1"/>
    <x v="0"/>
    <x v="1"/>
    <x v="19"/>
    <x v="10"/>
    <x v="0"/>
  </r>
  <r>
    <s v="AU3094"/>
    <s v="Marion  Glover"/>
    <x v="1"/>
    <n v="23"/>
    <x v="0"/>
    <x v="0"/>
    <x v="70"/>
    <n v="199386.39"/>
    <x v="0"/>
    <x v="2"/>
    <x v="0"/>
    <x v="1"/>
    <x v="0"/>
    <x v="0"/>
    <x v="0"/>
    <x v="0"/>
    <x v="19"/>
    <x v="10"/>
    <x v="0"/>
  </r>
  <r>
    <s v="AU3095"/>
    <s v="Beth  Tucker"/>
    <x v="0"/>
    <n v="34"/>
    <x v="0"/>
    <x v="0"/>
    <x v="70"/>
    <n v="144616.12"/>
    <x v="0"/>
    <x v="1"/>
    <x v="0"/>
    <x v="0"/>
    <x v="0"/>
    <x v="1"/>
    <x v="0"/>
    <x v="1"/>
    <x v="19"/>
    <x v="10"/>
    <x v="0"/>
  </r>
  <r>
    <s v="AU2123"/>
    <s v="Edwin  Malone"/>
    <x v="0"/>
    <n v="32"/>
    <x v="2"/>
    <x v="1"/>
    <x v="296"/>
    <n v="50104.480000000003"/>
    <x v="0"/>
    <x v="1"/>
    <x v="0"/>
    <x v="0"/>
    <x v="0"/>
    <x v="3"/>
    <x v="1"/>
    <x v="1"/>
    <x v="9"/>
    <x v="8"/>
    <x v="0"/>
  </r>
  <r>
    <s v="AU2130"/>
    <s v="Ellen  Weaver"/>
    <x v="1"/>
    <n v="32"/>
    <x v="1"/>
    <x v="2"/>
    <x v="296"/>
    <n v="8817.8799999999992"/>
    <x v="0"/>
    <x v="0"/>
    <x v="1"/>
    <x v="0"/>
    <x v="1"/>
    <x v="0"/>
    <x v="1"/>
    <x v="1"/>
    <x v="9"/>
    <x v="8"/>
    <x v="0"/>
  </r>
  <r>
    <s v="AU3098"/>
    <s v="Cassandra  Franklin"/>
    <x v="0"/>
    <n v="50"/>
    <x v="2"/>
    <x v="0"/>
    <x v="70"/>
    <n v="29784"/>
    <x v="0"/>
    <x v="0"/>
    <x v="1"/>
    <x v="0"/>
    <x v="1"/>
    <x v="0"/>
    <x v="0"/>
    <x v="2"/>
    <x v="19"/>
    <x v="10"/>
    <x v="0"/>
  </r>
  <r>
    <s v="AU3099"/>
    <s v="Lee  Mack"/>
    <x v="0"/>
    <n v="40"/>
    <x v="2"/>
    <x v="1"/>
    <x v="70"/>
    <n v="27619.15"/>
    <x v="0"/>
    <x v="0"/>
    <x v="0"/>
    <x v="0"/>
    <x v="2"/>
    <x v="0"/>
    <x v="0"/>
    <x v="3"/>
    <x v="19"/>
    <x v="10"/>
    <x v="0"/>
  </r>
  <r>
    <s v="AU3100"/>
    <s v="Robert  Munoz"/>
    <x v="0"/>
    <n v="61"/>
    <x v="2"/>
    <x v="1"/>
    <x v="70"/>
    <n v="9316.8799999999992"/>
    <x v="0"/>
    <x v="1"/>
    <x v="0"/>
    <x v="0"/>
    <x v="1"/>
    <x v="0"/>
    <x v="0"/>
    <x v="4"/>
    <x v="19"/>
    <x v="10"/>
    <x v="0"/>
  </r>
  <r>
    <s v="AU3101"/>
    <s v="Joey  Wong"/>
    <x v="0"/>
    <n v="53"/>
    <x v="2"/>
    <x v="1"/>
    <x v="70"/>
    <n v="7194.94"/>
    <x v="0"/>
    <x v="0"/>
    <x v="0"/>
    <x v="0"/>
    <x v="2"/>
    <x v="1"/>
    <x v="0"/>
    <x v="2"/>
    <x v="19"/>
    <x v="10"/>
    <x v="0"/>
  </r>
  <r>
    <s v="AU3102"/>
    <s v="Andrew  Meyer"/>
    <x v="0"/>
    <n v="61"/>
    <x v="2"/>
    <x v="2"/>
    <x v="70"/>
    <n v="8523.0400000000009"/>
    <x v="0"/>
    <x v="0"/>
    <x v="1"/>
    <x v="0"/>
    <x v="1"/>
    <x v="0"/>
    <x v="0"/>
    <x v="4"/>
    <x v="19"/>
    <x v="10"/>
    <x v="0"/>
  </r>
  <r>
    <s v="AU3103"/>
    <s v="Christina  Fuller"/>
    <x v="0"/>
    <n v="61"/>
    <x v="2"/>
    <x v="1"/>
    <x v="70"/>
    <n v="112891.48"/>
    <x v="0"/>
    <x v="1"/>
    <x v="0"/>
    <x v="1"/>
    <x v="1"/>
    <x v="0"/>
    <x v="0"/>
    <x v="4"/>
    <x v="19"/>
    <x v="10"/>
    <x v="0"/>
  </r>
  <r>
    <s v="AU3104"/>
    <s v="Shari  Silva"/>
    <x v="0"/>
    <n v="42"/>
    <x v="3"/>
    <x v="0"/>
    <x v="70"/>
    <n v="21937.7"/>
    <x v="0"/>
    <x v="1"/>
    <x v="0"/>
    <x v="1"/>
    <x v="1"/>
    <x v="0"/>
    <x v="0"/>
    <x v="3"/>
    <x v="19"/>
    <x v="10"/>
    <x v="0"/>
  </r>
  <r>
    <s v="AU2170"/>
    <s v="Blake  Bridges"/>
    <x v="0"/>
    <n v="32"/>
    <x v="0"/>
    <x v="0"/>
    <x v="220"/>
    <n v="80731.22"/>
    <x v="1"/>
    <x v="1"/>
    <x v="0"/>
    <x v="0"/>
    <x v="0"/>
    <x v="0"/>
    <x v="0"/>
    <x v="1"/>
    <x v="12"/>
    <x v="8"/>
    <x v="0"/>
  </r>
  <r>
    <s v="AU2181"/>
    <s v="Cindy  Becker"/>
    <x v="0"/>
    <n v="32"/>
    <x v="0"/>
    <x v="0"/>
    <x v="256"/>
    <n v="48549.599999999999"/>
    <x v="0"/>
    <x v="1"/>
    <x v="1"/>
    <x v="0"/>
    <x v="0"/>
    <x v="0"/>
    <x v="0"/>
    <x v="1"/>
    <x v="30"/>
    <x v="8"/>
    <x v="0"/>
  </r>
  <r>
    <s v="AU3107"/>
    <s v="Rachel  Gomez"/>
    <x v="0"/>
    <n v="42"/>
    <x v="0"/>
    <x v="0"/>
    <x v="138"/>
    <n v="74153.42"/>
    <x v="2"/>
    <x v="1"/>
    <x v="1"/>
    <x v="0"/>
    <x v="0"/>
    <x v="0"/>
    <x v="0"/>
    <x v="3"/>
    <x v="5"/>
    <x v="10"/>
    <x v="0"/>
  </r>
  <r>
    <s v="AU2185"/>
    <s v="Max  Rodgers"/>
    <x v="0"/>
    <n v="32"/>
    <x v="0"/>
    <x v="0"/>
    <x v="256"/>
    <n v="4630.78"/>
    <x v="0"/>
    <x v="2"/>
    <x v="1"/>
    <x v="1"/>
    <x v="0"/>
    <x v="0"/>
    <x v="0"/>
    <x v="1"/>
    <x v="30"/>
    <x v="8"/>
    <x v="0"/>
  </r>
  <r>
    <s v="AU3109"/>
    <s v="Robert  Munoz"/>
    <x v="1"/>
    <n v="38"/>
    <x v="0"/>
    <x v="0"/>
    <x v="138"/>
    <n v="35321.72"/>
    <x v="0"/>
    <x v="0"/>
    <x v="1"/>
    <x v="0"/>
    <x v="1"/>
    <x v="0"/>
    <x v="0"/>
    <x v="3"/>
    <x v="5"/>
    <x v="10"/>
    <x v="0"/>
  </r>
  <r>
    <s v="AU3110"/>
    <s v="Jenny  Garcia"/>
    <x v="1"/>
    <n v="45"/>
    <x v="0"/>
    <x v="0"/>
    <x v="138"/>
    <n v="32379.51"/>
    <x v="1"/>
    <x v="2"/>
    <x v="0"/>
    <x v="1"/>
    <x v="0"/>
    <x v="0"/>
    <x v="0"/>
    <x v="2"/>
    <x v="5"/>
    <x v="10"/>
    <x v="0"/>
  </r>
  <r>
    <s v="AU2191"/>
    <s v="Willie  Vega"/>
    <x v="0"/>
    <n v="32"/>
    <x v="0"/>
    <x v="0"/>
    <x v="55"/>
    <n v="96567.19"/>
    <x v="0"/>
    <x v="2"/>
    <x v="0"/>
    <x v="0"/>
    <x v="0"/>
    <x v="0"/>
    <x v="0"/>
    <x v="1"/>
    <x v="13"/>
    <x v="8"/>
    <x v="0"/>
  </r>
  <r>
    <s v="AU2196"/>
    <s v="Jenny  Garcia"/>
    <x v="1"/>
    <n v="32"/>
    <x v="0"/>
    <x v="1"/>
    <x v="55"/>
    <n v="75059.360000000001"/>
    <x v="1"/>
    <x v="0"/>
    <x v="1"/>
    <x v="0"/>
    <x v="1"/>
    <x v="0"/>
    <x v="1"/>
    <x v="1"/>
    <x v="13"/>
    <x v="8"/>
    <x v="0"/>
  </r>
  <r>
    <s v="AU2231"/>
    <s v="Elaine  Ellis"/>
    <x v="1"/>
    <n v="32"/>
    <x v="0"/>
    <x v="0"/>
    <x v="57"/>
    <n v="55642.28"/>
    <x v="1"/>
    <x v="1"/>
    <x v="0"/>
    <x v="1"/>
    <x v="0"/>
    <x v="0"/>
    <x v="0"/>
    <x v="1"/>
    <x v="23"/>
    <x v="8"/>
    <x v="0"/>
  </r>
  <r>
    <s v="AU3114"/>
    <s v="Rachel  Gomez"/>
    <x v="1"/>
    <n v="34"/>
    <x v="0"/>
    <x v="0"/>
    <x v="138"/>
    <n v="28141.93"/>
    <x v="2"/>
    <x v="1"/>
    <x v="1"/>
    <x v="0"/>
    <x v="1"/>
    <x v="0"/>
    <x v="0"/>
    <x v="1"/>
    <x v="5"/>
    <x v="10"/>
    <x v="0"/>
  </r>
  <r>
    <s v="AU3115"/>
    <s v="Shari  Silva"/>
    <x v="0"/>
    <n v="34"/>
    <x v="0"/>
    <x v="0"/>
    <x v="138"/>
    <n v="63325.75"/>
    <x v="1"/>
    <x v="1"/>
    <x v="1"/>
    <x v="0"/>
    <x v="0"/>
    <x v="0"/>
    <x v="0"/>
    <x v="1"/>
    <x v="5"/>
    <x v="10"/>
    <x v="0"/>
  </r>
  <r>
    <s v="AU3116"/>
    <s v="Guillermo  Potter"/>
    <x v="0"/>
    <n v="35"/>
    <x v="0"/>
    <x v="2"/>
    <x v="138"/>
    <n v="37695.870000000003"/>
    <x v="0"/>
    <x v="2"/>
    <x v="1"/>
    <x v="0"/>
    <x v="0"/>
    <x v="1"/>
    <x v="0"/>
    <x v="3"/>
    <x v="5"/>
    <x v="10"/>
    <x v="0"/>
  </r>
  <r>
    <s v="AU2282"/>
    <s v="Cassandra  Franklin"/>
    <x v="0"/>
    <n v="32"/>
    <x v="0"/>
    <x v="0"/>
    <x v="258"/>
    <n v="88538.06"/>
    <x v="0"/>
    <x v="1"/>
    <x v="0"/>
    <x v="0"/>
    <x v="0"/>
    <x v="0"/>
    <x v="0"/>
    <x v="1"/>
    <x v="14"/>
    <x v="8"/>
    <x v="0"/>
  </r>
  <r>
    <s v="AU3118"/>
    <s v="Patty  Thompson"/>
    <x v="0"/>
    <n v="58"/>
    <x v="2"/>
    <x v="1"/>
    <x v="138"/>
    <n v="113922.33"/>
    <x v="1"/>
    <x v="1"/>
    <x v="1"/>
    <x v="0"/>
    <x v="0"/>
    <x v="0"/>
    <x v="1"/>
    <x v="4"/>
    <x v="5"/>
    <x v="10"/>
    <x v="0"/>
  </r>
  <r>
    <s v="AU3119"/>
    <s v="Lance  Yates"/>
    <x v="1"/>
    <n v="39"/>
    <x v="2"/>
    <x v="2"/>
    <x v="138"/>
    <n v="90009.81"/>
    <x v="0"/>
    <x v="1"/>
    <x v="1"/>
    <x v="0"/>
    <x v="1"/>
    <x v="0"/>
    <x v="0"/>
    <x v="3"/>
    <x v="5"/>
    <x v="10"/>
    <x v="0"/>
  </r>
  <r>
    <s v="AU3120"/>
    <s v="Iris  Underwood"/>
    <x v="0"/>
    <n v="53"/>
    <x v="2"/>
    <x v="0"/>
    <x v="138"/>
    <n v="42505.31"/>
    <x v="0"/>
    <x v="1"/>
    <x v="1"/>
    <x v="1"/>
    <x v="0"/>
    <x v="1"/>
    <x v="0"/>
    <x v="2"/>
    <x v="5"/>
    <x v="10"/>
    <x v="0"/>
  </r>
  <r>
    <s v="AU2359"/>
    <s v="Cassandra  Franklin"/>
    <x v="1"/>
    <n v="32"/>
    <x v="3"/>
    <x v="2"/>
    <x v="283"/>
    <n v="29780.69"/>
    <x v="0"/>
    <x v="0"/>
    <x v="1"/>
    <x v="0"/>
    <x v="0"/>
    <x v="0"/>
    <x v="0"/>
    <x v="1"/>
    <x v="22"/>
    <x v="8"/>
    <x v="0"/>
  </r>
  <r>
    <s v="AU3122"/>
    <s v="Robert  Munoz"/>
    <x v="0"/>
    <n v="45"/>
    <x v="2"/>
    <x v="1"/>
    <x v="138"/>
    <n v="16058.48"/>
    <x v="0"/>
    <x v="2"/>
    <x v="0"/>
    <x v="0"/>
    <x v="0"/>
    <x v="0"/>
    <x v="0"/>
    <x v="2"/>
    <x v="5"/>
    <x v="10"/>
    <x v="0"/>
  </r>
  <r>
    <s v="AU3123"/>
    <s v="Pauline  Beck"/>
    <x v="0"/>
    <n v="52"/>
    <x v="2"/>
    <x v="1"/>
    <x v="138"/>
    <n v="46678.879999999997"/>
    <x v="0"/>
    <x v="0"/>
    <x v="1"/>
    <x v="0"/>
    <x v="1"/>
    <x v="0"/>
    <x v="0"/>
    <x v="2"/>
    <x v="5"/>
    <x v="10"/>
    <x v="0"/>
  </r>
  <r>
    <s v="AU3124"/>
    <s v="Della  Jensen"/>
    <x v="0"/>
    <n v="51"/>
    <x v="2"/>
    <x v="1"/>
    <x v="138"/>
    <n v="92892.1"/>
    <x v="0"/>
    <x v="1"/>
    <x v="0"/>
    <x v="1"/>
    <x v="0"/>
    <x v="0"/>
    <x v="1"/>
    <x v="2"/>
    <x v="5"/>
    <x v="10"/>
    <x v="0"/>
  </r>
  <r>
    <s v="AU3125"/>
    <s v="Fernando  Rowe"/>
    <x v="0"/>
    <n v="60"/>
    <x v="2"/>
    <x v="2"/>
    <x v="138"/>
    <n v="34508.99"/>
    <x v="0"/>
    <x v="2"/>
    <x v="1"/>
    <x v="0"/>
    <x v="1"/>
    <x v="0"/>
    <x v="0"/>
    <x v="4"/>
    <x v="5"/>
    <x v="10"/>
    <x v="0"/>
  </r>
  <r>
    <s v="AU3126"/>
    <s v="Drew  Rogers"/>
    <x v="1"/>
    <n v="58"/>
    <x v="2"/>
    <x v="2"/>
    <x v="138"/>
    <n v="156870.9"/>
    <x v="0"/>
    <x v="0"/>
    <x v="1"/>
    <x v="0"/>
    <x v="1"/>
    <x v="0"/>
    <x v="0"/>
    <x v="4"/>
    <x v="5"/>
    <x v="10"/>
    <x v="0"/>
  </r>
  <r>
    <s v="AU3127"/>
    <s v="Salvador  Bass"/>
    <x v="0"/>
    <n v="45"/>
    <x v="2"/>
    <x v="1"/>
    <x v="138"/>
    <n v="42766.43"/>
    <x v="0"/>
    <x v="0"/>
    <x v="0"/>
    <x v="0"/>
    <x v="1"/>
    <x v="0"/>
    <x v="0"/>
    <x v="2"/>
    <x v="5"/>
    <x v="10"/>
    <x v="0"/>
  </r>
  <r>
    <s v="AU3128"/>
    <s v="Lance  Yates"/>
    <x v="0"/>
    <n v="49"/>
    <x v="2"/>
    <x v="1"/>
    <x v="138"/>
    <n v="52525.13"/>
    <x v="0"/>
    <x v="1"/>
    <x v="1"/>
    <x v="1"/>
    <x v="0"/>
    <x v="0"/>
    <x v="0"/>
    <x v="2"/>
    <x v="5"/>
    <x v="10"/>
    <x v="0"/>
  </r>
  <r>
    <s v="AU2370"/>
    <s v="Ruben  Nunez"/>
    <x v="1"/>
    <n v="32"/>
    <x v="0"/>
    <x v="0"/>
    <x v="58"/>
    <n v="29842.97"/>
    <x v="0"/>
    <x v="1"/>
    <x v="1"/>
    <x v="0"/>
    <x v="1"/>
    <x v="0"/>
    <x v="0"/>
    <x v="1"/>
    <x v="17"/>
    <x v="8"/>
    <x v="0"/>
  </r>
  <r>
    <s v="AU3130"/>
    <s v="Salvador  Bass"/>
    <x v="1"/>
    <n v="34"/>
    <x v="3"/>
    <x v="0"/>
    <x v="138"/>
    <n v="12620.58"/>
    <x v="2"/>
    <x v="3"/>
    <x v="0"/>
    <x v="0"/>
    <x v="0"/>
    <x v="0"/>
    <x v="0"/>
    <x v="1"/>
    <x v="5"/>
    <x v="10"/>
    <x v="0"/>
  </r>
  <r>
    <s v="AU3131"/>
    <s v="Felicia  Jennings"/>
    <x v="1"/>
    <n v="44"/>
    <x v="3"/>
    <x v="0"/>
    <x v="138"/>
    <n v="49509.57"/>
    <x v="0"/>
    <x v="1"/>
    <x v="0"/>
    <x v="0"/>
    <x v="1"/>
    <x v="0"/>
    <x v="0"/>
    <x v="3"/>
    <x v="5"/>
    <x v="10"/>
    <x v="0"/>
  </r>
  <r>
    <s v="AU3132"/>
    <s v="Nellie  Joseph"/>
    <x v="1"/>
    <n v="46"/>
    <x v="3"/>
    <x v="1"/>
    <x v="138"/>
    <n v="43300.99"/>
    <x v="0"/>
    <x v="1"/>
    <x v="0"/>
    <x v="0"/>
    <x v="0"/>
    <x v="0"/>
    <x v="0"/>
    <x v="2"/>
    <x v="5"/>
    <x v="10"/>
    <x v="0"/>
  </r>
  <r>
    <s v="AU3133"/>
    <s v="Patty  Thompson"/>
    <x v="1"/>
    <n v="46"/>
    <x v="0"/>
    <x v="1"/>
    <x v="287"/>
    <n v="7323.27"/>
    <x v="0"/>
    <x v="2"/>
    <x v="1"/>
    <x v="0"/>
    <x v="0"/>
    <x v="1"/>
    <x v="0"/>
    <x v="2"/>
    <x v="3"/>
    <x v="10"/>
    <x v="0"/>
  </r>
  <r>
    <s v="AU3134"/>
    <s v="Blake  Bridges"/>
    <x v="0"/>
    <n v="39"/>
    <x v="0"/>
    <x v="0"/>
    <x v="287"/>
    <n v="6809.63"/>
    <x v="0"/>
    <x v="0"/>
    <x v="1"/>
    <x v="0"/>
    <x v="1"/>
    <x v="0"/>
    <x v="0"/>
    <x v="3"/>
    <x v="3"/>
    <x v="10"/>
    <x v="0"/>
  </r>
  <r>
    <s v="AU2406"/>
    <s v="Carla  Mccormick"/>
    <x v="1"/>
    <n v="32"/>
    <x v="0"/>
    <x v="0"/>
    <x v="284"/>
    <n v="47274.9"/>
    <x v="0"/>
    <x v="1"/>
    <x v="1"/>
    <x v="1"/>
    <x v="0"/>
    <x v="1"/>
    <x v="0"/>
    <x v="1"/>
    <x v="20"/>
    <x v="9"/>
    <x v="0"/>
  </r>
  <r>
    <s v="AU2416"/>
    <s v="Cecilia  Manning"/>
    <x v="1"/>
    <n v="32"/>
    <x v="0"/>
    <x v="0"/>
    <x v="262"/>
    <n v="74791.3"/>
    <x v="0"/>
    <x v="2"/>
    <x v="0"/>
    <x v="0"/>
    <x v="0"/>
    <x v="0"/>
    <x v="0"/>
    <x v="1"/>
    <x v="25"/>
    <x v="9"/>
    <x v="0"/>
  </r>
  <r>
    <s v="AU3137"/>
    <s v="Salvador  Bass"/>
    <x v="1"/>
    <n v="34"/>
    <x v="0"/>
    <x v="0"/>
    <x v="287"/>
    <n v="39951.42"/>
    <x v="0"/>
    <x v="0"/>
    <x v="1"/>
    <x v="0"/>
    <x v="1"/>
    <x v="0"/>
    <x v="0"/>
    <x v="1"/>
    <x v="3"/>
    <x v="10"/>
    <x v="0"/>
  </r>
  <r>
    <s v="AU3138"/>
    <s v="Austin  Reynolds"/>
    <x v="0"/>
    <n v="41"/>
    <x v="2"/>
    <x v="1"/>
    <x v="287"/>
    <n v="145709.43"/>
    <x v="0"/>
    <x v="1"/>
    <x v="1"/>
    <x v="1"/>
    <x v="0"/>
    <x v="0"/>
    <x v="0"/>
    <x v="3"/>
    <x v="3"/>
    <x v="10"/>
    <x v="0"/>
  </r>
  <r>
    <s v="AU3139"/>
    <s v="Cecilia  Manning"/>
    <x v="0"/>
    <n v="58"/>
    <x v="2"/>
    <x v="1"/>
    <x v="287"/>
    <n v="16097.39"/>
    <x v="0"/>
    <x v="2"/>
    <x v="0"/>
    <x v="0"/>
    <x v="0"/>
    <x v="0"/>
    <x v="0"/>
    <x v="4"/>
    <x v="3"/>
    <x v="10"/>
    <x v="0"/>
  </r>
  <r>
    <s v="AU2434"/>
    <s v="Andrew  Meyer"/>
    <x v="0"/>
    <n v="32"/>
    <x v="0"/>
    <x v="0"/>
    <x v="180"/>
    <n v="24069.119999999999"/>
    <x v="0"/>
    <x v="0"/>
    <x v="0"/>
    <x v="0"/>
    <x v="0"/>
    <x v="1"/>
    <x v="1"/>
    <x v="1"/>
    <x v="21"/>
    <x v="9"/>
    <x v="0"/>
  </r>
  <r>
    <s v="AU3141"/>
    <s v="Johanna  Boone"/>
    <x v="0"/>
    <n v="18"/>
    <x v="2"/>
    <x v="1"/>
    <x v="287"/>
    <n v="38653.33"/>
    <x v="0"/>
    <x v="0"/>
    <x v="1"/>
    <x v="0"/>
    <x v="1"/>
    <x v="0"/>
    <x v="0"/>
    <x v="0"/>
    <x v="3"/>
    <x v="10"/>
    <x v="0"/>
  </r>
  <r>
    <s v="AU3142"/>
    <s v="Cecilia  Manning"/>
    <x v="1"/>
    <n v="40"/>
    <x v="3"/>
    <x v="0"/>
    <x v="287"/>
    <n v="29025.67"/>
    <x v="1"/>
    <x v="1"/>
    <x v="1"/>
    <x v="0"/>
    <x v="0"/>
    <x v="1"/>
    <x v="1"/>
    <x v="3"/>
    <x v="3"/>
    <x v="10"/>
    <x v="0"/>
  </r>
  <r>
    <s v="AU3143"/>
    <s v="Max  Rodgers"/>
    <x v="0"/>
    <n v="39"/>
    <x v="3"/>
    <x v="1"/>
    <x v="287"/>
    <n v="71689.36"/>
    <x v="1"/>
    <x v="0"/>
    <x v="1"/>
    <x v="1"/>
    <x v="2"/>
    <x v="0"/>
    <x v="0"/>
    <x v="3"/>
    <x v="3"/>
    <x v="10"/>
    <x v="0"/>
  </r>
  <r>
    <s v="AU3144"/>
    <s v="Mable  Lindsey"/>
    <x v="0"/>
    <n v="41"/>
    <x v="3"/>
    <x v="0"/>
    <x v="287"/>
    <n v="12202.97"/>
    <x v="0"/>
    <x v="1"/>
    <x v="0"/>
    <x v="0"/>
    <x v="1"/>
    <x v="0"/>
    <x v="0"/>
    <x v="3"/>
    <x v="3"/>
    <x v="10"/>
    <x v="0"/>
  </r>
  <r>
    <s v="AU2499"/>
    <s v="Drew  Rogers"/>
    <x v="0"/>
    <n v="32"/>
    <x v="2"/>
    <x v="1"/>
    <x v="181"/>
    <n v="1044.99"/>
    <x v="0"/>
    <x v="1"/>
    <x v="1"/>
    <x v="0"/>
    <x v="0"/>
    <x v="0"/>
    <x v="0"/>
    <x v="1"/>
    <x v="2"/>
    <x v="9"/>
    <x v="0"/>
  </r>
  <r>
    <s v="AU3146"/>
    <s v="Drew  Rogers"/>
    <x v="0"/>
    <n v="44"/>
    <x v="0"/>
    <x v="0"/>
    <x v="288"/>
    <n v="19670"/>
    <x v="2"/>
    <x v="1"/>
    <x v="1"/>
    <x v="0"/>
    <x v="0"/>
    <x v="1"/>
    <x v="0"/>
    <x v="3"/>
    <x v="27"/>
    <x v="10"/>
    <x v="0"/>
  </r>
  <r>
    <s v="AU3147"/>
    <s v="Salvador  Bass"/>
    <x v="0"/>
    <n v="37"/>
    <x v="0"/>
    <x v="0"/>
    <x v="288"/>
    <n v="89064.01"/>
    <x v="0"/>
    <x v="2"/>
    <x v="1"/>
    <x v="0"/>
    <x v="0"/>
    <x v="0"/>
    <x v="0"/>
    <x v="3"/>
    <x v="27"/>
    <x v="10"/>
    <x v="0"/>
  </r>
  <r>
    <s v="AU2559"/>
    <s v="Shari  Silva"/>
    <x v="1"/>
    <n v="32"/>
    <x v="0"/>
    <x v="0"/>
    <x v="62"/>
    <n v="46978.15"/>
    <x v="0"/>
    <x v="0"/>
    <x v="0"/>
    <x v="0"/>
    <x v="0"/>
    <x v="0"/>
    <x v="0"/>
    <x v="1"/>
    <x v="5"/>
    <x v="9"/>
    <x v="0"/>
  </r>
  <r>
    <s v="AU3149"/>
    <s v="Edwin  Malone"/>
    <x v="1"/>
    <n v="38"/>
    <x v="0"/>
    <x v="0"/>
    <x v="288"/>
    <n v="2637.94"/>
    <x v="1"/>
    <x v="1"/>
    <x v="1"/>
    <x v="0"/>
    <x v="0"/>
    <x v="2"/>
    <x v="0"/>
    <x v="3"/>
    <x v="27"/>
    <x v="10"/>
    <x v="0"/>
  </r>
  <r>
    <s v="AU2572"/>
    <s v="Jaime  Pearson"/>
    <x v="1"/>
    <n v="32"/>
    <x v="0"/>
    <x v="0"/>
    <x v="285"/>
    <n v="133325.88"/>
    <x v="0"/>
    <x v="1"/>
    <x v="0"/>
    <x v="0"/>
    <x v="0"/>
    <x v="0"/>
    <x v="0"/>
    <x v="1"/>
    <x v="3"/>
    <x v="9"/>
    <x v="0"/>
  </r>
  <r>
    <s v="AU3151"/>
    <s v="Cindy  Becker"/>
    <x v="1"/>
    <n v="38"/>
    <x v="0"/>
    <x v="0"/>
    <x v="288"/>
    <n v="98645.4"/>
    <x v="0"/>
    <x v="1"/>
    <x v="0"/>
    <x v="0"/>
    <x v="0"/>
    <x v="0"/>
    <x v="0"/>
    <x v="3"/>
    <x v="27"/>
    <x v="10"/>
    <x v="0"/>
  </r>
  <r>
    <s v="AU3152"/>
    <s v="Brooke  Horton"/>
    <x v="0"/>
    <n v="51"/>
    <x v="2"/>
    <x v="2"/>
    <x v="288"/>
    <n v="20218.099999999999"/>
    <x v="0"/>
    <x v="1"/>
    <x v="0"/>
    <x v="0"/>
    <x v="1"/>
    <x v="0"/>
    <x v="0"/>
    <x v="2"/>
    <x v="27"/>
    <x v="10"/>
    <x v="0"/>
  </r>
  <r>
    <s v="AU3153"/>
    <s v="Della  Jensen"/>
    <x v="0"/>
    <n v="51"/>
    <x v="2"/>
    <x v="1"/>
    <x v="288"/>
    <n v="163275.81"/>
    <x v="0"/>
    <x v="0"/>
    <x v="0"/>
    <x v="0"/>
    <x v="0"/>
    <x v="0"/>
    <x v="0"/>
    <x v="2"/>
    <x v="27"/>
    <x v="10"/>
    <x v="0"/>
  </r>
  <r>
    <s v="AU3154"/>
    <s v="Salvador  Bass"/>
    <x v="0"/>
    <n v="49"/>
    <x v="2"/>
    <x v="2"/>
    <x v="288"/>
    <n v="68102.48"/>
    <x v="0"/>
    <x v="0"/>
    <x v="1"/>
    <x v="0"/>
    <x v="1"/>
    <x v="0"/>
    <x v="0"/>
    <x v="2"/>
    <x v="27"/>
    <x v="10"/>
    <x v="0"/>
  </r>
  <r>
    <s v="AU3155"/>
    <s v="Woodrow  Colon"/>
    <x v="1"/>
    <n v="56"/>
    <x v="2"/>
    <x v="2"/>
    <x v="288"/>
    <n v="17705.12"/>
    <x v="2"/>
    <x v="1"/>
    <x v="0"/>
    <x v="0"/>
    <x v="0"/>
    <x v="0"/>
    <x v="0"/>
    <x v="4"/>
    <x v="27"/>
    <x v="10"/>
    <x v="0"/>
  </r>
  <r>
    <s v="AU3156"/>
    <s v="Andrew  Meyer"/>
    <x v="0"/>
    <n v="42"/>
    <x v="3"/>
    <x v="0"/>
    <x v="288"/>
    <n v="67978.36"/>
    <x v="1"/>
    <x v="2"/>
    <x v="1"/>
    <x v="0"/>
    <x v="0"/>
    <x v="0"/>
    <x v="0"/>
    <x v="3"/>
    <x v="27"/>
    <x v="10"/>
    <x v="0"/>
  </r>
  <r>
    <s v="AU3157"/>
    <s v="Bobbie  Ryan"/>
    <x v="0"/>
    <n v="35"/>
    <x v="3"/>
    <x v="0"/>
    <x v="288"/>
    <n v="10654.67"/>
    <x v="1"/>
    <x v="1"/>
    <x v="1"/>
    <x v="0"/>
    <x v="0"/>
    <x v="0"/>
    <x v="0"/>
    <x v="3"/>
    <x v="27"/>
    <x v="10"/>
    <x v="0"/>
  </r>
  <r>
    <s v="AU3158"/>
    <s v="Robert  Munoz"/>
    <x v="1"/>
    <n v="42"/>
    <x v="3"/>
    <x v="1"/>
    <x v="288"/>
    <n v="36175.97"/>
    <x v="0"/>
    <x v="1"/>
    <x v="0"/>
    <x v="0"/>
    <x v="0"/>
    <x v="1"/>
    <x v="0"/>
    <x v="3"/>
    <x v="27"/>
    <x v="10"/>
    <x v="0"/>
  </r>
  <r>
    <s v="AU2573"/>
    <s v="Brooke  Horton"/>
    <x v="0"/>
    <n v="32"/>
    <x v="0"/>
    <x v="0"/>
    <x v="285"/>
    <n v="67129.88"/>
    <x v="0"/>
    <x v="1"/>
    <x v="1"/>
    <x v="0"/>
    <x v="0"/>
    <x v="0"/>
    <x v="0"/>
    <x v="1"/>
    <x v="3"/>
    <x v="9"/>
    <x v="0"/>
  </r>
  <r>
    <s v="AU2584"/>
    <s v="Ernest  Davis"/>
    <x v="1"/>
    <n v="32"/>
    <x v="3"/>
    <x v="0"/>
    <x v="285"/>
    <n v="76429.16"/>
    <x v="0"/>
    <x v="2"/>
    <x v="0"/>
    <x v="0"/>
    <x v="0"/>
    <x v="3"/>
    <x v="1"/>
    <x v="1"/>
    <x v="3"/>
    <x v="9"/>
    <x v="0"/>
  </r>
  <r>
    <s v="AU3161"/>
    <s v="Bethany  Pena"/>
    <x v="0"/>
    <n v="44"/>
    <x v="0"/>
    <x v="0"/>
    <x v="140"/>
    <n v="5655.58"/>
    <x v="0"/>
    <x v="2"/>
    <x v="0"/>
    <x v="0"/>
    <x v="0"/>
    <x v="0"/>
    <x v="1"/>
    <x v="3"/>
    <x v="7"/>
    <x v="10"/>
    <x v="0"/>
  </r>
  <r>
    <s v="AU2596"/>
    <s v="Woodrow  Colon"/>
    <x v="1"/>
    <n v="32"/>
    <x v="0"/>
    <x v="0"/>
    <x v="64"/>
    <n v="41768.31"/>
    <x v="1"/>
    <x v="1"/>
    <x v="0"/>
    <x v="0"/>
    <x v="0"/>
    <x v="0"/>
    <x v="0"/>
    <x v="1"/>
    <x v="27"/>
    <x v="9"/>
    <x v="0"/>
  </r>
  <r>
    <s v="AU3163"/>
    <s v="Cecilia  Manning"/>
    <x v="1"/>
    <n v="23"/>
    <x v="0"/>
    <x v="0"/>
    <x v="140"/>
    <n v="34656.720000000001"/>
    <x v="0"/>
    <x v="1"/>
    <x v="1"/>
    <x v="0"/>
    <x v="0"/>
    <x v="0"/>
    <x v="0"/>
    <x v="0"/>
    <x v="7"/>
    <x v="10"/>
    <x v="0"/>
  </r>
  <r>
    <s v="AU3164"/>
    <s v="Christina  Fuller"/>
    <x v="1"/>
    <n v="37"/>
    <x v="0"/>
    <x v="0"/>
    <x v="140"/>
    <n v="41467.58"/>
    <x v="1"/>
    <x v="1"/>
    <x v="0"/>
    <x v="0"/>
    <x v="0"/>
    <x v="0"/>
    <x v="0"/>
    <x v="3"/>
    <x v="7"/>
    <x v="10"/>
    <x v="0"/>
  </r>
  <r>
    <s v="AU2708"/>
    <s v="Edwin  Malone"/>
    <x v="1"/>
    <n v="32"/>
    <x v="0"/>
    <x v="0"/>
    <x v="66"/>
    <n v="10399.07"/>
    <x v="0"/>
    <x v="2"/>
    <x v="1"/>
    <x v="0"/>
    <x v="0"/>
    <x v="0"/>
    <x v="0"/>
    <x v="1"/>
    <x v="11"/>
    <x v="9"/>
    <x v="0"/>
  </r>
  <r>
    <s v="AU2732"/>
    <s v="Shari  Silva"/>
    <x v="0"/>
    <n v="32"/>
    <x v="0"/>
    <x v="0"/>
    <x v="226"/>
    <n v="74294.28"/>
    <x v="0"/>
    <x v="1"/>
    <x v="1"/>
    <x v="1"/>
    <x v="0"/>
    <x v="0"/>
    <x v="0"/>
    <x v="1"/>
    <x v="30"/>
    <x v="9"/>
    <x v="0"/>
  </r>
  <r>
    <s v="AU3167"/>
    <s v="Don  Gonzales"/>
    <x v="0"/>
    <n v="41"/>
    <x v="0"/>
    <x v="2"/>
    <x v="140"/>
    <n v="6134.97"/>
    <x v="0"/>
    <x v="0"/>
    <x v="1"/>
    <x v="0"/>
    <x v="2"/>
    <x v="0"/>
    <x v="0"/>
    <x v="3"/>
    <x v="7"/>
    <x v="10"/>
    <x v="0"/>
  </r>
  <r>
    <s v="AU3168"/>
    <s v="Paulette  Spencer"/>
    <x v="0"/>
    <n v="40"/>
    <x v="0"/>
    <x v="0"/>
    <x v="140"/>
    <n v="73864.929999999993"/>
    <x v="0"/>
    <x v="1"/>
    <x v="1"/>
    <x v="1"/>
    <x v="0"/>
    <x v="2"/>
    <x v="0"/>
    <x v="3"/>
    <x v="7"/>
    <x v="10"/>
    <x v="0"/>
  </r>
  <r>
    <s v="AU3169"/>
    <s v="Bobbie  Ryan"/>
    <x v="1"/>
    <n v="35"/>
    <x v="0"/>
    <x v="1"/>
    <x v="140"/>
    <n v="5481.79"/>
    <x v="0"/>
    <x v="1"/>
    <x v="0"/>
    <x v="0"/>
    <x v="0"/>
    <x v="0"/>
    <x v="0"/>
    <x v="3"/>
    <x v="7"/>
    <x v="10"/>
    <x v="0"/>
  </r>
  <r>
    <s v="AU3170"/>
    <s v="Austin  Reynolds"/>
    <x v="1"/>
    <n v="41"/>
    <x v="0"/>
    <x v="0"/>
    <x v="140"/>
    <n v="31033.46"/>
    <x v="0"/>
    <x v="1"/>
    <x v="1"/>
    <x v="0"/>
    <x v="1"/>
    <x v="0"/>
    <x v="0"/>
    <x v="3"/>
    <x v="7"/>
    <x v="10"/>
    <x v="0"/>
  </r>
  <r>
    <s v="AU2738"/>
    <s v="Elbert  Klein"/>
    <x v="0"/>
    <n v="32"/>
    <x v="0"/>
    <x v="0"/>
    <x v="226"/>
    <n v="8236.6299999999992"/>
    <x v="0"/>
    <x v="1"/>
    <x v="1"/>
    <x v="1"/>
    <x v="0"/>
    <x v="0"/>
    <x v="0"/>
    <x v="1"/>
    <x v="30"/>
    <x v="9"/>
    <x v="0"/>
  </r>
  <r>
    <s v="AU3172"/>
    <s v="Guillermo  Potter"/>
    <x v="0"/>
    <n v="43"/>
    <x v="0"/>
    <x v="1"/>
    <x v="140"/>
    <n v="7176.03"/>
    <x v="1"/>
    <x v="0"/>
    <x v="1"/>
    <x v="0"/>
    <x v="0"/>
    <x v="0"/>
    <x v="0"/>
    <x v="3"/>
    <x v="7"/>
    <x v="10"/>
    <x v="0"/>
  </r>
  <r>
    <s v="AU3173"/>
    <s v="Della  Jensen"/>
    <x v="0"/>
    <n v="39"/>
    <x v="0"/>
    <x v="1"/>
    <x v="140"/>
    <n v="5128.03"/>
    <x v="2"/>
    <x v="2"/>
    <x v="1"/>
    <x v="0"/>
    <x v="2"/>
    <x v="1"/>
    <x v="0"/>
    <x v="3"/>
    <x v="7"/>
    <x v="10"/>
    <x v="0"/>
  </r>
  <r>
    <s v="AU3174"/>
    <s v="Ruben  Nunez"/>
    <x v="0"/>
    <n v="36"/>
    <x v="0"/>
    <x v="0"/>
    <x v="140"/>
    <n v="12028.45"/>
    <x v="1"/>
    <x v="2"/>
    <x v="0"/>
    <x v="0"/>
    <x v="0"/>
    <x v="0"/>
    <x v="0"/>
    <x v="3"/>
    <x v="7"/>
    <x v="10"/>
    <x v="0"/>
  </r>
  <r>
    <s v="AU2765"/>
    <s v="Blake  Bridges"/>
    <x v="1"/>
    <n v="32"/>
    <x v="0"/>
    <x v="1"/>
    <x v="227"/>
    <n v="56618.9"/>
    <x v="0"/>
    <x v="1"/>
    <x v="1"/>
    <x v="0"/>
    <x v="0"/>
    <x v="1"/>
    <x v="0"/>
    <x v="1"/>
    <x v="23"/>
    <x v="9"/>
    <x v="0"/>
  </r>
  <r>
    <s v="AU3176"/>
    <s v="Ernest  Davis"/>
    <x v="0"/>
    <n v="52"/>
    <x v="2"/>
    <x v="2"/>
    <x v="140"/>
    <n v="165725.26999999999"/>
    <x v="2"/>
    <x v="1"/>
    <x v="1"/>
    <x v="0"/>
    <x v="1"/>
    <x v="0"/>
    <x v="0"/>
    <x v="2"/>
    <x v="7"/>
    <x v="10"/>
    <x v="0"/>
  </r>
  <r>
    <s v="AU3177"/>
    <s v="Ruben  Nunez"/>
    <x v="1"/>
    <n v="55"/>
    <x v="2"/>
    <x v="2"/>
    <x v="140"/>
    <n v="10991.81"/>
    <x v="1"/>
    <x v="1"/>
    <x v="0"/>
    <x v="0"/>
    <x v="2"/>
    <x v="3"/>
    <x v="1"/>
    <x v="4"/>
    <x v="7"/>
    <x v="10"/>
    <x v="0"/>
  </r>
  <r>
    <s v="AU3178"/>
    <s v="Trevor  Jones"/>
    <x v="1"/>
    <n v="55"/>
    <x v="2"/>
    <x v="2"/>
    <x v="140"/>
    <n v="27917.67"/>
    <x v="1"/>
    <x v="2"/>
    <x v="1"/>
    <x v="0"/>
    <x v="0"/>
    <x v="0"/>
    <x v="0"/>
    <x v="4"/>
    <x v="7"/>
    <x v="10"/>
    <x v="0"/>
  </r>
  <r>
    <s v="AU3179"/>
    <s v="Drew  Rogers"/>
    <x v="0"/>
    <n v="51"/>
    <x v="2"/>
    <x v="1"/>
    <x v="140"/>
    <n v="43651.13"/>
    <x v="0"/>
    <x v="1"/>
    <x v="0"/>
    <x v="1"/>
    <x v="0"/>
    <x v="0"/>
    <x v="0"/>
    <x v="2"/>
    <x v="7"/>
    <x v="10"/>
    <x v="0"/>
  </r>
  <r>
    <s v="AU3180"/>
    <s v="Fernando  Rowe"/>
    <x v="0"/>
    <n v="49"/>
    <x v="2"/>
    <x v="2"/>
    <x v="140"/>
    <n v="10269.780000000001"/>
    <x v="0"/>
    <x v="0"/>
    <x v="0"/>
    <x v="0"/>
    <x v="1"/>
    <x v="0"/>
    <x v="0"/>
    <x v="2"/>
    <x v="7"/>
    <x v="10"/>
    <x v="0"/>
  </r>
  <r>
    <s v="AU3181"/>
    <s v="Sandra  Floyd"/>
    <x v="0"/>
    <n v="58"/>
    <x v="2"/>
    <x v="1"/>
    <x v="140"/>
    <n v="97755.45"/>
    <x v="0"/>
    <x v="1"/>
    <x v="1"/>
    <x v="0"/>
    <x v="1"/>
    <x v="0"/>
    <x v="0"/>
    <x v="4"/>
    <x v="7"/>
    <x v="10"/>
    <x v="0"/>
  </r>
  <r>
    <s v="AU3182"/>
    <s v="Brooke  Horton"/>
    <x v="0"/>
    <n v="49"/>
    <x v="2"/>
    <x v="2"/>
    <x v="140"/>
    <n v="67976.160000000003"/>
    <x v="0"/>
    <x v="1"/>
    <x v="1"/>
    <x v="0"/>
    <x v="0"/>
    <x v="2"/>
    <x v="0"/>
    <x v="2"/>
    <x v="7"/>
    <x v="10"/>
    <x v="0"/>
  </r>
  <r>
    <s v="AU2786"/>
    <s v="Max  Rodgers"/>
    <x v="1"/>
    <n v="32"/>
    <x v="0"/>
    <x v="0"/>
    <x v="182"/>
    <n v="8012.96"/>
    <x v="0"/>
    <x v="1"/>
    <x v="0"/>
    <x v="0"/>
    <x v="1"/>
    <x v="0"/>
    <x v="0"/>
    <x v="1"/>
    <x v="14"/>
    <x v="9"/>
    <x v="0"/>
  </r>
  <r>
    <s v="AU3184"/>
    <s v="Ben  Perez"/>
    <x v="1"/>
    <n v="48"/>
    <x v="2"/>
    <x v="2"/>
    <x v="140"/>
    <n v="14562.82"/>
    <x v="0"/>
    <x v="1"/>
    <x v="1"/>
    <x v="1"/>
    <x v="1"/>
    <x v="0"/>
    <x v="0"/>
    <x v="2"/>
    <x v="7"/>
    <x v="10"/>
    <x v="0"/>
  </r>
  <r>
    <s v="AU3185"/>
    <s v="Jaime  Pearson"/>
    <x v="0"/>
    <n v="39"/>
    <x v="3"/>
    <x v="0"/>
    <x v="140"/>
    <n v="215830.43"/>
    <x v="1"/>
    <x v="2"/>
    <x v="0"/>
    <x v="0"/>
    <x v="0"/>
    <x v="0"/>
    <x v="1"/>
    <x v="3"/>
    <x v="7"/>
    <x v="10"/>
    <x v="0"/>
  </r>
  <r>
    <s v="AU2807"/>
    <s v="Brooke  Horton"/>
    <x v="0"/>
    <n v="32"/>
    <x v="0"/>
    <x v="1"/>
    <x v="183"/>
    <n v="52674.69"/>
    <x v="1"/>
    <x v="1"/>
    <x v="0"/>
    <x v="0"/>
    <x v="0"/>
    <x v="0"/>
    <x v="0"/>
    <x v="1"/>
    <x v="29"/>
    <x v="9"/>
    <x v="0"/>
  </r>
  <r>
    <s v="AU2817"/>
    <s v="Robert  Munoz"/>
    <x v="0"/>
    <n v="32"/>
    <x v="0"/>
    <x v="0"/>
    <x v="183"/>
    <n v="42901.19"/>
    <x v="1"/>
    <x v="2"/>
    <x v="1"/>
    <x v="0"/>
    <x v="1"/>
    <x v="0"/>
    <x v="0"/>
    <x v="1"/>
    <x v="29"/>
    <x v="9"/>
    <x v="0"/>
  </r>
  <r>
    <s v="AU3188"/>
    <s v="Lula  Daniels"/>
    <x v="0"/>
    <n v="47"/>
    <x v="3"/>
    <x v="1"/>
    <x v="140"/>
    <n v="145075.46"/>
    <x v="0"/>
    <x v="1"/>
    <x v="0"/>
    <x v="0"/>
    <x v="0"/>
    <x v="0"/>
    <x v="1"/>
    <x v="2"/>
    <x v="7"/>
    <x v="10"/>
    <x v="0"/>
  </r>
  <r>
    <s v="AU3189"/>
    <s v="Carla  Mccormick"/>
    <x v="0"/>
    <n v="48"/>
    <x v="0"/>
    <x v="0"/>
    <x v="187"/>
    <n v="6116.16"/>
    <x v="2"/>
    <x v="2"/>
    <x v="1"/>
    <x v="0"/>
    <x v="1"/>
    <x v="0"/>
    <x v="0"/>
    <x v="2"/>
    <x v="8"/>
    <x v="10"/>
    <x v="0"/>
  </r>
  <r>
    <s v="AU3190"/>
    <s v="Edwin  Malone"/>
    <x v="1"/>
    <n v="44"/>
    <x v="0"/>
    <x v="0"/>
    <x v="187"/>
    <n v="14592.4"/>
    <x v="0"/>
    <x v="0"/>
    <x v="1"/>
    <x v="0"/>
    <x v="1"/>
    <x v="0"/>
    <x v="0"/>
    <x v="3"/>
    <x v="8"/>
    <x v="10"/>
    <x v="0"/>
  </r>
  <r>
    <s v="AU2845"/>
    <s v="Rachel  Gomez"/>
    <x v="1"/>
    <n v="32"/>
    <x v="1"/>
    <x v="2"/>
    <x v="183"/>
    <n v="29118.09"/>
    <x v="0"/>
    <x v="1"/>
    <x v="1"/>
    <x v="0"/>
    <x v="1"/>
    <x v="0"/>
    <x v="0"/>
    <x v="1"/>
    <x v="29"/>
    <x v="9"/>
    <x v="0"/>
  </r>
  <r>
    <s v="AU2846"/>
    <s v="Brooke  Horton"/>
    <x v="1"/>
    <n v="32"/>
    <x v="1"/>
    <x v="0"/>
    <x v="183"/>
    <n v="64663.67"/>
    <x v="0"/>
    <x v="2"/>
    <x v="0"/>
    <x v="0"/>
    <x v="0"/>
    <x v="0"/>
    <x v="1"/>
    <x v="1"/>
    <x v="29"/>
    <x v="9"/>
    <x v="0"/>
  </r>
  <r>
    <s v="AU3193"/>
    <s v="Brooke  Horton"/>
    <x v="1"/>
    <n v="36"/>
    <x v="0"/>
    <x v="1"/>
    <x v="187"/>
    <n v="28245.43"/>
    <x v="0"/>
    <x v="2"/>
    <x v="0"/>
    <x v="0"/>
    <x v="0"/>
    <x v="0"/>
    <x v="0"/>
    <x v="3"/>
    <x v="8"/>
    <x v="10"/>
    <x v="0"/>
  </r>
  <r>
    <s v="AU2855"/>
    <s v="Sonya  Mullins"/>
    <x v="1"/>
    <n v="32"/>
    <x v="3"/>
    <x v="0"/>
    <x v="301"/>
    <n v="10861.81"/>
    <x v="1"/>
    <x v="1"/>
    <x v="0"/>
    <x v="1"/>
    <x v="0"/>
    <x v="0"/>
    <x v="0"/>
    <x v="1"/>
    <x v="15"/>
    <x v="9"/>
    <x v="0"/>
  </r>
  <r>
    <s v="AU3195"/>
    <s v="Ernest  Davis"/>
    <x v="1"/>
    <n v="35"/>
    <x v="0"/>
    <x v="0"/>
    <x v="187"/>
    <n v="46828.93"/>
    <x v="1"/>
    <x v="3"/>
    <x v="0"/>
    <x v="1"/>
    <x v="0"/>
    <x v="0"/>
    <x v="0"/>
    <x v="3"/>
    <x v="8"/>
    <x v="10"/>
    <x v="0"/>
  </r>
  <r>
    <s v="AU2870"/>
    <s v="Marion  Glover"/>
    <x v="1"/>
    <n v="32"/>
    <x v="0"/>
    <x v="0"/>
    <x v="131"/>
    <n v="101618.6"/>
    <x v="0"/>
    <x v="1"/>
    <x v="1"/>
    <x v="0"/>
    <x v="2"/>
    <x v="0"/>
    <x v="0"/>
    <x v="1"/>
    <x v="22"/>
    <x v="9"/>
    <x v="0"/>
  </r>
  <r>
    <s v="AU2908"/>
    <s v="Ernest  Davis"/>
    <x v="1"/>
    <n v="32"/>
    <x v="1"/>
    <x v="2"/>
    <x v="228"/>
    <n v="23668.57"/>
    <x v="0"/>
    <x v="2"/>
    <x v="0"/>
    <x v="0"/>
    <x v="0"/>
    <x v="0"/>
    <x v="0"/>
    <x v="1"/>
    <x v="17"/>
    <x v="9"/>
    <x v="0"/>
  </r>
  <r>
    <s v="AU2910"/>
    <s v="Bernadette  Page"/>
    <x v="1"/>
    <n v="32"/>
    <x v="0"/>
    <x v="0"/>
    <x v="134"/>
    <n v="25506.240000000002"/>
    <x v="0"/>
    <x v="1"/>
    <x v="0"/>
    <x v="0"/>
    <x v="0"/>
    <x v="0"/>
    <x v="0"/>
    <x v="1"/>
    <x v="28"/>
    <x v="9"/>
    <x v="0"/>
  </r>
  <r>
    <s v="AU2913"/>
    <s v="Andrew  Meyer"/>
    <x v="0"/>
    <n v="32"/>
    <x v="0"/>
    <x v="0"/>
    <x v="134"/>
    <n v="41182.28"/>
    <x v="0"/>
    <x v="2"/>
    <x v="0"/>
    <x v="1"/>
    <x v="0"/>
    <x v="0"/>
    <x v="0"/>
    <x v="1"/>
    <x v="28"/>
    <x v="9"/>
    <x v="0"/>
  </r>
  <r>
    <s v="AU3200"/>
    <s v="Isabel  Cross"/>
    <x v="0"/>
    <n v="37"/>
    <x v="3"/>
    <x v="0"/>
    <x v="187"/>
    <n v="88796.57"/>
    <x v="0"/>
    <x v="2"/>
    <x v="1"/>
    <x v="0"/>
    <x v="0"/>
    <x v="0"/>
    <x v="0"/>
    <x v="3"/>
    <x v="8"/>
    <x v="10"/>
    <x v="0"/>
  </r>
  <r>
    <s v="AU2929"/>
    <s v="Mable  Lindsey"/>
    <x v="1"/>
    <n v="32"/>
    <x v="0"/>
    <x v="0"/>
    <x v="268"/>
    <n v="39149.31"/>
    <x v="1"/>
    <x v="2"/>
    <x v="0"/>
    <x v="0"/>
    <x v="0"/>
    <x v="0"/>
    <x v="0"/>
    <x v="1"/>
    <x v="18"/>
    <x v="9"/>
    <x v="0"/>
  </r>
  <r>
    <s v="AU3202"/>
    <s v="Joey  Wong"/>
    <x v="1"/>
    <n v="40"/>
    <x v="0"/>
    <x v="0"/>
    <x v="71"/>
    <n v="47836.33"/>
    <x v="0"/>
    <x v="1"/>
    <x v="0"/>
    <x v="0"/>
    <x v="0"/>
    <x v="0"/>
    <x v="0"/>
    <x v="3"/>
    <x v="6"/>
    <x v="10"/>
    <x v="0"/>
  </r>
  <r>
    <s v="AU3203"/>
    <s v="Johanna  Boone"/>
    <x v="0"/>
    <n v="37"/>
    <x v="0"/>
    <x v="0"/>
    <x v="71"/>
    <n v="6370.63"/>
    <x v="0"/>
    <x v="0"/>
    <x v="0"/>
    <x v="0"/>
    <x v="2"/>
    <x v="3"/>
    <x v="1"/>
    <x v="3"/>
    <x v="6"/>
    <x v="10"/>
    <x v="0"/>
  </r>
  <r>
    <s v="AU2932"/>
    <s v="Marian  Hill"/>
    <x v="1"/>
    <n v="32"/>
    <x v="0"/>
    <x v="2"/>
    <x v="268"/>
    <n v="1042.43"/>
    <x v="0"/>
    <x v="0"/>
    <x v="1"/>
    <x v="0"/>
    <x v="0"/>
    <x v="0"/>
    <x v="0"/>
    <x v="1"/>
    <x v="18"/>
    <x v="9"/>
    <x v="0"/>
  </r>
  <r>
    <s v="AU3205"/>
    <s v="Arturo  Francis"/>
    <x v="0"/>
    <n v="40"/>
    <x v="0"/>
    <x v="0"/>
    <x v="71"/>
    <n v="83238.94"/>
    <x v="0"/>
    <x v="0"/>
    <x v="1"/>
    <x v="0"/>
    <x v="0"/>
    <x v="0"/>
    <x v="0"/>
    <x v="3"/>
    <x v="6"/>
    <x v="10"/>
    <x v="0"/>
  </r>
  <r>
    <s v="AU3206"/>
    <s v="Ruben  Nunez"/>
    <x v="1"/>
    <n v="35"/>
    <x v="0"/>
    <x v="0"/>
    <x v="71"/>
    <n v="12232.7"/>
    <x v="0"/>
    <x v="0"/>
    <x v="0"/>
    <x v="0"/>
    <x v="2"/>
    <x v="1"/>
    <x v="0"/>
    <x v="3"/>
    <x v="6"/>
    <x v="10"/>
    <x v="0"/>
  </r>
  <r>
    <s v="AU2933"/>
    <s v="Tiffany  May"/>
    <x v="1"/>
    <n v="32"/>
    <x v="0"/>
    <x v="0"/>
    <x v="268"/>
    <n v="38005.629999999997"/>
    <x v="1"/>
    <x v="2"/>
    <x v="0"/>
    <x v="0"/>
    <x v="0"/>
    <x v="0"/>
    <x v="0"/>
    <x v="1"/>
    <x v="18"/>
    <x v="9"/>
    <x v="0"/>
  </r>
  <r>
    <s v="AU3208"/>
    <s v="Salvador  Bass"/>
    <x v="0"/>
    <n v="35"/>
    <x v="0"/>
    <x v="0"/>
    <x v="71"/>
    <n v="15359.18"/>
    <x v="0"/>
    <x v="2"/>
    <x v="0"/>
    <x v="0"/>
    <x v="0"/>
    <x v="0"/>
    <x v="0"/>
    <x v="3"/>
    <x v="6"/>
    <x v="10"/>
    <x v="0"/>
  </r>
  <r>
    <s v="AU2999"/>
    <s v="Mable  Lindsey"/>
    <x v="1"/>
    <n v="32"/>
    <x v="0"/>
    <x v="0"/>
    <x v="286"/>
    <n v="66635.460000000006"/>
    <x v="1"/>
    <x v="2"/>
    <x v="0"/>
    <x v="0"/>
    <x v="0"/>
    <x v="0"/>
    <x v="0"/>
    <x v="1"/>
    <x v="21"/>
    <x v="10"/>
    <x v="0"/>
  </r>
  <r>
    <s v="AU3210"/>
    <s v="Elaine  Ellis"/>
    <x v="1"/>
    <n v="50"/>
    <x v="0"/>
    <x v="0"/>
    <x v="71"/>
    <n v="75534.990000000005"/>
    <x v="0"/>
    <x v="1"/>
    <x v="0"/>
    <x v="1"/>
    <x v="0"/>
    <x v="0"/>
    <x v="0"/>
    <x v="2"/>
    <x v="6"/>
    <x v="10"/>
    <x v="0"/>
  </r>
  <r>
    <s v="AU3211"/>
    <s v="Allan  Ramos"/>
    <x v="0"/>
    <n v="44"/>
    <x v="0"/>
    <x v="0"/>
    <x v="71"/>
    <n v="13671.88"/>
    <x v="0"/>
    <x v="1"/>
    <x v="0"/>
    <x v="0"/>
    <x v="0"/>
    <x v="0"/>
    <x v="0"/>
    <x v="3"/>
    <x v="6"/>
    <x v="10"/>
    <x v="0"/>
  </r>
  <r>
    <s v="AU3212"/>
    <s v="Isabel  Cross"/>
    <x v="0"/>
    <n v="38"/>
    <x v="0"/>
    <x v="0"/>
    <x v="71"/>
    <n v="30204.91"/>
    <x v="0"/>
    <x v="1"/>
    <x v="1"/>
    <x v="0"/>
    <x v="2"/>
    <x v="0"/>
    <x v="0"/>
    <x v="3"/>
    <x v="6"/>
    <x v="10"/>
    <x v="0"/>
  </r>
  <r>
    <s v="AU3213"/>
    <s v="Della  Jensen"/>
    <x v="0"/>
    <n v="45"/>
    <x v="0"/>
    <x v="0"/>
    <x v="71"/>
    <n v="3699.3"/>
    <x v="0"/>
    <x v="2"/>
    <x v="1"/>
    <x v="0"/>
    <x v="2"/>
    <x v="0"/>
    <x v="0"/>
    <x v="2"/>
    <x v="6"/>
    <x v="10"/>
    <x v="0"/>
  </r>
  <r>
    <s v="AU3214"/>
    <s v="Willie  Vega"/>
    <x v="0"/>
    <n v="58"/>
    <x v="2"/>
    <x v="1"/>
    <x v="71"/>
    <n v="118887.13"/>
    <x v="0"/>
    <x v="1"/>
    <x v="0"/>
    <x v="1"/>
    <x v="2"/>
    <x v="0"/>
    <x v="0"/>
    <x v="4"/>
    <x v="6"/>
    <x v="10"/>
    <x v="0"/>
  </r>
  <r>
    <s v="AU3215"/>
    <s v="Della  Jensen"/>
    <x v="1"/>
    <n v="59"/>
    <x v="2"/>
    <x v="2"/>
    <x v="71"/>
    <n v="21856.37"/>
    <x v="0"/>
    <x v="0"/>
    <x v="1"/>
    <x v="1"/>
    <x v="1"/>
    <x v="0"/>
    <x v="0"/>
    <x v="4"/>
    <x v="6"/>
    <x v="10"/>
    <x v="0"/>
  </r>
  <r>
    <s v="AU3012"/>
    <s v="Brooke  Horton"/>
    <x v="1"/>
    <n v="32"/>
    <x v="0"/>
    <x v="0"/>
    <x v="302"/>
    <n v="122542.96"/>
    <x v="0"/>
    <x v="1"/>
    <x v="0"/>
    <x v="0"/>
    <x v="0"/>
    <x v="0"/>
    <x v="0"/>
    <x v="1"/>
    <x v="26"/>
    <x v="10"/>
    <x v="0"/>
  </r>
  <r>
    <s v="AU3217"/>
    <s v="Fernando  Rowe"/>
    <x v="0"/>
    <n v="36"/>
    <x v="0"/>
    <x v="0"/>
    <x v="72"/>
    <n v="7872.66"/>
    <x v="0"/>
    <x v="1"/>
    <x v="1"/>
    <x v="0"/>
    <x v="1"/>
    <x v="0"/>
    <x v="0"/>
    <x v="3"/>
    <x v="24"/>
    <x v="10"/>
    <x v="0"/>
  </r>
  <r>
    <s v="AU3027"/>
    <s v="Della  Jensen"/>
    <x v="1"/>
    <n v="32"/>
    <x v="0"/>
    <x v="0"/>
    <x v="136"/>
    <n v="83206.27"/>
    <x v="2"/>
    <x v="2"/>
    <x v="0"/>
    <x v="0"/>
    <x v="1"/>
    <x v="0"/>
    <x v="0"/>
    <x v="1"/>
    <x v="0"/>
    <x v="10"/>
    <x v="0"/>
  </r>
  <r>
    <s v="AU3045"/>
    <s v="Drew  Rogers"/>
    <x v="1"/>
    <n v="32"/>
    <x v="0"/>
    <x v="1"/>
    <x v="185"/>
    <n v="16144.91"/>
    <x v="0"/>
    <x v="3"/>
    <x v="0"/>
    <x v="0"/>
    <x v="0"/>
    <x v="0"/>
    <x v="0"/>
    <x v="1"/>
    <x v="2"/>
    <x v="10"/>
    <x v="0"/>
  </r>
  <r>
    <s v="AU3065"/>
    <s v="Della  Jensen"/>
    <x v="1"/>
    <n v="32"/>
    <x v="0"/>
    <x v="0"/>
    <x v="69"/>
    <n v="40931.03"/>
    <x v="1"/>
    <x v="2"/>
    <x v="1"/>
    <x v="0"/>
    <x v="0"/>
    <x v="1"/>
    <x v="1"/>
    <x v="1"/>
    <x v="16"/>
    <x v="10"/>
    <x v="0"/>
  </r>
  <r>
    <s v="AU3221"/>
    <s v="Joey  Wong"/>
    <x v="0"/>
    <n v="37"/>
    <x v="0"/>
    <x v="0"/>
    <x v="72"/>
    <n v="56223.28"/>
    <x v="0"/>
    <x v="1"/>
    <x v="1"/>
    <x v="1"/>
    <x v="0"/>
    <x v="0"/>
    <x v="0"/>
    <x v="3"/>
    <x v="24"/>
    <x v="10"/>
    <x v="0"/>
  </r>
  <r>
    <s v="AU3222"/>
    <s v="Max  Rodgers"/>
    <x v="0"/>
    <n v="41"/>
    <x v="0"/>
    <x v="1"/>
    <x v="72"/>
    <n v="7521.66"/>
    <x v="0"/>
    <x v="1"/>
    <x v="0"/>
    <x v="1"/>
    <x v="0"/>
    <x v="0"/>
    <x v="0"/>
    <x v="3"/>
    <x v="24"/>
    <x v="10"/>
    <x v="0"/>
  </r>
  <r>
    <s v="AU3223"/>
    <s v="Ruben  Nunez"/>
    <x v="0"/>
    <n v="45"/>
    <x v="0"/>
    <x v="0"/>
    <x v="72"/>
    <n v="56862.34"/>
    <x v="1"/>
    <x v="1"/>
    <x v="1"/>
    <x v="1"/>
    <x v="0"/>
    <x v="0"/>
    <x v="0"/>
    <x v="2"/>
    <x v="24"/>
    <x v="10"/>
    <x v="0"/>
  </r>
  <r>
    <s v="AU3224"/>
    <s v="Salvador  Bass"/>
    <x v="1"/>
    <n v="35"/>
    <x v="0"/>
    <x v="2"/>
    <x v="72"/>
    <n v="123413.73"/>
    <x v="0"/>
    <x v="2"/>
    <x v="0"/>
    <x v="0"/>
    <x v="1"/>
    <x v="0"/>
    <x v="0"/>
    <x v="3"/>
    <x v="24"/>
    <x v="10"/>
    <x v="0"/>
  </r>
  <r>
    <s v="AU3106"/>
    <s v="Jenny  Garcia"/>
    <x v="0"/>
    <n v="32"/>
    <x v="3"/>
    <x v="1"/>
    <x v="70"/>
    <n v="64972.639999999999"/>
    <x v="2"/>
    <x v="1"/>
    <x v="1"/>
    <x v="0"/>
    <x v="0"/>
    <x v="0"/>
    <x v="0"/>
    <x v="1"/>
    <x v="19"/>
    <x v="10"/>
    <x v="0"/>
  </r>
  <r>
    <s v="AU3226"/>
    <s v="Elaine  Ellis"/>
    <x v="0"/>
    <n v="39"/>
    <x v="0"/>
    <x v="0"/>
    <x v="72"/>
    <n v="208109.1"/>
    <x v="0"/>
    <x v="1"/>
    <x v="1"/>
    <x v="0"/>
    <x v="0"/>
    <x v="0"/>
    <x v="0"/>
    <x v="3"/>
    <x v="24"/>
    <x v="10"/>
    <x v="0"/>
  </r>
  <r>
    <s v="AU3227"/>
    <s v="Arturo  Francis"/>
    <x v="1"/>
    <n v="43"/>
    <x v="0"/>
    <x v="0"/>
    <x v="72"/>
    <n v="40726.120000000003"/>
    <x v="0"/>
    <x v="2"/>
    <x v="1"/>
    <x v="0"/>
    <x v="0"/>
    <x v="0"/>
    <x v="0"/>
    <x v="3"/>
    <x v="24"/>
    <x v="10"/>
    <x v="0"/>
  </r>
  <r>
    <s v="AU3117"/>
    <s v="Guillermo  Potter"/>
    <x v="1"/>
    <n v="32"/>
    <x v="0"/>
    <x v="0"/>
    <x v="138"/>
    <n v="95723.48"/>
    <x v="0"/>
    <x v="1"/>
    <x v="0"/>
    <x v="0"/>
    <x v="1"/>
    <x v="0"/>
    <x v="0"/>
    <x v="1"/>
    <x v="5"/>
    <x v="10"/>
    <x v="0"/>
  </r>
  <r>
    <s v="AU3229"/>
    <s v="Iris  Underwood"/>
    <x v="1"/>
    <n v="37"/>
    <x v="0"/>
    <x v="0"/>
    <x v="72"/>
    <n v="66170.429999999993"/>
    <x v="1"/>
    <x v="2"/>
    <x v="1"/>
    <x v="0"/>
    <x v="0"/>
    <x v="0"/>
    <x v="0"/>
    <x v="3"/>
    <x v="24"/>
    <x v="10"/>
    <x v="0"/>
  </r>
  <r>
    <s v="AU3230"/>
    <s v="Beth  Tucker"/>
    <x v="1"/>
    <n v="39"/>
    <x v="0"/>
    <x v="1"/>
    <x v="72"/>
    <n v="50120.55"/>
    <x v="0"/>
    <x v="0"/>
    <x v="1"/>
    <x v="0"/>
    <x v="0"/>
    <x v="0"/>
    <x v="1"/>
    <x v="3"/>
    <x v="24"/>
    <x v="10"/>
    <x v="0"/>
  </r>
  <r>
    <s v="AU3231"/>
    <s v="Max  Rodgers"/>
    <x v="0"/>
    <n v="42"/>
    <x v="0"/>
    <x v="0"/>
    <x v="72"/>
    <n v="45965.34"/>
    <x v="1"/>
    <x v="1"/>
    <x v="1"/>
    <x v="0"/>
    <x v="1"/>
    <x v="0"/>
    <x v="0"/>
    <x v="3"/>
    <x v="24"/>
    <x v="10"/>
    <x v="0"/>
  </r>
  <r>
    <s v="AU3136"/>
    <s v="Marian  Hill"/>
    <x v="0"/>
    <n v="32"/>
    <x v="0"/>
    <x v="0"/>
    <x v="287"/>
    <n v="88455.6"/>
    <x v="0"/>
    <x v="2"/>
    <x v="1"/>
    <x v="0"/>
    <x v="0"/>
    <x v="0"/>
    <x v="1"/>
    <x v="1"/>
    <x v="3"/>
    <x v="10"/>
    <x v="0"/>
  </r>
  <r>
    <s v="AU3233"/>
    <s v="Andrew  Meyer"/>
    <x v="0"/>
    <n v="39"/>
    <x v="0"/>
    <x v="0"/>
    <x v="72"/>
    <n v="78456.100000000006"/>
    <x v="0"/>
    <x v="2"/>
    <x v="1"/>
    <x v="1"/>
    <x v="0"/>
    <x v="2"/>
    <x v="0"/>
    <x v="3"/>
    <x v="24"/>
    <x v="10"/>
    <x v="0"/>
  </r>
  <r>
    <s v="AU3234"/>
    <s v="Lee  Mack"/>
    <x v="1"/>
    <n v="43"/>
    <x v="0"/>
    <x v="1"/>
    <x v="72"/>
    <n v="35134.03"/>
    <x v="1"/>
    <x v="3"/>
    <x v="0"/>
    <x v="0"/>
    <x v="0"/>
    <x v="0"/>
    <x v="0"/>
    <x v="3"/>
    <x v="24"/>
    <x v="10"/>
    <x v="0"/>
  </r>
  <r>
    <s v="AU3140"/>
    <s v="Herman  Williams"/>
    <x v="0"/>
    <n v="32"/>
    <x v="2"/>
    <x v="1"/>
    <x v="287"/>
    <n v="68371.72"/>
    <x v="1"/>
    <x v="1"/>
    <x v="0"/>
    <x v="0"/>
    <x v="0"/>
    <x v="0"/>
    <x v="0"/>
    <x v="1"/>
    <x v="3"/>
    <x v="10"/>
    <x v="0"/>
  </r>
  <r>
    <s v="AU3236"/>
    <s v="Rachel  Gomez"/>
    <x v="1"/>
    <n v="37"/>
    <x v="0"/>
    <x v="2"/>
    <x v="72"/>
    <n v="504.84"/>
    <x v="1"/>
    <x v="1"/>
    <x v="1"/>
    <x v="0"/>
    <x v="0"/>
    <x v="1"/>
    <x v="0"/>
    <x v="3"/>
    <x v="24"/>
    <x v="10"/>
    <x v="0"/>
  </r>
  <r>
    <s v="AU3148"/>
    <s v="Brooke  Horton"/>
    <x v="1"/>
    <n v="32"/>
    <x v="0"/>
    <x v="0"/>
    <x v="288"/>
    <n v="79513.19"/>
    <x v="0"/>
    <x v="1"/>
    <x v="0"/>
    <x v="0"/>
    <x v="1"/>
    <x v="0"/>
    <x v="0"/>
    <x v="1"/>
    <x v="27"/>
    <x v="10"/>
    <x v="0"/>
  </r>
  <r>
    <s v="AU3238"/>
    <s v="Isabel  Cross"/>
    <x v="1"/>
    <n v="43"/>
    <x v="2"/>
    <x v="2"/>
    <x v="72"/>
    <n v="56733.25"/>
    <x v="0"/>
    <x v="0"/>
    <x v="0"/>
    <x v="0"/>
    <x v="0"/>
    <x v="0"/>
    <x v="0"/>
    <x v="3"/>
    <x v="24"/>
    <x v="10"/>
    <x v="0"/>
  </r>
  <r>
    <s v="AU3239"/>
    <s v="Isabel  Cross"/>
    <x v="1"/>
    <n v="56"/>
    <x v="2"/>
    <x v="0"/>
    <x v="72"/>
    <n v="50369.16"/>
    <x v="2"/>
    <x v="1"/>
    <x v="1"/>
    <x v="1"/>
    <x v="0"/>
    <x v="0"/>
    <x v="0"/>
    <x v="4"/>
    <x v="24"/>
    <x v="10"/>
    <x v="0"/>
  </r>
  <r>
    <s v="AU3240"/>
    <s v="Guillermo  Potter"/>
    <x v="0"/>
    <n v="57"/>
    <x v="2"/>
    <x v="1"/>
    <x v="72"/>
    <n v="28222.45"/>
    <x v="0"/>
    <x v="1"/>
    <x v="1"/>
    <x v="0"/>
    <x v="0"/>
    <x v="1"/>
    <x v="1"/>
    <x v="4"/>
    <x v="24"/>
    <x v="10"/>
    <x v="0"/>
  </r>
  <r>
    <s v="AU3241"/>
    <s v="Fernando  Rowe"/>
    <x v="0"/>
    <n v="37"/>
    <x v="2"/>
    <x v="1"/>
    <x v="72"/>
    <n v="68187.19"/>
    <x v="1"/>
    <x v="1"/>
    <x v="0"/>
    <x v="0"/>
    <x v="2"/>
    <x v="0"/>
    <x v="0"/>
    <x v="3"/>
    <x v="24"/>
    <x v="10"/>
    <x v="0"/>
  </r>
  <r>
    <s v="AU3242"/>
    <s v="Don  Gonzales"/>
    <x v="1"/>
    <n v="39"/>
    <x v="2"/>
    <x v="2"/>
    <x v="72"/>
    <n v="19493.28"/>
    <x v="0"/>
    <x v="1"/>
    <x v="0"/>
    <x v="0"/>
    <x v="1"/>
    <x v="0"/>
    <x v="0"/>
    <x v="3"/>
    <x v="24"/>
    <x v="10"/>
    <x v="0"/>
  </r>
  <r>
    <s v="AU3243"/>
    <s v="Salvador  Bass"/>
    <x v="1"/>
    <n v="46"/>
    <x v="2"/>
    <x v="1"/>
    <x v="72"/>
    <n v="102278.54"/>
    <x v="1"/>
    <x v="1"/>
    <x v="1"/>
    <x v="0"/>
    <x v="0"/>
    <x v="0"/>
    <x v="0"/>
    <x v="2"/>
    <x v="24"/>
    <x v="10"/>
    <x v="0"/>
  </r>
  <r>
    <s v="AU3244"/>
    <s v="Kyle  Carr"/>
    <x v="0"/>
    <n v="56"/>
    <x v="2"/>
    <x v="2"/>
    <x v="72"/>
    <n v="44567.73"/>
    <x v="1"/>
    <x v="2"/>
    <x v="0"/>
    <x v="0"/>
    <x v="0"/>
    <x v="3"/>
    <x v="0"/>
    <x v="4"/>
    <x v="24"/>
    <x v="10"/>
    <x v="0"/>
  </r>
  <r>
    <s v="AU3245"/>
    <s v="Lula  Daniels"/>
    <x v="0"/>
    <n v="44"/>
    <x v="2"/>
    <x v="2"/>
    <x v="72"/>
    <n v="95125.46"/>
    <x v="0"/>
    <x v="3"/>
    <x v="0"/>
    <x v="0"/>
    <x v="0"/>
    <x v="0"/>
    <x v="0"/>
    <x v="3"/>
    <x v="24"/>
    <x v="10"/>
    <x v="0"/>
  </r>
  <r>
    <s v="AU3246"/>
    <s v="Bethany  Pena"/>
    <x v="1"/>
    <n v="45"/>
    <x v="3"/>
    <x v="0"/>
    <x v="72"/>
    <n v="30371.18"/>
    <x v="1"/>
    <x v="2"/>
    <x v="1"/>
    <x v="0"/>
    <x v="1"/>
    <x v="0"/>
    <x v="0"/>
    <x v="2"/>
    <x v="24"/>
    <x v="10"/>
    <x v="0"/>
  </r>
  <r>
    <s v="AU3150"/>
    <s v="Robert  Munoz"/>
    <x v="1"/>
    <n v="32"/>
    <x v="0"/>
    <x v="0"/>
    <x v="288"/>
    <n v="13860.66"/>
    <x v="0"/>
    <x v="1"/>
    <x v="1"/>
    <x v="0"/>
    <x v="1"/>
    <x v="0"/>
    <x v="0"/>
    <x v="1"/>
    <x v="27"/>
    <x v="10"/>
    <x v="0"/>
  </r>
  <r>
    <s v="AU3175"/>
    <s v="Shari  Silva"/>
    <x v="0"/>
    <n v="32"/>
    <x v="0"/>
    <x v="1"/>
    <x v="140"/>
    <n v="40768.81"/>
    <x v="1"/>
    <x v="1"/>
    <x v="1"/>
    <x v="0"/>
    <x v="2"/>
    <x v="0"/>
    <x v="0"/>
    <x v="1"/>
    <x v="7"/>
    <x v="10"/>
    <x v="0"/>
  </r>
  <r>
    <s v="AU3249"/>
    <s v="Drew  Rogers"/>
    <x v="0"/>
    <n v="43"/>
    <x v="0"/>
    <x v="0"/>
    <x v="303"/>
    <n v="18392.73"/>
    <x v="2"/>
    <x v="1"/>
    <x v="0"/>
    <x v="0"/>
    <x v="1"/>
    <x v="0"/>
    <x v="1"/>
    <x v="3"/>
    <x v="9"/>
    <x v="10"/>
    <x v="0"/>
  </r>
  <r>
    <s v="AU3250"/>
    <s v="Brooke  Horton"/>
    <x v="0"/>
    <n v="34"/>
    <x v="0"/>
    <x v="1"/>
    <x v="303"/>
    <n v="27479.69"/>
    <x v="0"/>
    <x v="0"/>
    <x v="1"/>
    <x v="0"/>
    <x v="2"/>
    <x v="0"/>
    <x v="0"/>
    <x v="1"/>
    <x v="9"/>
    <x v="10"/>
    <x v="0"/>
  </r>
  <r>
    <s v="AU3251"/>
    <s v="Lee  Mack"/>
    <x v="0"/>
    <n v="34"/>
    <x v="0"/>
    <x v="0"/>
    <x v="303"/>
    <n v="18264.310000000001"/>
    <x v="0"/>
    <x v="2"/>
    <x v="0"/>
    <x v="0"/>
    <x v="0"/>
    <x v="3"/>
    <x v="1"/>
    <x v="1"/>
    <x v="9"/>
    <x v="10"/>
    <x v="0"/>
  </r>
  <r>
    <s v="AU3252"/>
    <s v="Bethany  Pena"/>
    <x v="0"/>
    <n v="41"/>
    <x v="0"/>
    <x v="0"/>
    <x v="303"/>
    <n v="82145.33"/>
    <x v="0"/>
    <x v="1"/>
    <x v="0"/>
    <x v="0"/>
    <x v="2"/>
    <x v="0"/>
    <x v="0"/>
    <x v="3"/>
    <x v="9"/>
    <x v="10"/>
    <x v="0"/>
  </r>
  <r>
    <s v="AU3199"/>
    <s v="Elbert  Klein"/>
    <x v="0"/>
    <n v="32"/>
    <x v="0"/>
    <x v="0"/>
    <x v="187"/>
    <n v="19334.310000000001"/>
    <x v="0"/>
    <x v="2"/>
    <x v="0"/>
    <x v="0"/>
    <x v="0"/>
    <x v="0"/>
    <x v="0"/>
    <x v="1"/>
    <x v="8"/>
    <x v="10"/>
    <x v="0"/>
  </r>
  <r>
    <s v="AU3254"/>
    <s v="Edwin  Malone"/>
    <x v="0"/>
    <n v="38"/>
    <x v="0"/>
    <x v="0"/>
    <x v="303"/>
    <n v="3936.9"/>
    <x v="0"/>
    <x v="3"/>
    <x v="1"/>
    <x v="0"/>
    <x v="1"/>
    <x v="0"/>
    <x v="0"/>
    <x v="3"/>
    <x v="9"/>
    <x v="10"/>
    <x v="0"/>
  </r>
  <r>
    <s v="AU3255"/>
    <s v="Lula  Daniels"/>
    <x v="1"/>
    <n v="34"/>
    <x v="3"/>
    <x v="2"/>
    <x v="303"/>
    <n v="28729.51"/>
    <x v="0"/>
    <x v="1"/>
    <x v="1"/>
    <x v="1"/>
    <x v="1"/>
    <x v="0"/>
    <x v="0"/>
    <x v="1"/>
    <x v="9"/>
    <x v="10"/>
    <x v="0"/>
  </r>
  <r>
    <s v="AU3256"/>
    <s v="Ernest  Davis"/>
    <x v="1"/>
    <n v="40"/>
    <x v="3"/>
    <x v="0"/>
    <x v="303"/>
    <n v="80143.45"/>
    <x v="0"/>
    <x v="0"/>
    <x v="0"/>
    <x v="1"/>
    <x v="2"/>
    <x v="0"/>
    <x v="0"/>
    <x v="3"/>
    <x v="9"/>
    <x v="10"/>
    <x v="0"/>
  </r>
  <r>
    <s v="AU3216"/>
    <s v="Lynette  Brewer"/>
    <x v="1"/>
    <n v="32"/>
    <x v="0"/>
    <x v="0"/>
    <x v="72"/>
    <n v="50051.12"/>
    <x v="0"/>
    <x v="1"/>
    <x v="1"/>
    <x v="0"/>
    <x v="0"/>
    <x v="0"/>
    <x v="0"/>
    <x v="1"/>
    <x v="24"/>
    <x v="10"/>
    <x v="0"/>
  </r>
  <r>
    <s v="AU3258"/>
    <s v="Cindy  Becker"/>
    <x v="1"/>
    <n v="42"/>
    <x v="0"/>
    <x v="0"/>
    <x v="233"/>
    <n v="37547.9"/>
    <x v="1"/>
    <x v="1"/>
    <x v="1"/>
    <x v="0"/>
    <x v="1"/>
    <x v="0"/>
    <x v="0"/>
    <x v="3"/>
    <x v="10"/>
    <x v="10"/>
    <x v="0"/>
  </r>
  <r>
    <s v="AU3259"/>
    <s v="Isabel  Cross"/>
    <x v="1"/>
    <n v="37"/>
    <x v="0"/>
    <x v="0"/>
    <x v="233"/>
    <n v="38882.46"/>
    <x v="0"/>
    <x v="1"/>
    <x v="1"/>
    <x v="0"/>
    <x v="2"/>
    <x v="0"/>
    <x v="0"/>
    <x v="3"/>
    <x v="10"/>
    <x v="10"/>
    <x v="0"/>
  </r>
  <r>
    <s v="AU3260"/>
    <s v="Max  Rodgers"/>
    <x v="0"/>
    <n v="51"/>
    <x v="2"/>
    <x v="1"/>
    <x v="233"/>
    <n v="19051.39"/>
    <x v="0"/>
    <x v="1"/>
    <x v="1"/>
    <x v="0"/>
    <x v="1"/>
    <x v="0"/>
    <x v="0"/>
    <x v="2"/>
    <x v="10"/>
    <x v="10"/>
    <x v="0"/>
  </r>
  <r>
    <s v="AU3261"/>
    <s v="Edwin  Malone"/>
    <x v="1"/>
    <n v="43"/>
    <x v="2"/>
    <x v="2"/>
    <x v="233"/>
    <n v="13188.58"/>
    <x v="0"/>
    <x v="0"/>
    <x v="0"/>
    <x v="0"/>
    <x v="0"/>
    <x v="2"/>
    <x v="0"/>
    <x v="3"/>
    <x v="10"/>
    <x v="10"/>
    <x v="0"/>
  </r>
  <r>
    <s v="AU3253"/>
    <s v="Tracy  Reed"/>
    <x v="0"/>
    <n v="32"/>
    <x v="0"/>
    <x v="0"/>
    <x v="303"/>
    <n v="46067.13"/>
    <x v="0"/>
    <x v="2"/>
    <x v="1"/>
    <x v="1"/>
    <x v="0"/>
    <x v="0"/>
    <x v="0"/>
    <x v="1"/>
    <x v="9"/>
    <x v="10"/>
    <x v="0"/>
  </r>
  <r>
    <s v="AU3269"/>
    <s v="Elbert  Klein"/>
    <x v="0"/>
    <n v="32"/>
    <x v="0"/>
    <x v="0"/>
    <x v="234"/>
    <n v="13533.97"/>
    <x v="0"/>
    <x v="1"/>
    <x v="1"/>
    <x v="0"/>
    <x v="0"/>
    <x v="0"/>
    <x v="0"/>
    <x v="1"/>
    <x v="11"/>
    <x v="10"/>
    <x v="0"/>
  </r>
  <r>
    <s v="AU3264"/>
    <s v="Bernadette  Page"/>
    <x v="1"/>
    <n v="39"/>
    <x v="3"/>
    <x v="2"/>
    <x v="233"/>
    <n v="102475"/>
    <x v="0"/>
    <x v="2"/>
    <x v="1"/>
    <x v="0"/>
    <x v="0"/>
    <x v="1"/>
    <x v="0"/>
    <x v="3"/>
    <x v="10"/>
    <x v="10"/>
    <x v="0"/>
  </r>
  <r>
    <s v="AU3271"/>
    <s v="Tiffany  May"/>
    <x v="0"/>
    <n v="32"/>
    <x v="0"/>
    <x v="1"/>
    <x v="234"/>
    <n v="114166.88"/>
    <x v="0"/>
    <x v="1"/>
    <x v="0"/>
    <x v="0"/>
    <x v="0"/>
    <x v="3"/>
    <x v="0"/>
    <x v="1"/>
    <x v="11"/>
    <x v="10"/>
    <x v="0"/>
  </r>
  <r>
    <s v="AU3266"/>
    <s v="Ivan  Adkins"/>
    <x v="0"/>
    <n v="34"/>
    <x v="0"/>
    <x v="2"/>
    <x v="234"/>
    <n v="101333.25"/>
    <x v="0"/>
    <x v="1"/>
    <x v="0"/>
    <x v="1"/>
    <x v="0"/>
    <x v="0"/>
    <x v="0"/>
    <x v="1"/>
    <x v="11"/>
    <x v="10"/>
    <x v="0"/>
  </r>
  <r>
    <s v="AU3267"/>
    <s v="Max  Rodgers"/>
    <x v="0"/>
    <n v="36"/>
    <x v="0"/>
    <x v="0"/>
    <x v="234"/>
    <n v="94511.37"/>
    <x v="0"/>
    <x v="1"/>
    <x v="1"/>
    <x v="0"/>
    <x v="0"/>
    <x v="2"/>
    <x v="0"/>
    <x v="3"/>
    <x v="11"/>
    <x v="10"/>
    <x v="0"/>
  </r>
  <r>
    <s v="AU3268"/>
    <s v="Ivan  Adkins"/>
    <x v="1"/>
    <n v="36"/>
    <x v="0"/>
    <x v="0"/>
    <x v="234"/>
    <n v="126406.25"/>
    <x v="0"/>
    <x v="1"/>
    <x v="0"/>
    <x v="0"/>
    <x v="1"/>
    <x v="0"/>
    <x v="0"/>
    <x v="3"/>
    <x v="11"/>
    <x v="10"/>
    <x v="0"/>
  </r>
  <r>
    <s v="AU3287"/>
    <s v="Charlie  Wood"/>
    <x v="1"/>
    <n v="32"/>
    <x v="0"/>
    <x v="0"/>
    <x v="188"/>
    <n v="111391.39"/>
    <x v="1"/>
    <x v="0"/>
    <x v="1"/>
    <x v="0"/>
    <x v="1"/>
    <x v="0"/>
    <x v="0"/>
    <x v="1"/>
    <x v="12"/>
    <x v="10"/>
    <x v="0"/>
  </r>
  <r>
    <s v="AU3270"/>
    <s v="Billie  Chandler"/>
    <x v="1"/>
    <n v="37"/>
    <x v="0"/>
    <x v="1"/>
    <x v="234"/>
    <n v="16526.52"/>
    <x v="2"/>
    <x v="1"/>
    <x v="1"/>
    <x v="0"/>
    <x v="1"/>
    <x v="0"/>
    <x v="0"/>
    <x v="3"/>
    <x v="11"/>
    <x v="10"/>
    <x v="0"/>
  </r>
  <r>
    <s v="AU3312"/>
    <s v="Lorraine  Gibson"/>
    <x v="1"/>
    <n v="32"/>
    <x v="0"/>
    <x v="0"/>
    <x v="235"/>
    <n v="70583.22"/>
    <x v="0"/>
    <x v="0"/>
    <x v="0"/>
    <x v="0"/>
    <x v="0"/>
    <x v="0"/>
    <x v="1"/>
    <x v="1"/>
    <x v="13"/>
    <x v="10"/>
    <x v="0"/>
  </r>
  <r>
    <s v="AU3272"/>
    <s v="Della  Jensen"/>
    <x v="0"/>
    <n v="41"/>
    <x v="0"/>
    <x v="2"/>
    <x v="234"/>
    <n v="48828.13"/>
    <x v="0"/>
    <x v="1"/>
    <x v="1"/>
    <x v="0"/>
    <x v="1"/>
    <x v="0"/>
    <x v="1"/>
    <x v="3"/>
    <x v="11"/>
    <x v="10"/>
    <x v="0"/>
  </r>
  <r>
    <s v="AU3273"/>
    <s v="Don  Gonzales"/>
    <x v="1"/>
    <n v="39"/>
    <x v="0"/>
    <x v="1"/>
    <x v="234"/>
    <n v="15946.39"/>
    <x v="1"/>
    <x v="1"/>
    <x v="1"/>
    <x v="0"/>
    <x v="0"/>
    <x v="2"/>
    <x v="0"/>
    <x v="3"/>
    <x v="11"/>
    <x v="10"/>
    <x v="0"/>
  </r>
  <r>
    <s v="AU3314"/>
    <s v="Eddie  Green"/>
    <x v="0"/>
    <n v="32"/>
    <x v="0"/>
    <x v="2"/>
    <x v="235"/>
    <n v="1010.28"/>
    <x v="0"/>
    <x v="0"/>
    <x v="0"/>
    <x v="0"/>
    <x v="1"/>
    <x v="0"/>
    <x v="0"/>
    <x v="1"/>
    <x v="13"/>
    <x v="10"/>
    <x v="0"/>
  </r>
  <r>
    <s v="AU3275"/>
    <s v="Bernadette  Page"/>
    <x v="0"/>
    <n v="47"/>
    <x v="2"/>
    <x v="2"/>
    <x v="234"/>
    <n v="10873.39"/>
    <x v="0"/>
    <x v="2"/>
    <x v="0"/>
    <x v="0"/>
    <x v="1"/>
    <x v="0"/>
    <x v="0"/>
    <x v="2"/>
    <x v="11"/>
    <x v="10"/>
    <x v="0"/>
  </r>
  <r>
    <s v="AU3276"/>
    <s v="Della  Jensen"/>
    <x v="1"/>
    <n v="39"/>
    <x v="0"/>
    <x v="0"/>
    <x v="188"/>
    <n v="157222.25"/>
    <x v="0"/>
    <x v="2"/>
    <x v="0"/>
    <x v="0"/>
    <x v="0"/>
    <x v="0"/>
    <x v="0"/>
    <x v="3"/>
    <x v="12"/>
    <x v="10"/>
    <x v="0"/>
  </r>
  <r>
    <s v="AU3277"/>
    <s v="Billie  Chandler"/>
    <x v="0"/>
    <n v="42"/>
    <x v="0"/>
    <x v="0"/>
    <x v="188"/>
    <n v="17361.060000000001"/>
    <x v="0"/>
    <x v="2"/>
    <x v="1"/>
    <x v="1"/>
    <x v="0"/>
    <x v="0"/>
    <x v="0"/>
    <x v="3"/>
    <x v="12"/>
    <x v="10"/>
    <x v="0"/>
  </r>
  <r>
    <s v="AU3278"/>
    <s v="Salvador  Bass"/>
    <x v="1"/>
    <n v="21"/>
    <x v="0"/>
    <x v="0"/>
    <x v="188"/>
    <n v="4533.3"/>
    <x v="0"/>
    <x v="1"/>
    <x v="1"/>
    <x v="0"/>
    <x v="1"/>
    <x v="0"/>
    <x v="0"/>
    <x v="0"/>
    <x v="12"/>
    <x v="10"/>
    <x v="0"/>
  </r>
  <r>
    <s v="AU3279"/>
    <s v="Drew  Rogers"/>
    <x v="0"/>
    <n v="36"/>
    <x v="0"/>
    <x v="2"/>
    <x v="188"/>
    <n v="141035.26999999999"/>
    <x v="0"/>
    <x v="0"/>
    <x v="0"/>
    <x v="0"/>
    <x v="2"/>
    <x v="1"/>
    <x v="0"/>
    <x v="3"/>
    <x v="12"/>
    <x v="10"/>
    <x v="0"/>
  </r>
  <r>
    <s v="AU3280"/>
    <s v="Marian  Hill"/>
    <x v="1"/>
    <n v="35"/>
    <x v="0"/>
    <x v="0"/>
    <x v="188"/>
    <n v="30800.39"/>
    <x v="1"/>
    <x v="2"/>
    <x v="1"/>
    <x v="0"/>
    <x v="1"/>
    <x v="0"/>
    <x v="0"/>
    <x v="3"/>
    <x v="12"/>
    <x v="10"/>
    <x v="0"/>
  </r>
  <r>
    <s v="AU3323"/>
    <s v="Mable  Lindsey"/>
    <x v="1"/>
    <n v="32"/>
    <x v="0"/>
    <x v="2"/>
    <x v="273"/>
    <n v="92953.12"/>
    <x v="1"/>
    <x v="1"/>
    <x v="1"/>
    <x v="0"/>
    <x v="1"/>
    <x v="0"/>
    <x v="0"/>
    <x v="1"/>
    <x v="23"/>
    <x v="10"/>
    <x v="0"/>
  </r>
  <r>
    <s v="AU3282"/>
    <s v="Lynette  Brewer"/>
    <x v="0"/>
    <n v="43"/>
    <x v="0"/>
    <x v="0"/>
    <x v="188"/>
    <n v="3908.73"/>
    <x v="1"/>
    <x v="1"/>
    <x v="1"/>
    <x v="0"/>
    <x v="0"/>
    <x v="3"/>
    <x v="0"/>
    <x v="3"/>
    <x v="12"/>
    <x v="10"/>
    <x v="0"/>
  </r>
  <r>
    <s v="AU3283"/>
    <s v="Ernest  Davis"/>
    <x v="1"/>
    <n v="38"/>
    <x v="0"/>
    <x v="0"/>
    <x v="188"/>
    <n v="133022.57999999999"/>
    <x v="0"/>
    <x v="1"/>
    <x v="1"/>
    <x v="0"/>
    <x v="0"/>
    <x v="0"/>
    <x v="0"/>
    <x v="3"/>
    <x v="12"/>
    <x v="10"/>
    <x v="0"/>
  </r>
  <r>
    <s v="AU3284"/>
    <s v="Rachel  Gomez"/>
    <x v="1"/>
    <n v="35"/>
    <x v="0"/>
    <x v="0"/>
    <x v="188"/>
    <n v="44075.28"/>
    <x v="0"/>
    <x v="0"/>
    <x v="1"/>
    <x v="0"/>
    <x v="1"/>
    <x v="0"/>
    <x v="0"/>
    <x v="3"/>
    <x v="12"/>
    <x v="10"/>
    <x v="0"/>
  </r>
  <r>
    <s v="AU3285"/>
    <s v="Lance  Yates"/>
    <x v="1"/>
    <n v="49"/>
    <x v="0"/>
    <x v="2"/>
    <x v="188"/>
    <n v="134401.37"/>
    <x v="0"/>
    <x v="1"/>
    <x v="0"/>
    <x v="0"/>
    <x v="2"/>
    <x v="0"/>
    <x v="0"/>
    <x v="2"/>
    <x v="12"/>
    <x v="10"/>
    <x v="0"/>
  </r>
  <r>
    <s v="AU3286"/>
    <s v="Della  Jensen"/>
    <x v="0"/>
    <n v="38"/>
    <x v="0"/>
    <x v="0"/>
    <x v="188"/>
    <n v="31964.34"/>
    <x v="0"/>
    <x v="2"/>
    <x v="0"/>
    <x v="0"/>
    <x v="0"/>
    <x v="0"/>
    <x v="0"/>
    <x v="3"/>
    <x v="12"/>
    <x v="10"/>
    <x v="0"/>
  </r>
  <r>
    <s v="AU3329"/>
    <s v="Salvador  Bass"/>
    <x v="1"/>
    <n v="32"/>
    <x v="0"/>
    <x v="0"/>
    <x v="273"/>
    <n v="102346.57"/>
    <x v="1"/>
    <x v="2"/>
    <x v="1"/>
    <x v="0"/>
    <x v="0"/>
    <x v="0"/>
    <x v="0"/>
    <x v="1"/>
    <x v="23"/>
    <x v="10"/>
    <x v="0"/>
  </r>
  <r>
    <s v="AU3288"/>
    <s v="Brooke  Horton"/>
    <x v="0"/>
    <n v="37"/>
    <x v="0"/>
    <x v="0"/>
    <x v="188"/>
    <n v="115155.58"/>
    <x v="1"/>
    <x v="1"/>
    <x v="1"/>
    <x v="0"/>
    <x v="0"/>
    <x v="2"/>
    <x v="0"/>
    <x v="3"/>
    <x v="12"/>
    <x v="10"/>
    <x v="0"/>
  </r>
  <r>
    <s v="AU3289"/>
    <s v="Max  Rodgers"/>
    <x v="0"/>
    <n v="50"/>
    <x v="2"/>
    <x v="2"/>
    <x v="188"/>
    <n v="148140.6"/>
    <x v="2"/>
    <x v="1"/>
    <x v="0"/>
    <x v="0"/>
    <x v="2"/>
    <x v="0"/>
    <x v="0"/>
    <x v="2"/>
    <x v="12"/>
    <x v="10"/>
    <x v="0"/>
  </r>
  <r>
    <s v="AU3290"/>
    <s v="Arturo  Francis"/>
    <x v="1"/>
    <n v="43"/>
    <x v="2"/>
    <x v="2"/>
    <x v="188"/>
    <n v="61995.96"/>
    <x v="0"/>
    <x v="2"/>
    <x v="0"/>
    <x v="0"/>
    <x v="2"/>
    <x v="0"/>
    <x v="0"/>
    <x v="3"/>
    <x v="12"/>
    <x v="10"/>
    <x v="0"/>
  </r>
  <r>
    <s v="AU3291"/>
    <s v="Allan  Ramos"/>
    <x v="1"/>
    <n v="42"/>
    <x v="2"/>
    <x v="2"/>
    <x v="188"/>
    <n v="10321.1"/>
    <x v="0"/>
    <x v="0"/>
    <x v="0"/>
    <x v="0"/>
    <x v="0"/>
    <x v="0"/>
    <x v="0"/>
    <x v="3"/>
    <x v="12"/>
    <x v="10"/>
    <x v="0"/>
  </r>
  <r>
    <s v="AU3292"/>
    <s v="Joey  Wong"/>
    <x v="0"/>
    <n v="51"/>
    <x v="2"/>
    <x v="1"/>
    <x v="188"/>
    <n v="21975.07"/>
    <x v="0"/>
    <x v="2"/>
    <x v="0"/>
    <x v="0"/>
    <x v="0"/>
    <x v="0"/>
    <x v="0"/>
    <x v="2"/>
    <x v="12"/>
    <x v="10"/>
    <x v="0"/>
  </r>
  <r>
    <s v="AU3293"/>
    <s v="Cecilia  Manning"/>
    <x v="0"/>
    <n v="47"/>
    <x v="2"/>
    <x v="1"/>
    <x v="188"/>
    <n v="8768.6299999999992"/>
    <x v="1"/>
    <x v="2"/>
    <x v="0"/>
    <x v="0"/>
    <x v="0"/>
    <x v="0"/>
    <x v="0"/>
    <x v="2"/>
    <x v="12"/>
    <x v="10"/>
    <x v="0"/>
  </r>
  <r>
    <s v="AU3294"/>
    <s v="Bobbie  Ryan"/>
    <x v="0"/>
    <n v="55"/>
    <x v="2"/>
    <x v="1"/>
    <x v="188"/>
    <n v="106381.66"/>
    <x v="2"/>
    <x v="0"/>
    <x v="1"/>
    <x v="0"/>
    <x v="0"/>
    <x v="0"/>
    <x v="0"/>
    <x v="4"/>
    <x v="12"/>
    <x v="10"/>
    <x v="0"/>
  </r>
  <r>
    <s v="AU3295"/>
    <s v="Ernest  Davis"/>
    <x v="0"/>
    <n v="51"/>
    <x v="2"/>
    <x v="2"/>
    <x v="188"/>
    <n v="55703.7"/>
    <x v="0"/>
    <x v="2"/>
    <x v="1"/>
    <x v="1"/>
    <x v="0"/>
    <x v="0"/>
    <x v="0"/>
    <x v="2"/>
    <x v="12"/>
    <x v="10"/>
    <x v="0"/>
  </r>
  <r>
    <s v="AU3360"/>
    <s v="Felicia  Jennings"/>
    <x v="0"/>
    <n v="32"/>
    <x v="0"/>
    <x v="0"/>
    <x v="274"/>
    <n v="29559.88"/>
    <x v="1"/>
    <x v="1"/>
    <x v="0"/>
    <x v="1"/>
    <x v="1"/>
    <x v="0"/>
    <x v="0"/>
    <x v="1"/>
    <x v="29"/>
    <x v="10"/>
    <x v="0"/>
  </r>
  <r>
    <s v="AU3297"/>
    <s v="Carla  Mccormick"/>
    <x v="0"/>
    <n v="54"/>
    <x v="2"/>
    <x v="1"/>
    <x v="188"/>
    <n v="11059.31"/>
    <x v="0"/>
    <x v="1"/>
    <x v="0"/>
    <x v="1"/>
    <x v="1"/>
    <x v="0"/>
    <x v="0"/>
    <x v="2"/>
    <x v="12"/>
    <x v="10"/>
    <x v="0"/>
  </r>
  <r>
    <s v="AU3298"/>
    <s v="Lula  Daniels"/>
    <x v="1"/>
    <n v="53"/>
    <x v="2"/>
    <x v="2"/>
    <x v="188"/>
    <n v="694.06"/>
    <x v="1"/>
    <x v="2"/>
    <x v="0"/>
    <x v="0"/>
    <x v="0"/>
    <x v="2"/>
    <x v="1"/>
    <x v="2"/>
    <x v="12"/>
    <x v="10"/>
    <x v="0"/>
  </r>
  <r>
    <s v="AU3299"/>
    <s v="Della  Jensen"/>
    <x v="0"/>
    <n v="34"/>
    <x v="3"/>
    <x v="0"/>
    <x v="188"/>
    <n v="49030.34"/>
    <x v="1"/>
    <x v="2"/>
    <x v="1"/>
    <x v="0"/>
    <x v="0"/>
    <x v="2"/>
    <x v="0"/>
    <x v="1"/>
    <x v="12"/>
    <x v="10"/>
    <x v="0"/>
  </r>
  <r>
    <s v="AU3300"/>
    <s v="Ruben  Nunez"/>
    <x v="0"/>
    <n v="38"/>
    <x v="0"/>
    <x v="2"/>
    <x v="271"/>
    <n v="96280.51"/>
    <x v="1"/>
    <x v="2"/>
    <x v="1"/>
    <x v="0"/>
    <x v="0"/>
    <x v="1"/>
    <x v="0"/>
    <x v="3"/>
    <x v="30"/>
    <x v="10"/>
    <x v="0"/>
  </r>
  <r>
    <s v="AU3301"/>
    <s v="Christina  Fuller"/>
    <x v="0"/>
    <n v="46"/>
    <x v="0"/>
    <x v="0"/>
    <x v="271"/>
    <n v="71504.13"/>
    <x v="0"/>
    <x v="2"/>
    <x v="1"/>
    <x v="0"/>
    <x v="1"/>
    <x v="0"/>
    <x v="0"/>
    <x v="2"/>
    <x v="30"/>
    <x v="10"/>
    <x v="0"/>
  </r>
  <r>
    <s v="AU3302"/>
    <s v="Cassandra  Franklin"/>
    <x v="1"/>
    <n v="36"/>
    <x v="0"/>
    <x v="0"/>
    <x v="271"/>
    <n v="115750.45"/>
    <x v="0"/>
    <x v="2"/>
    <x v="1"/>
    <x v="0"/>
    <x v="0"/>
    <x v="2"/>
    <x v="1"/>
    <x v="3"/>
    <x v="30"/>
    <x v="10"/>
    <x v="0"/>
  </r>
  <r>
    <s v="AU3303"/>
    <s v="Iris  Underwood"/>
    <x v="1"/>
    <n v="47"/>
    <x v="0"/>
    <x v="1"/>
    <x v="271"/>
    <n v="23417.88"/>
    <x v="2"/>
    <x v="2"/>
    <x v="1"/>
    <x v="1"/>
    <x v="0"/>
    <x v="0"/>
    <x v="0"/>
    <x v="2"/>
    <x v="30"/>
    <x v="10"/>
    <x v="0"/>
  </r>
  <r>
    <s v="AU3385"/>
    <s v="Drew  Rogers"/>
    <x v="0"/>
    <n v="32"/>
    <x v="0"/>
    <x v="0"/>
    <x v="142"/>
    <n v="38182.400000000001"/>
    <x v="1"/>
    <x v="1"/>
    <x v="1"/>
    <x v="0"/>
    <x v="0"/>
    <x v="0"/>
    <x v="0"/>
    <x v="1"/>
    <x v="15"/>
    <x v="10"/>
    <x v="0"/>
  </r>
  <r>
    <s v="AU3305"/>
    <s v="Brooke  Horton"/>
    <x v="1"/>
    <n v="45"/>
    <x v="2"/>
    <x v="2"/>
    <x v="271"/>
    <n v="9217.91"/>
    <x v="0"/>
    <x v="2"/>
    <x v="0"/>
    <x v="0"/>
    <x v="0"/>
    <x v="1"/>
    <x v="1"/>
    <x v="2"/>
    <x v="30"/>
    <x v="10"/>
    <x v="0"/>
  </r>
  <r>
    <s v="AU3306"/>
    <s v="Willie  Vega"/>
    <x v="0"/>
    <n v="35"/>
    <x v="2"/>
    <x v="2"/>
    <x v="271"/>
    <n v="50111.66"/>
    <x v="1"/>
    <x v="1"/>
    <x v="0"/>
    <x v="0"/>
    <x v="0"/>
    <x v="0"/>
    <x v="1"/>
    <x v="3"/>
    <x v="30"/>
    <x v="10"/>
    <x v="0"/>
  </r>
  <r>
    <s v="AU3307"/>
    <s v="Elvira  Bowman"/>
    <x v="1"/>
    <n v="53"/>
    <x v="0"/>
    <x v="2"/>
    <x v="235"/>
    <n v="54207.1"/>
    <x v="0"/>
    <x v="1"/>
    <x v="0"/>
    <x v="0"/>
    <x v="1"/>
    <x v="0"/>
    <x v="0"/>
    <x v="2"/>
    <x v="13"/>
    <x v="10"/>
    <x v="0"/>
  </r>
  <r>
    <s v="AU3406"/>
    <s v="Isabel  Cross"/>
    <x v="0"/>
    <n v="32"/>
    <x v="2"/>
    <x v="1"/>
    <x v="142"/>
    <n v="32020.55"/>
    <x v="0"/>
    <x v="1"/>
    <x v="1"/>
    <x v="0"/>
    <x v="1"/>
    <x v="0"/>
    <x v="0"/>
    <x v="1"/>
    <x v="15"/>
    <x v="10"/>
    <x v="0"/>
  </r>
  <r>
    <s v="AU3309"/>
    <s v="Bobbie  Ryan"/>
    <x v="1"/>
    <n v="43"/>
    <x v="0"/>
    <x v="0"/>
    <x v="235"/>
    <n v="24045.37"/>
    <x v="0"/>
    <x v="1"/>
    <x v="1"/>
    <x v="0"/>
    <x v="1"/>
    <x v="0"/>
    <x v="0"/>
    <x v="3"/>
    <x v="13"/>
    <x v="10"/>
    <x v="0"/>
  </r>
  <r>
    <s v="AU3419"/>
    <s v="Della  Jensen"/>
    <x v="1"/>
    <n v="32"/>
    <x v="0"/>
    <x v="0"/>
    <x v="74"/>
    <n v="38945.120000000003"/>
    <x v="0"/>
    <x v="1"/>
    <x v="1"/>
    <x v="1"/>
    <x v="1"/>
    <x v="0"/>
    <x v="0"/>
    <x v="1"/>
    <x v="22"/>
    <x v="10"/>
    <x v="0"/>
  </r>
  <r>
    <s v="AU3311"/>
    <s v="Jenny  Garcia"/>
    <x v="0"/>
    <n v="43"/>
    <x v="0"/>
    <x v="0"/>
    <x v="235"/>
    <n v="67797.88"/>
    <x v="1"/>
    <x v="2"/>
    <x v="1"/>
    <x v="0"/>
    <x v="1"/>
    <x v="0"/>
    <x v="0"/>
    <x v="3"/>
    <x v="13"/>
    <x v="10"/>
    <x v="0"/>
  </r>
  <r>
    <s v="AU3423"/>
    <s v="Elbert  Klein"/>
    <x v="0"/>
    <n v="32"/>
    <x v="0"/>
    <x v="0"/>
    <x v="74"/>
    <n v="78650.67"/>
    <x v="0"/>
    <x v="2"/>
    <x v="0"/>
    <x v="0"/>
    <x v="1"/>
    <x v="0"/>
    <x v="1"/>
    <x v="1"/>
    <x v="22"/>
    <x v="10"/>
    <x v="0"/>
  </r>
  <r>
    <s v="AU3438"/>
    <s v="Lance  Yates"/>
    <x v="1"/>
    <n v="32"/>
    <x v="0"/>
    <x v="0"/>
    <x v="75"/>
    <n v="107560.46"/>
    <x v="1"/>
    <x v="1"/>
    <x v="1"/>
    <x v="0"/>
    <x v="0"/>
    <x v="0"/>
    <x v="0"/>
    <x v="1"/>
    <x v="17"/>
    <x v="10"/>
    <x v="0"/>
  </r>
  <r>
    <s v="AU3454"/>
    <s v="Ben  Perez"/>
    <x v="1"/>
    <n v="32"/>
    <x v="0"/>
    <x v="0"/>
    <x v="76"/>
    <n v="146334.06"/>
    <x v="1"/>
    <x v="1"/>
    <x v="1"/>
    <x v="0"/>
    <x v="1"/>
    <x v="0"/>
    <x v="0"/>
    <x v="1"/>
    <x v="28"/>
    <x v="10"/>
    <x v="0"/>
  </r>
  <r>
    <s v="AU3513"/>
    <s v="Mable  Lindsey"/>
    <x v="1"/>
    <n v="32"/>
    <x v="0"/>
    <x v="0"/>
    <x v="146"/>
    <n v="47961.279999999999"/>
    <x v="1"/>
    <x v="2"/>
    <x v="0"/>
    <x v="0"/>
    <x v="0"/>
    <x v="0"/>
    <x v="0"/>
    <x v="1"/>
    <x v="21"/>
    <x v="11"/>
    <x v="0"/>
  </r>
  <r>
    <s v="AU3529"/>
    <s v="Blake  Bridges"/>
    <x v="1"/>
    <n v="32"/>
    <x v="2"/>
    <x v="2"/>
    <x v="146"/>
    <n v="56596.79"/>
    <x v="2"/>
    <x v="2"/>
    <x v="1"/>
    <x v="0"/>
    <x v="0"/>
    <x v="2"/>
    <x v="0"/>
    <x v="1"/>
    <x v="21"/>
    <x v="11"/>
    <x v="0"/>
  </r>
  <r>
    <s v="AU3317"/>
    <s v="Rachel  Gomez"/>
    <x v="0"/>
    <n v="41"/>
    <x v="0"/>
    <x v="0"/>
    <x v="235"/>
    <n v="95750.22"/>
    <x v="0"/>
    <x v="1"/>
    <x v="0"/>
    <x v="0"/>
    <x v="0"/>
    <x v="0"/>
    <x v="0"/>
    <x v="3"/>
    <x v="13"/>
    <x v="10"/>
    <x v="0"/>
  </r>
  <r>
    <s v="AU3318"/>
    <s v="Blake  Bridges"/>
    <x v="0"/>
    <n v="50"/>
    <x v="2"/>
    <x v="2"/>
    <x v="235"/>
    <n v="86017.01"/>
    <x v="1"/>
    <x v="2"/>
    <x v="0"/>
    <x v="0"/>
    <x v="0"/>
    <x v="1"/>
    <x v="1"/>
    <x v="2"/>
    <x v="13"/>
    <x v="10"/>
    <x v="0"/>
  </r>
  <r>
    <s v="AU3319"/>
    <s v="Cecilia  Manning"/>
    <x v="0"/>
    <n v="22"/>
    <x v="3"/>
    <x v="0"/>
    <x v="235"/>
    <n v="37639.870000000003"/>
    <x v="0"/>
    <x v="1"/>
    <x v="0"/>
    <x v="0"/>
    <x v="2"/>
    <x v="0"/>
    <x v="0"/>
    <x v="0"/>
    <x v="13"/>
    <x v="10"/>
    <x v="0"/>
  </r>
  <r>
    <s v="AU3554"/>
    <s v="Salvador  Bass"/>
    <x v="1"/>
    <n v="32"/>
    <x v="0"/>
    <x v="2"/>
    <x v="297"/>
    <n v="67086.73"/>
    <x v="0"/>
    <x v="1"/>
    <x v="1"/>
    <x v="0"/>
    <x v="0"/>
    <x v="0"/>
    <x v="1"/>
    <x v="1"/>
    <x v="0"/>
    <x v="11"/>
    <x v="0"/>
  </r>
  <r>
    <s v="AU3572"/>
    <s v="Della  Jensen"/>
    <x v="1"/>
    <n v="32"/>
    <x v="0"/>
    <x v="0"/>
    <x v="189"/>
    <n v="75046.66"/>
    <x v="0"/>
    <x v="1"/>
    <x v="0"/>
    <x v="0"/>
    <x v="0"/>
    <x v="0"/>
    <x v="0"/>
    <x v="1"/>
    <x v="1"/>
    <x v="11"/>
    <x v="0"/>
  </r>
  <r>
    <s v="AU3322"/>
    <s v="Max  Rodgers"/>
    <x v="0"/>
    <n v="47"/>
    <x v="0"/>
    <x v="0"/>
    <x v="273"/>
    <n v="18360.13"/>
    <x v="2"/>
    <x v="0"/>
    <x v="1"/>
    <x v="0"/>
    <x v="0"/>
    <x v="0"/>
    <x v="1"/>
    <x v="2"/>
    <x v="23"/>
    <x v="10"/>
    <x v="0"/>
  </r>
  <r>
    <s v="AU3671"/>
    <s v="Elaine  Ellis"/>
    <x v="1"/>
    <n v="32"/>
    <x v="0"/>
    <x v="1"/>
    <x v="79"/>
    <n v="41918.400000000001"/>
    <x v="1"/>
    <x v="0"/>
    <x v="1"/>
    <x v="0"/>
    <x v="1"/>
    <x v="0"/>
    <x v="0"/>
    <x v="1"/>
    <x v="3"/>
    <x v="11"/>
    <x v="0"/>
  </r>
  <r>
    <s v="AU3324"/>
    <s v="Della  Jensen"/>
    <x v="1"/>
    <n v="35"/>
    <x v="0"/>
    <x v="2"/>
    <x v="273"/>
    <n v="42664.7"/>
    <x v="0"/>
    <x v="2"/>
    <x v="0"/>
    <x v="0"/>
    <x v="0"/>
    <x v="0"/>
    <x v="0"/>
    <x v="3"/>
    <x v="23"/>
    <x v="10"/>
    <x v="0"/>
  </r>
  <r>
    <s v="AU3325"/>
    <s v="Della  Jensen"/>
    <x v="1"/>
    <n v="35"/>
    <x v="0"/>
    <x v="1"/>
    <x v="273"/>
    <n v="65422.16"/>
    <x v="1"/>
    <x v="2"/>
    <x v="0"/>
    <x v="0"/>
    <x v="1"/>
    <x v="0"/>
    <x v="0"/>
    <x v="3"/>
    <x v="23"/>
    <x v="10"/>
    <x v="0"/>
  </r>
  <r>
    <s v="AU3326"/>
    <s v="Trevor  Jones"/>
    <x v="1"/>
    <n v="35"/>
    <x v="0"/>
    <x v="2"/>
    <x v="273"/>
    <n v="45011.48"/>
    <x v="1"/>
    <x v="1"/>
    <x v="1"/>
    <x v="0"/>
    <x v="1"/>
    <x v="0"/>
    <x v="0"/>
    <x v="3"/>
    <x v="23"/>
    <x v="10"/>
    <x v="0"/>
  </r>
  <r>
    <s v="AU3327"/>
    <s v="Robert  Munoz"/>
    <x v="1"/>
    <n v="36"/>
    <x v="0"/>
    <x v="0"/>
    <x v="273"/>
    <n v="41981.13"/>
    <x v="0"/>
    <x v="0"/>
    <x v="0"/>
    <x v="0"/>
    <x v="1"/>
    <x v="0"/>
    <x v="0"/>
    <x v="3"/>
    <x v="23"/>
    <x v="10"/>
    <x v="0"/>
  </r>
  <r>
    <s v="AU3328"/>
    <s v="Shari  Silva"/>
    <x v="0"/>
    <n v="50"/>
    <x v="0"/>
    <x v="0"/>
    <x v="273"/>
    <n v="26050.54"/>
    <x v="0"/>
    <x v="0"/>
    <x v="1"/>
    <x v="0"/>
    <x v="0"/>
    <x v="0"/>
    <x v="0"/>
    <x v="2"/>
    <x v="23"/>
    <x v="10"/>
    <x v="0"/>
  </r>
  <r>
    <s v="AU3735"/>
    <s v="Della  Jensen"/>
    <x v="0"/>
    <n v="32"/>
    <x v="0"/>
    <x v="0"/>
    <x v="81"/>
    <n v="94187.22"/>
    <x v="0"/>
    <x v="1"/>
    <x v="1"/>
    <x v="0"/>
    <x v="0"/>
    <x v="0"/>
    <x v="1"/>
    <x v="1"/>
    <x v="8"/>
    <x v="11"/>
    <x v="0"/>
  </r>
  <r>
    <s v="AU3330"/>
    <s v="Donna  Reid"/>
    <x v="1"/>
    <n v="40"/>
    <x v="0"/>
    <x v="2"/>
    <x v="273"/>
    <n v="79059.39"/>
    <x v="2"/>
    <x v="2"/>
    <x v="1"/>
    <x v="1"/>
    <x v="0"/>
    <x v="0"/>
    <x v="0"/>
    <x v="3"/>
    <x v="23"/>
    <x v="10"/>
    <x v="0"/>
  </r>
  <r>
    <s v="AU3331"/>
    <s v="Johanna  Boone"/>
    <x v="0"/>
    <n v="44"/>
    <x v="0"/>
    <x v="2"/>
    <x v="273"/>
    <n v="38459.33"/>
    <x v="0"/>
    <x v="1"/>
    <x v="0"/>
    <x v="1"/>
    <x v="0"/>
    <x v="0"/>
    <x v="0"/>
    <x v="3"/>
    <x v="23"/>
    <x v="10"/>
    <x v="0"/>
  </r>
  <r>
    <s v="AU3332"/>
    <s v="Lula  Daniels"/>
    <x v="0"/>
    <n v="21"/>
    <x v="0"/>
    <x v="0"/>
    <x v="273"/>
    <n v="131562.23999999999"/>
    <x v="0"/>
    <x v="3"/>
    <x v="1"/>
    <x v="0"/>
    <x v="0"/>
    <x v="3"/>
    <x v="1"/>
    <x v="0"/>
    <x v="23"/>
    <x v="10"/>
    <x v="0"/>
  </r>
  <r>
    <s v="AU3333"/>
    <s v="Sonya  Mullins"/>
    <x v="0"/>
    <n v="37"/>
    <x v="0"/>
    <x v="1"/>
    <x v="273"/>
    <n v="186884.67"/>
    <x v="0"/>
    <x v="2"/>
    <x v="1"/>
    <x v="0"/>
    <x v="0"/>
    <x v="1"/>
    <x v="0"/>
    <x v="3"/>
    <x v="23"/>
    <x v="10"/>
    <x v="0"/>
  </r>
  <r>
    <s v="AU3334"/>
    <s v="Fernando  Rowe"/>
    <x v="0"/>
    <n v="39"/>
    <x v="0"/>
    <x v="0"/>
    <x v="273"/>
    <n v="82306.52"/>
    <x v="0"/>
    <x v="1"/>
    <x v="1"/>
    <x v="0"/>
    <x v="2"/>
    <x v="0"/>
    <x v="1"/>
    <x v="3"/>
    <x v="23"/>
    <x v="10"/>
    <x v="0"/>
  </r>
  <r>
    <s v="AU3779"/>
    <s v="Felicia  Jennings"/>
    <x v="1"/>
    <n v="32"/>
    <x v="3"/>
    <x v="0"/>
    <x v="149"/>
    <n v="40707.43"/>
    <x v="0"/>
    <x v="2"/>
    <x v="0"/>
    <x v="0"/>
    <x v="0"/>
    <x v="0"/>
    <x v="1"/>
    <x v="1"/>
    <x v="6"/>
    <x v="11"/>
    <x v="0"/>
  </r>
  <r>
    <s v="AU3336"/>
    <s v="Joey  Wong"/>
    <x v="0"/>
    <n v="53"/>
    <x v="2"/>
    <x v="2"/>
    <x v="273"/>
    <n v="55857.07"/>
    <x v="0"/>
    <x v="1"/>
    <x v="1"/>
    <x v="0"/>
    <x v="0"/>
    <x v="1"/>
    <x v="0"/>
    <x v="2"/>
    <x v="23"/>
    <x v="10"/>
    <x v="0"/>
  </r>
  <r>
    <s v="AU3337"/>
    <s v="Drew  Rogers"/>
    <x v="1"/>
    <n v="48"/>
    <x v="2"/>
    <x v="2"/>
    <x v="273"/>
    <n v="52522.34"/>
    <x v="0"/>
    <x v="1"/>
    <x v="1"/>
    <x v="0"/>
    <x v="1"/>
    <x v="0"/>
    <x v="0"/>
    <x v="2"/>
    <x v="23"/>
    <x v="10"/>
    <x v="0"/>
  </r>
  <r>
    <s v="AU3338"/>
    <s v="Sonya  Mullins"/>
    <x v="0"/>
    <n v="60"/>
    <x v="2"/>
    <x v="1"/>
    <x v="273"/>
    <n v="78718.73"/>
    <x v="0"/>
    <x v="0"/>
    <x v="1"/>
    <x v="0"/>
    <x v="1"/>
    <x v="0"/>
    <x v="0"/>
    <x v="4"/>
    <x v="23"/>
    <x v="10"/>
    <x v="0"/>
  </r>
  <r>
    <s v="AU3339"/>
    <s v="Ivan  Adkins"/>
    <x v="0"/>
    <n v="55"/>
    <x v="2"/>
    <x v="2"/>
    <x v="273"/>
    <n v="35865.64"/>
    <x v="0"/>
    <x v="1"/>
    <x v="1"/>
    <x v="0"/>
    <x v="1"/>
    <x v="0"/>
    <x v="0"/>
    <x v="4"/>
    <x v="23"/>
    <x v="10"/>
    <x v="0"/>
  </r>
  <r>
    <s v="AU3340"/>
    <s v="Joey  Wong"/>
    <x v="0"/>
    <n v="59"/>
    <x v="2"/>
    <x v="1"/>
    <x v="273"/>
    <n v="95835.28"/>
    <x v="2"/>
    <x v="1"/>
    <x v="0"/>
    <x v="1"/>
    <x v="1"/>
    <x v="0"/>
    <x v="0"/>
    <x v="4"/>
    <x v="23"/>
    <x v="10"/>
    <x v="0"/>
  </r>
  <r>
    <s v="AU3341"/>
    <s v="Bobbie  Ryan"/>
    <x v="0"/>
    <n v="46"/>
    <x v="2"/>
    <x v="1"/>
    <x v="273"/>
    <n v="148351.1"/>
    <x v="0"/>
    <x v="0"/>
    <x v="0"/>
    <x v="0"/>
    <x v="1"/>
    <x v="0"/>
    <x v="0"/>
    <x v="2"/>
    <x v="23"/>
    <x v="10"/>
    <x v="0"/>
  </r>
  <r>
    <s v="AU3781"/>
    <s v="Isabel  Cross"/>
    <x v="0"/>
    <n v="32"/>
    <x v="0"/>
    <x v="0"/>
    <x v="150"/>
    <n v="64113.1"/>
    <x v="1"/>
    <x v="2"/>
    <x v="0"/>
    <x v="0"/>
    <x v="0"/>
    <x v="0"/>
    <x v="1"/>
    <x v="1"/>
    <x v="24"/>
    <x v="11"/>
    <x v="0"/>
  </r>
  <r>
    <s v="AU3343"/>
    <s v="Beth  Tucker"/>
    <x v="1"/>
    <n v="35"/>
    <x v="3"/>
    <x v="0"/>
    <x v="273"/>
    <n v="5987.13"/>
    <x v="0"/>
    <x v="1"/>
    <x v="1"/>
    <x v="0"/>
    <x v="1"/>
    <x v="0"/>
    <x v="0"/>
    <x v="3"/>
    <x v="23"/>
    <x v="10"/>
    <x v="0"/>
  </r>
  <r>
    <s v="AU3344"/>
    <s v="Mable  Lindsey"/>
    <x v="1"/>
    <n v="35"/>
    <x v="3"/>
    <x v="0"/>
    <x v="273"/>
    <n v="58775.07"/>
    <x v="0"/>
    <x v="1"/>
    <x v="1"/>
    <x v="1"/>
    <x v="0"/>
    <x v="1"/>
    <x v="0"/>
    <x v="3"/>
    <x v="23"/>
    <x v="10"/>
    <x v="0"/>
  </r>
  <r>
    <s v="AU3345"/>
    <s v="Trevor  Jones"/>
    <x v="0"/>
    <n v="38"/>
    <x v="0"/>
    <x v="0"/>
    <x v="73"/>
    <n v="45120.12"/>
    <x v="1"/>
    <x v="0"/>
    <x v="0"/>
    <x v="0"/>
    <x v="0"/>
    <x v="0"/>
    <x v="0"/>
    <x v="3"/>
    <x v="14"/>
    <x v="10"/>
    <x v="0"/>
  </r>
  <r>
    <s v="AU3346"/>
    <s v="Brooke  Horton"/>
    <x v="1"/>
    <n v="37"/>
    <x v="0"/>
    <x v="0"/>
    <x v="73"/>
    <n v="76559.28"/>
    <x v="2"/>
    <x v="1"/>
    <x v="1"/>
    <x v="0"/>
    <x v="1"/>
    <x v="0"/>
    <x v="0"/>
    <x v="3"/>
    <x v="14"/>
    <x v="10"/>
    <x v="0"/>
  </r>
  <r>
    <s v="AU3782"/>
    <s v="Cassandra  Franklin"/>
    <x v="1"/>
    <n v="32"/>
    <x v="0"/>
    <x v="0"/>
    <x v="150"/>
    <n v="76827.12"/>
    <x v="0"/>
    <x v="0"/>
    <x v="1"/>
    <x v="0"/>
    <x v="0"/>
    <x v="0"/>
    <x v="0"/>
    <x v="1"/>
    <x v="24"/>
    <x v="11"/>
    <x v="0"/>
  </r>
  <r>
    <s v="AU3348"/>
    <s v="Tracy  Reed"/>
    <x v="0"/>
    <n v="40"/>
    <x v="0"/>
    <x v="0"/>
    <x v="73"/>
    <n v="99870.54"/>
    <x v="0"/>
    <x v="2"/>
    <x v="1"/>
    <x v="0"/>
    <x v="0"/>
    <x v="0"/>
    <x v="0"/>
    <x v="3"/>
    <x v="14"/>
    <x v="10"/>
    <x v="0"/>
  </r>
  <r>
    <s v="AU3349"/>
    <s v="Edwin  Malone"/>
    <x v="1"/>
    <n v="41"/>
    <x v="0"/>
    <x v="1"/>
    <x v="73"/>
    <n v="79091.039999999994"/>
    <x v="1"/>
    <x v="1"/>
    <x v="0"/>
    <x v="0"/>
    <x v="0"/>
    <x v="0"/>
    <x v="0"/>
    <x v="3"/>
    <x v="14"/>
    <x v="10"/>
    <x v="0"/>
  </r>
  <r>
    <s v="AU3350"/>
    <s v="Lula  Daniels"/>
    <x v="0"/>
    <n v="34"/>
    <x v="0"/>
    <x v="1"/>
    <x v="73"/>
    <n v="71622.570000000007"/>
    <x v="0"/>
    <x v="2"/>
    <x v="0"/>
    <x v="0"/>
    <x v="0"/>
    <x v="0"/>
    <x v="0"/>
    <x v="1"/>
    <x v="14"/>
    <x v="10"/>
    <x v="0"/>
  </r>
  <r>
    <s v="AU3351"/>
    <s v="Ernest  Davis"/>
    <x v="1"/>
    <n v="54"/>
    <x v="2"/>
    <x v="0"/>
    <x v="73"/>
    <n v="32764.22"/>
    <x v="0"/>
    <x v="1"/>
    <x v="1"/>
    <x v="0"/>
    <x v="0"/>
    <x v="1"/>
    <x v="0"/>
    <x v="2"/>
    <x v="14"/>
    <x v="10"/>
    <x v="0"/>
  </r>
  <r>
    <s v="AU3352"/>
    <s v="Ernest  Davis"/>
    <x v="0"/>
    <n v="43"/>
    <x v="2"/>
    <x v="1"/>
    <x v="73"/>
    <n v="49602.49"/>
    <x v="0"/>
    <x v="1"/>
    <x v="1"/>
    <x v="1"/>
    <x v="0"/>
    <x v="0"/>
    <x v="0"/>
    <x v="3"/>
    <x v="14"/>
    <x v="10"/>
    <x v="0"/>
  </r>
  <r>
    <s v="AU3353"/>
    <s v="Cindy  Becker"/>
    <x v="0"/>
    <n v="55"/>
    <x v="2"/>
    <x v="1"/>
    <x v="73"/>
    <n v="89486.7"/>
    <x v="0"/>
    <x v="2"/>
    <x v="1"/>
    <x v="0"/>
    <x v="0"/>
    <x v="0"/>
    <x v="0"/>
    <x v="4"/>
    <x v="14"/>
    <x v="10"/>
    <x v="0"/>
  </r>
  <r>
    <s v="AU3354"/>
    <s v="Austin  Reynolds"/>
    <x v="0"/>
    <n v="48"/>
    <x v="2"/>
    <x v="1"/>
    <x v="73"/>
    <n v="41966.49"/>
    <x v="2"/>
    <x v="2"/>
    <x v="1"/>
    <x v="0"/>
    <x v="0"/>
    <x v="0"/>
    <x v="0"/>
    <x v="2"/>
    <x v="14"/>
    <x v="10"/>
    <x v="0"/>
  </r>
  <r>
    <s v="AU3355"/>
    <s v="Bobbie  Ryan"/>
    <x v="1"/>
    <n v="47"/>
    <x v="3"/>
    <x v="0"/>
    <x v="73"/>
    <n v="5947.73"/>
    <x v="0"/>
    <x v="1"/>
    <x v="0"/>
    <x v="0"/>
    <x v="0"/>
    <x v="0"/>
    <x v="0"/>
    <x v="2"/>
    <x v="14"/>
    <x v="10"/>
    <x v="0"/>
  </r>
  <r>
    <s v="AU3356"/>
    <s v="Elaine  Ellis"/>
    <x v="0"/>
    <n v="42"/>
    <x v="3"/>
    <x v="0"/>
    <x v="73"/>
    <n v="65696.22"/>
    <x v="0"/>
    <x v="0"/>
    <x v="1"/>
    <x v="0"/>
    <x v="1"/>
    <x v="0"/>
    <x v="0"/>
    <x v="3"/>
    <x v="14"/>
    <x v="10"/>
    <x v="0"/>
  </r>
  <r>
    <s v="AU3357"/>
    <s v="Max  Rodgers"/>
    <x v="0"/>
    <n v="36"/>
    <x v="3"/>
    <x v="1"/>
    <x v="73"/>
    <n v="133919.82"/>
    <x v="0"/>
    <x v="1"/>
    <x v="1"/>
    <x v="0"/>
    <x v="0"/>
    <x v="0"/>
    <x v="0"/>
    <x v="3"/>
    <x v="14"/>
    <x v="10"/>
    <x v="0"/>
  </r>
  <r>
    <s v="AU3358"/>
    <s v="Don  Gonzales"/>
    <x v="1"/>
    <n v="36"/>
    <x v="0"/>
    <x v="0"/>
    <x v="274"/>
    <n v="13963.45"/>
    <x v="0"/>
    <x v="0"/>
    <x v="1"/>
    <x v="0"/>
    <x v="1"/>
    <x v="0"/>
    <x v="0"/>
    <x v="3"/>
    <x v="29"/>
    <x v="10"/>
    <x v="0"/>
  </r>
  <r>
    <s v="AU3359"/>
    <s v="Christy  Olson"/>
    <x v="1"/>
    <n v="22"/>
    <x v="0"/>
    <x v="1"/>
    <x v="274"/>
    <n v="130596.88"/>
    <x v="0"/>
    <x v="2"/>
    <x v="0"/>
    <x v="0"/>
    <x v="0"/>
    <x v="0"/>
    <x v="0"/>
    <x v="0"/>
    <x v="29"/>
    <x v="10"/>
    <x v="0"/>
  </r>
  <r>
    <s v="AU3783"/>
    <s v="Salvador  Bass"/>
    <x v="0"/>
    <n v="32"/>
    <x v="0"/>
    <x v="0"/>
    <x v="150"/>
    <n v="54895.34"/>
    <x v="0"/>
    <x v="1"/>
    <x v="1"/>
    <x v="0"/>
    <x v="0"/>
    <x v="0"/>
    <x v="0"/>
    <x v="1"/>
    <x v="24"/>
    <x v="11"/>
    <x v="0"/>
  </r>
  <r>
    <s v="AU3361"/>
    <s v="Woodrow  Colon"/>
    <x v="0"/>
    <n v="34"/>
    <x v="0"/>
    <x v="0"/>
    <x v="274"/>
    <n v="5545.99"/>
    <x v="0"/>
    <x v="0"/>
    <x v="0"/>
    <x v="0"/>
    <x v="2"/>
    <x v="0"/>
    <x v="1"/>
    <x v="1"/>
    <x v="29"/>
    <x v="10"/>
    <x v="0"/>
  </r>
  <r>
    <s v="AU3362"/>
    <s v="Sandra  Floyd"/>
    <x v="1"/>
    <n v="45"/>
    <x v="0"/>
    <x v="2"/>
    <x v="274"/>
    <n v="54167.18"/>
    <x v="0"/>
    <x v="0"/>
    <x v="1"/>
    <x v="0"/>
    <x v="0"/>
    <x v="0"/>
    <x v="0"/>
    <x v="2"/>
    <x v="29"/>
    <x v="10"/>
    <x v="0"/>
  </r>
  <r>
    <s v="AU3363"/>
    <s v="Ivan  Adkins"/>
    <x v="1"/>
    <n v="42"/>
    <x v="0"/>
    <x v="0"/>
    <x v="274"/>
    <n v="43474.81"/>
    <x v="1"/>
    <x v="1"/>
    <x v="0"/>
    <x v="0"/>
    <x v="1"/>
    <x v="0"/>
    <x v="0"/>
    <x v="3"/>
    <x v="29"/>
    <x v="10"/>
    <x v="0"/>
  </r>
  <r>
    <s v="AU3364"/>
    <s v="Drew  Rogers"/>
    <x v="0"/>
    <n v="35"/>
    <x v="0"/>
    <x v="1"/>
    <x v="274"/>
    <n v="55709.46"/>
    <x v="0"/>
    <x v="1"/>
    <x v="1"/>
    <x v="0"/>
    <x v="1"/>
    <x v="0"/>
    <x v="0"/>
    <x v="3"/>
    <x v="29"/>
    <x v="10"/>
    <x v="0"/>
  </r>
  <r>
    <s v="AU3787"/>
    <s v="Della  Jensen"/>
    <x v="0"/>
    <n v="32"/>
    <x v="0"/>
    <x v="1"/>
    <x v="150"/>
    <n v="25456.43"/>
    <x v="0"/>
    <x v="1"/>
    <x v="0"/>
    <x v="0"/>
    <x v="2"/>
    <x v="0"/>
    <x v="1"/>
    <x v="1"/>
    <x v="24"/>
    <x v="11"/>
    <x v="0"/>
  </r>
  <r>
    <s v="AU3366"/>
    <s v="Shari  Silva"/>
    <x v="0"/>
    <n v="44"/>
    <x v="2"/>
    <x v="2"/>
    <x v="274"/>
    <n v="42505.87"/>
    <x v="0"/>
    <x v="1"/>
    <x v="1"/>
    <x v="0"/>
    <x v="0"/>
    <x v="1"/>
    <x v="0"/>
    <x v="3"/>
    <x v="29"/>
    <x v="10"/>
    <x v="0"/>
  </r>
  <r>
    <s v="AU3367"/>
    <s v="Rachel  Gomez"/>
    <x v="0"/>
    <n v="47"/>
    <x v="2"/>
    <x v="1"/>
    <x v="274"/>
    <n v="32440.37"/>
    <x v="0"/>
    <x v="0"/>
    <x v="0"/>
    <x v="0"/>
    <x v="0"/>
    <x v="0"/>
    <x v="0"/>
    <x v="2"/>
    <x v="29"/>
    <x v="10"/>
    <x v="0"/>
  </r>
  <r>
    <s v="AU3800"/>
    <s v="Isabel  Cross"/>
    <x v="0"/>
    <n v="32"/>
    <x v="0"/>
    <x v="2"/>
    <x v="298"/>
    <n v="7437.22"/>
    <x v="0"/>
    <x v="1"/>
    <x v="1"/>
    <x v="0"/>
    <x v="0"/>
    <x v="3"/>
    <x v="0"/>
    <x v="1"/>
    <x v="9"/>
    <x v="11"/>
    <x v="0"/>
  </r>
  <r>
    <s v="AU3369"/>
    <s v="Robert  Munoz"/>
    <x v="1"/>
    <n v="41"/>
    <x v="3"/>
    <x v="0"/>
    <x v="274"/>
    <n v="81636.070000000007"/>
    <x v="2"/>
    <x v="1"/>
    <x v="0"/>
    <x v="0"/>
    <x v="0"/>
    <x v="1"/>
    <x v="0"/>
    <x v="3"/>
    <x v="29"/>
    <x v="10"/>
    <x v="0"/>
  </r>
  <r>
    <s v="AU3370"/>
    <s v="Edwin  Malone"/>
    <x v="1"/>
    <n v="20"/>
    <x v="1"/>
    <x v="2"/>
    <x v="274"/>
    <n v="123280.52"/>
    <x v="2"/>
    <x v="1"/>
    <x v="1"/>
    <x v="0"/>
    <x v="1"/>
    <x v="0"/>
    <x v="0"/>
    <x v="0"/>
    <x v="29"/>
    <x v="10"/>
    <x v="0"/>
  </r>
  <r>
    <s v="AU3371"/>
    <s v="Elbert  Klein"/>
    <x v="1"/>
    <n v="39"/>
    <x v="0"/>
    <x v="0"/>
    <x v="142"/>
    <n v="66576.210000000006"/>
    <x v="1"/>
    <x v="2"/>
    <x v="0"/>
    <x v="0"/>
    <x v="0"/>
    <x v="3"/>
    <x v="0"/>
    <x v="3"/>
    <x v="15"/>
    <x v="10"/>
    <x v="0"/>
  </r>
  <r>
    <s v="AU3372"/>
    <s v="Ben  Perez"/>
    <x v="1"/>
    <n v="42"/>
    <x v="0"/>
    <x v="0"/>
    <x v="142"/>
    <n v="127902.12"/>
    <x v="0"/>
    <x v="2"/>
    <x v="1"/>
    <x v="0"/>
    <x v="0"/>
    <x v="1"/>
    <x v="0"/>
    <x v="3"/>
    <x v="15"/>
    <x v="10"/>
    <x v="0"/>
  </r>
  <r>
    <s v="AU3373"/>
    <s v="Guillermo  Potter"/>
    <x v="1"/>
    <n v="41"/>
    <x v="0"/>
    <x v="0"/>
    <x v="142"/>
    <n v="6681.15"/>
    <x v="1"/>
    <x v="2"/>
    <x v="1"/>
    <x v="1"/>
    <x v="1"/>
    <x v="0"/>
    <x v="0"/>
    <x v="3"/>
    <x v="15"/>
    <x v="10"/>
    <x v="0"/>
  </r>
  <r>
    <s v="AU3374"/>
    <s v="Salvador  Bass"/>
    <x v="0"/>
    <n v="42"/>
    <x v="0"/>
    <x v="1"/>
    <x v="142"/>
    <n v="88297.91"/>
    <x v="1"/>
    <x v="2"/>
    <x v="0"/>
    <x v="0"/>
    <x v="0"/>
    <x v="0"/>
    <x v="0"/>
    <x v="3"/>
    <x v="15"/>
    <x v="10"/>
    <x v="0"/>
  </r>
  <r>
    <s v="AU3812"/>
    <s v="Elvira  Bowman"/>
    <x v="0"/>
    <n v="32"/>
    <x v="0"/>
    <x v="0"/>
    <x v="277"/>
    <n v="83929.34"/>
    <x v="2"/>
    <x v="2"/>
    <x v="0"/>
    <x v="1"/>
    <x v="1"/>
    <x v="0"/>
    <x v="0"/>
    <x v="1"/>
    <x v="10"/>
    <x v="11"/>
    <x v="0"/>
  </r>
  <r>
    <s v="AU3849"/>
    <s v="Della  Jensen"/>
    <x v="1"/>
    <n v="32"/>
    <x v="0"/>
    <x v="1"/>
    <x v="194"/>
    <n v="15652.88"/>
    <x v="1"/>
    <x v="2"/>
    <x v="1"/>
    <x v="0"/>
    <x v="0"/>
    <x v="1"/>
    <x v="0"/>
    <x v="1"/>
    <x v="12"/>
    <x v="11"/>
    <x v="0"/>
  </r>
  <r>
    <s v="AU3929"/>
    <s v="Drew  Rogers"/>
    <x v="0"/>
    <n v="32"/>
    <x v="0"/>
    <x v="0"/>
    <x v="299"/>
    <n v="3127.84"/>
    <x v="0"/>
    <x v="1"/>
    <x v="1"/>
    <x v="0"/>
    <x v="1"/>
    <x v="0"/>
    <x v="0"/>
    <x v="1"/>
    <x v="14"/>
    <x v="11"/>
    <x v="0"/>
  </r>
  <r>
    <s v="AU3962"/>
    <s v="Shari  Silva"/>
    <x v="1"/>
    <n v="32"/>
    <x v="0"/>
    <x v="1"/>
    <x v="290"/>
    <n v="75948.3"/>
    <x v="1"/>
    <x v="2"/>
    <x v="1"/>
    <x v="1"/>
    <x v="0"/>
    <x v="0"/>
    <x v="1"/>
    <x v="1"/>
    <x v="15"/>
    <x v="11"/>
    <x v="0"/>
  </r>
  <r>
    <s v="AU3379"/>
    <s v="Billie  Chandler"/>
    <x v="1"/>
    <n v="34"/>
    <x v="0"/>
    <x v="0"/>
    <x v="142"/>
    <n v="91903"/>
    <x v="0"/>
    <x v="1"/>
    <x v="1"/>
    <x v="0"/>
    <x v="0"/>
    <x v="0"/>
    <x v="0"/>
    <x v="1"/>
    <x v="15"/>
    <x v="10"/>
    <x v="0"/>
  </r>
  <r>
    <s v="AU3380"/>
    <s v="Ellen  Weaver"/>
    <x v="0"/>
    <n v="20"/>
    <x v="0"/>
    <x v="0"/>
    <x v="142"/>
    <n v="17065.07"/>
    <x v="2"/>
    <x v="3"/>
    <x v="1"/>
    <x v="0"/>
    <x v="0"/>
    <x v="1"/>
    <x v="0"/>
    <x v="0"/>
    <x v="15"/>
    <x v="10"/>
    <x v="0"/>
  </r>
  <r>
    <s v="AU3381"/>
    <s v="Charlie  Wood"/>
    <x v="1"/>
    <n v="23"/>
    <x v="0"/>
    <x v="2"/>
    <x v="142"/>
    <n v="8109.3"/>
    <x v="1"/>
    <x v="1"/>
    <x v="1"/>
    <x v="0"/>
    <x v="0"/>
    <x v="2"/>
    <x v="0"/>
    <x v="0"/>
    <x v="15"/>
    <x v="10"/>
    <x v="0"/>
  </r>
  <r>
    <s v="AU3382"/>
    <s v="Cassandra  Franklin"/>
    <x v="1"/>
    <n v="41"/>
    <x v="0"/>
    <x v="0"/>
    <x v="142"/>
    <n v="64049.39"/>
    <x v="0"/>
    <x v="1"/>
    <x v="1"/>
    <x v="0"/>
    <x v="1"/>
    <x v="0"/>
    <x v="0"/>
    <x v="3"/>
    <x v="15"/>
    <x v="10"/>
    <x v="0"/>
  </r>
  <r>
    <s v="AU3383"/>
    <s v="Tiffany  May"/>
    <x v="0"/>
    <n v="47"/>
    <x v="0"/>
    <x v="0"/>
    <x v="142"/>
    <n v="9896.58"/>
    <x v="0"/>
    <x v="3"/>
    <x v="1"/>
    <x v="0"/>
    <x v="0"/>
    <x v="1"/>
    <x v="0"/>
    <x v="2"/>
    <x v="15"/>
    <x v="10"/>
    <x v="0"/>
  </r>
  <r>
    <s v="AU3384"/>
    <s v="Herman  Williams"/>
    <x v="0"/>
    <n v="47"/>
    <x v="0"/>
    <x v="2"/>
    <x v="142"/>
    <n v="34883.43"/>
    <x v="0"/>
    <x v="1"/>
    <x v="1"/>
    <x v="0"/>
    <x v="0"/>
    <x v="0"/>
    <x v="0"/>
    <x v="2"/>
    <x v="15"/>
    <x v="10"/>
    <x v="0"/>
  </r>
  <r>
    <s v="AU0009"/>
    <s v="Rachel  Gomez"/>
    <x v="1"/>
    <n v="33"/>
    <x v="3"/>
    <x v="0"/>
    <x v="6"/>
    <n v="110870.69"/>
    <x v="0"/>
    <x v="2"/>
    <x v="1"/>
    <x v="0"/>
    <x v="1"/>
    <x v="0"/>
    <x v="0"/>
    <x v="1"/>
    <x v="5"/>
    <x v="0"/>
    <x v="0"/>
  </r>
  <r>
    <s v="AU3386"/>
    <s v="Andrew  Meyer"/>
    <x v="1"/>
    <n v="54"/>
    <x v="0"/>
    <x v="0"/>
    <x v="142"/>
    <n v="32227.73"/>
    <x v="1"/>
    <x v="2"/>
    <x v="0"/>
    <x v="0"/>
    <x v="0"/>
    <x v="3"/>
    <x v="1"/>
    <x v="2"/>
    <x v="15"/>
    <x v="10"/>
    <x v="0"/>
  </r>
  <r>
    <s v="AU0028"/>
    <s v="Cassandra  Franklin"/>
    <x v="1"/>
    <n v="33"/>
    <x v="0"/>
    <x v="0"/>
    <x v="17"/>
    <n v="5115.78"/>
    <x v="0"/>
    <x v="3"/>
    <x v="0"/>
    <x v="0"/>
    <x v="2"/>
    <x v="1"/>
    <x v="0"/>
    <x v="1"/>
    <x v="14"/>
    <x v="0"/>
    <x v="0"/>
  </r>
  <r>
    <s v="AU3388"/>
    <s v="Pauline  Beck"/>
    <x v="1"/>
    <n v="35"/>
    <x v="0"/>
    <x v="0"/>
    <x v="142"/>
    <n v="8361.64"/>
    <x v="1"/>
    <x v="2"/>
    <x v="1"/>
    <x v="0"/>
    <x v="1"/>
    <x v="0"/>
    <x v="0"/>
    <x v="3"/>
    <x v="15"/>
    <x v="10"/>
    <x v="0"/>
  </r>
  <r>
    <s v="AU0037"/>
    <s v="Bethany  Pena"/>
    <x v="1"/>
    <n v="33"/>
    <x v="0"/>
    <x v="0"/>
    <x v="23"/>
    <n v="30602.06"/>
    <x v="2"/>
    <x v="0"/>
    <x v="0"/>
    <x v="0"/>
    <x v="2"/>
    <x v="0"/>
    <x v="1"/>
    <x v="1"/>
    <x v="18"/>
    <x v="0"/>
    <x v="0"/>
  </r>
  <r>
    <s v="AU3390"/>
    <s v="Drew  Rogers"/>
    <x v="1"/>
    <n v="35"/>
    <x v="0"/>
    <x v="2"/>
    <x v="142"/>
    <n v="81627.820000000007"/>
    <x v="2"/>
    <x v="1"/>
    <x v="1"/>
    <x v="0"/>
    <x v="1"/>
    <x v="0"/>
    <x v="0"/>
    <x v="3"/>
    <x v="15"/>
    <x v="10"/>
    <x v="0"/>
  </r>
  <r>
    <s v="AU3391"/>
    <s v="Dan  Peterson"/>
    <x v="0"/>
    <n v="42"/>
    <x v="0"/>
    <x v="1"/>
    <x v="142"/>
    <n v="106580.22"/>
    <x v="0"/>
    <x v="0"/>
    <x v="1"/>
    <x v="1"/>
    <x v="0"/>
    <x v="0"/>
    <x v="0"/>
    <x v="3"/>
    <x v="15"/>
    <x v="10"/>
    <x v="0"/>
  </r>
  <r>
    <s v="AU0057"/>
    <s v="Max  Rodgers"/>
    <x v="1"/>
    <n v="33"/>
    <x v="0"/>
    <x v="1"/>
    <x v="5"/>
    <n v="86616.27"/>
    <x v="0"/>
    <x v="1"/>
    <x v="0"/>
    <x v="1"/>
    <x v="2"/>
    <x v="0"/>
    <x v="0"/>
    <x v="1"/>
    <x v="3"/>
    <x v="1"/>
    <x v="0"/>
  </r>
  <r>
    <s v="AU3393"/>
    <s v="Sonya  Mullins"/>
    <x v="0"/>
    <n v="38"/>
    <x v="0"/>
    <x v="0"/>
    <x v="142"/>
    <n v="20669.79"/>
    <x v="0"/>
    <x v="1"/>
    <x v="1"/>
    <x v="0"/>
    <x v="2"/>
    <x v="0"/>
    <x v="0"/>
    <x v="3"/>
    <x v="15"/>
    <x v="10"/>
    <x v="0"/>
  </r>
  <r>
    <s v="AU0147"/>
    <s v="Jenny  Garcia"/>
    <x v="0"/>
    <n v="33"/>
    <x v="0"/>
    <x v="0"/>
    <x v="9"/>
    <n v="7372.88"/>
    <x v="0"/>
    <x v="0"/>
    <x v="0"/>
    <x v="1"/>
    <x v="1"/>
    <x v="0"/>
    <x v="0"/>
    <x v="1"/>
    <x v="0"/>
    <x v="3"/>
    <x v="0"/>
  </r>
  <r>
    <s v="AU0149"/>
    <s v="Eric  Rose"/>
    <x v="0"/>
    <n v="33"/>
    <x v="0"/>
    <x v="0"/>
    <x v="9"/>
    <n v="48456.88"/>
    <x v="0"/>
    <x v="1"/>
    <x v="1"/>
    <x v="0"/>
    <x v="0"/>
    <x v="2"/>
    <x v="0"/>
    <x v="1"/>
    <x v="0"/>
    <x v="3"/>
    <x v="0"/>
  </r>
  <r>
    <s v="AU3396"/>
    <s v="Shari  Silva"/>
    <x v="0"/>
    <n v="44"/>
    <x v="0"/>
    <x v="0"/>
    <x v="142"/>
    <n v="46362.01"/>
    <x v="0"/>
    <x v="1"/>
    <x v="1"/>
    <x v="0"/>
    <x v="1"/>
    <x v="0"/>
    <x v="0"/>
    <x v="3"/>
    <x v="15"/>
    <x v="10"/>
    <x v="0"/>
  </r>
  <r>
    <s v="AU0151"/>
    <s v="Marian  Hill"/>
    <x v="0"/>
    <n v="33"/>
    <x v="0"/>
    <x v="0"/>
    <x v="9"/>
    <n v="7700.42"/>
    <x v="0"/>
    <x v="3"/>
    <x v="1"/>
    <x v="0"/>
    <x v="1"/>
    <x v="0"/>
    <x v="0"/>
    <x v="1"/>
    <x v="0"/>
    <x v="3"/>
    <x v="0"/>
  </r>
  <r>
    <s v="AU3398"/>
    <s v="Patty  Thompson"/>
    <x v="0"/>
    <n v="41"/>
    <x v="0"/>
    <x v="0"/>
    <x v="142"/>
    <n v="16572.939999999999"/>
    <x v="0"/>
    <x v="1"/>
    <x v="1"/>
    <x v="0"/>
    <x v="1"/>
    <x v="0"/>
    <x v="0"/>
    <x v="3"/>
    <x v="15"/>
    <x v="10"/>
    <x v="0"/>
  </r>
  <r>
    <s v="AU3399"/>
    <s v="Guillermo  Potter"/>
    <x v="1"/>
    <n v="44"/>
    <x v="2"/>
    <x v="2"/>
    <x v="142"/>
    <n v="88657.600000000006"/>
    <x v="0"/>
    <x v="1"/>
    <x v="0"/>
    <x v="1"/>
    <x v="0"/>
    <x v="0"/>
    <x v="0"/>
    <x v="3"/>
    <x v="15"/>
    <x v="10"/>
    <x v="0"/>
  </r>
  <r>
    <s v="AU3400"/>
    <s v="Iris  Underwood"/>
    <x v="0"/>
    <n v="52"/>
    <x v="2"/>
    <x v="2"/>
    <x v="142"/>
    <n v="72539.520000000004"/>
    <x v="0"/>
    <x v="2"/>
    <x v="1"/>
    <x v="0"/>
    <x v="1"/>
    <x v="0"/>
    <x v="0"/>
    <x v="2"/>
    <x v="15"/>
    <x v="10"/>
    <x v="0"/>
  </r>
  <r>
    <s v="AU3401"/>
    <s v="Peter  Hodges"/>
    <x v="1"/>
    <n v="47"/>
    <x v="2"/>
    <x v="2"/>
    <x v="142"/>
    <n v="145021.54999999999"/>
    <x v="0"/>
    <x v="2"/>
    <x v="0"/>
    <x v="1"/>
    <x v="0"/>
    <x v="0"/>
    <x v="0"/>
    <x v="2"/>
    <x v="15"/>
    <x v="10"/>
    <x v="0"/>
  </r>
  <r>
    <s v="AU3402"/>
    <s v="Brooke  Horton"/>
    <x v="0"/>
    <n v="47"/>
    <x v="2"/>
    <x v="1"/>
    <x v="142"/>
    <n v="34246.339999999997"/>
    <x v="1"/>
    <x v="2"/>
    <x v="1"/>
    <x v="0"/>
    <x v="1"/>
    <x v="0"/>
    <x v="0"/>
    <x v="2"/>
    <x v="15"/>
    <x v="10"/>
    <x v="0"/>
  </r>
  <r>
    <s v="AU3403"/>
    <s v="Robert  Munoz"/>
    <x v="1"/>
    <n v="61"/>
    <x v="2"/>
    <x v="1"/>
    <x v="142"/>
    <n v="2102.2800000000002"/>
    <x v="1"/>
    <x v="2"/>
    <x v="0"/>
    <x v="0"/>
    <x v="1"/>
    <x v="0"/>
    <x v="0"/>
    <x v="4"/>
    <x v="15"/>
    <x v="10"/>
    <x v="0"/>
  </r>
  <r>
    <s v="AU3404"/>
    <s v="Eric  Rose"/>
    <x v="0"/>
    <n v="49"/>
    <x v="2"/>
    <x v="1"/>
    <x v="142"/>
    <n v="15394.75"/>
    <x v="0"/>
    <x v="2"/>
    <x v="0"/>
    <x v="1"/>
    <x v="0"/>
    <x v="0"/>
    <x v="0"/>
    <x v="2"/>
    <x v="15"/>
    <x v="10"/>
    <x v="0"/>
  </r>
  <r>
    <s v="AU3405"/>
    <s v="Ruben  Nunez"/>
    <x v="0"/>
    <n v="63"/>
    <x v="2"/>
    <x v="1"/>
    <x v="142"/>
    <n v="54340.61"/>
    <x v="1"/>
    <x v="2"/>
    <x v="1"/>
    <x v="0"/>
    <x v="0"/>
    <x v="0"/>
    <x v="0"/>
    <x v="4"/>
    <x v="15"/>
    <x v="10"/>
    <x v="0"/>
  </r>
  <r>
    <s v="AU0155"/>
    <s v="Cindy  Becker"/>
    <x v="0"/>
    <n v="33"/>
    <x v="0"/>
    <x v="1"/>
    <x v="9"/>
    <n v="2171.06"/>
    <x v="0"/>
    <x v="1"/>
    <x v="0"/>
    <x v="0"/>
    <x v="1"/>
    <x v="0"/>
    <x v="0"/>
    <x v="1"/>
    <x v="0"/>
    <x v="3"/>
    <x v="0"/>
  </r>
  <r>
    <s v="AU3407"/>
    <s v="Iris  Underwood"/>
    <x v="0"/>
    <n v="61"/>
    <x v="2"/>
    <x v="1"/>
    <x v="142"/>
    <n v="30754.06"/>
    <x v="1"/>
    <x v="1"/>
    <x v="1"/>
    <x v="1"/>
    <x v="0"/>
    <x v="0"/>
    <x v="0"/>
    <x v="4"/>
    <x v="15"/>
    <x v="10"/>
    <x v="0"/>
  </r>
  <r>
    <s v="AU0178"/>
    <s v="Sonya  Mullins"/>
    <x v="0"/>
    <n v="33"/>
    <x v="0"/>
    <x v="1"/>
    <x v="19"/>
    <n v="90667.24"/>
    <x v="0"/>
    <x v="1"/>
    <x v="1"/>
    <x v="0"/>
    <x v="0"/>
    <x v="1"/>
    <x v="0"/>
    <x v="1"/>
    <x v="1"/>
    <x v="3"/>
    <x v="0"/>
  </r>
  <r>
    <s v="AU3409"/>
    <s v="Edwin  Malone"/>
    <x v="0"/>
    <n v="18"/>
    <x v="3"/>
    <x v="1"/>
    <x v="142"/>
    <n v="115941.81"/>
    <x v="1"/>
    <x v="2"/>
    <x v="1"/>
    <x v="0"/>
    <x v="2"/>
    <x v="1"/>
    <x v="0"/>
    <x v="0"/>
    <x v="15"/>
    <x v="10"/>
    <x v="0"/>
  </r>
  <r>
    <s v="AU0184"/>
    <s v="Kyle  Carr"/>
    <x v="0"/>
    <n v="33"/>
    <x v="0"/>
    <x v="2"/>
    <x v="83"/>
    <n v="120244.6"/>
    <x v="2"/>
    <x v="1"/>
    <x v="0"/>
    <x v="0"/>
    <x v="1"/>
    <x v="0"/>
    <x v="0"/>
    <x v="1"/>
    <x v="2"/>
    <x v="3"/>
    <x v="0"/>
  </r>
  <r>
    <s v="AU3411"/>
    <s v="Tiffany  May"/>
    <x v="0"/>
    <n v="46"/>
    <x v="3"/>
    <x v="2"/>
    <x v="142"/>
    <n v="57402.7"/>
    <x v="0"/>
    <x v="2"/>
    <x v="1"/>
    <x v="0"/>
    <x v="0"/>
    <x v="0"/>
    <x v="0"/>
    <x v="2"/>
    <x v="15"/>
    <x v="10"/>
    <x v="0"/>
  </r>
  <r>
    <s v="AU3412"/>
    <s v="Rachel  Gomez"/>
    <x v="1"/>
    <n v="39"/>
    <x v="3"/>
    <x v="0"/>
    <x v="142"/>
    <n v="72407.789999999994"/>
    <x v="0"/>
    <x v="2"/>
    <x v="0"/>
    <x v="0"/>
    <x v="0"/>
    <x v="0"/>
    <x v="0"/>
    <x v="3"/>
    <x v="15"/>
    <x v="10"/>
    <x v="0"/>
  </r>
  <r>
    <s v="AU3413"/>
    <s v="Beth  Tucker"/>
    <x v="0"/>
    <n v="44"/>
    <x v="3"/>
    <x v="0"/>
    <x v="142"/>
    <n v="39554.370000000003"/>
    <x v="0"/>
    <x v="1"/>
    <x v="1"/>
    <x v="1"/>
    <x v="0"/>
    <x v="1"/>
    <x v="0"/>
    <x v="3"/>
    <x v="15"/>
    <x v="10"/>
    <x v="0"/>
  </r>
  <r>
    <s v="AU0222"/>
    <s v="Carla  Mccormick"/>
    <x v="1"/>
    <n v="33"/>
    <x v="0"/>
    <x v="0"/>
    <x v="91"/>
    <n v="6077"/>
    <x v="0"/>
    <x v="1"/>
    <x v="1"/>
    <x v="0"/>
    <x v="1"/>
    <x v="0"/>
    <x v="0"/>
    <x v="1"/>
    <x v="7"/>
    <x v="3"/>
    <x v="0"/>
  </r>
  <r>
    <s v="AU3415"/>
    <s v="Cassandra  Franklin"/>
    <x v="1"/>
    <n v="19"/>
    <x v="1"/>
    <x v="2"/>
    <x v="142"/>
    <n v="3258.49"/>
    <x v="1"/>
    <x v="1"/>
    <x v="0"/>
    <x v="0"/>
    <x v="0"/>
    <x v="0"/>
    <x v="0"/>
    <x v="0"/>
    <x v="15"/>
    <x v="10"/>
    <x v="0"/>
  </r>
  <r>
    <s v="AU3416"/>
    <s v="Lynette  Brewer"/>
    <x v="1"/>
    <n v="35"/>
    <x v="0"/>
    <x v="0"/>
    <x v="74"/>
    <n v="21648.01"/>
    <x v="1"/>
    <x v="1"/>
    <x v="1"/>
    <x v="0"/>
    <x v="0"/>
    <x v="0"/>
    <x v="0"/>
    <x v="3"/>
    <x v="22"/>
    <x v="10"/>
    <x v="0"/>
  </r>
  <r>
    <s v="AU3417"/>
    <s v="Fernando  Rowe"/>
    <x v="0"/>
    <n v="42"/>
    <x v="0"/>
    <x v="0"/>
    <x v="74"/>
    <n v="65105.84"/>
    <x v="1"/>
    <x v="2"/>
    <x v="0"/>
    <x v="1"/>
    <x v="0"/>
    <x v="0"/>
    <x v="0"/>
    <x v="3"/>
    <x v="22"/>
    <x v="10"/>
    <x v="0"/>
  </r>
  <r>
    <s v="AU3418"/>
    <s v="Willie  Vega"/>
    <x v="1"/>
    <n v="37"/>
    <x v="0"/>
    <x v="2"/>
    <x v="74"/>
    <n v="39518.449999999997"/>
    <x v="2"/>
    <x v="2"/>
    <x v="1"/>
    <x v="0"/>
    <x v="2"/>
    <x v="0"/>
    <x v="0"/>
    <x v="3"/>
    <x v="22"/>
    <x v="10"/>
    <x v="0"/>
  </r>
  <r>
    <s v="AU0247"/>
    <s v="Joey  Wong"/>
    <x v="1"/>
    <n v="33"/>
    <x v="0"/>
    <x v="0"/>
    <x v="92"/>
    <n v="21461.61"/>
    <x v="0"/>
    <x v="1"/>
    <x v="1"/>
    <x v="0"/>
    <x v="1"/>
    <x v="0"/>
    <x v="0"/>
    <x v="1"/>
    <x v="24"/>
    <x v="3"/>
    <x v="0"/>
  </r>
  <r>
    <s v="AU3420"/>
    <s v="Shari  Silva"/>
    <x v="1"/>
    <n v="50"/>
    <x v="0"/>
    <x v="0"/>
    <x v="74"/>
    <n v="39222.94"/>
    <x v="0"/>
    <x v="1"/>
    <x v="0"/>
    <x v="1"/>
    <x v="0"/>
    <x v="2"/>
    <x v="0"/>
    <x v="2"/>
    <x v="22"/>
    <x v="10"/>
    <x v="0"/>
  </r>
  <r>
    <s v="AU0251"/>
    <s v="Brooke  Horton"/>
    <x v="1"/>
    <n v="33"/>
    <x v="0"/>
    <x v="0"/>
    <x v="92"/>
    <n v="85262.75"/>
    <x v="0"/>
    <x v="2"/>
    <x v="1"/>
    <x v="0"/>
    <x v="0"/>
    <x v="0"/>
    <x v="0"/>
    <x v="1"/>
    <x v="24"/>
    <x v="3"/>
    <x v="0"/>
  </r>
  <r>
    <s v="AU0297"/>
    <s v="Salvador  Bass"/>
    <x v="1"/>
    <n v="33"/>
    <x v="0"/>
    <x v="0"/>
    <x v="124"/>
    <n v="226.75"/>
    <x v="0"/>
    <x v="2"/>
    <x v="0"/>
    <x v="0"/>
    <x v="0"/>
    <x v="0"/>
    <x v="0"/>
    <x v="1"/>
    <x v="13"/>
    <x v="3"/>
    <x v="0"/>
  </r>
  <r>
    <s v="AU0307"/>
    <s v="Bobbie  Ryan"/>
    <x v="0"/>
    <n v="33"/>
    <x v="0"/>
    <x v="1"/>
    <x v="126"/>
    <n v="3666.28"/>
    <x v="0"/>
    <x v="1"/>
    <x v="1"/>
    <x v="0"/>
    <x v="0"/>
    <x v="0"/>
    <x v="1"/>
    <x v="1"/>
    <x v="23"/>
    <x v="3"/>
    <x v="0"/>
  </r>
  <r>
    <s v="AU3424"/>
    <s v="Ruben  Nunez"/>
    <x v="1"/>
    <n v="50"/>
    <x v="2"/>
    <x v="0"/>
    <x v="74"/>
    <n v="58895.12"/>
    <x v="0"/>
    <x v="0"/>
    <x v="0"/>
    <x v="0"/>
    <x v="0"/>
    <x v="0"/>
    <x v="0"/>
    <x v="2"/>
    <x v="22"/>
    <x v="10"/>
    <x v="0"/>
  </r>
  <r>
    <s v="AU0310"/>
    <s v="Marion  Glover"/>
    <x v="1"/>
    <n v="33"/>
    <x v="0"/>
    <x v="0"/>
    <x v="126"/>
    <n v="90859.39"/>
    <x v="0"/>
    <x v="2"/>
    <x v="0"/>
    <x v="0"/>
    <x v="0"/>
    <x v="0"/>
    <x v="0"/>
    <x v="1"/>
    <x v="23"/>
    <x v="3"/>
    <x v="0"/>
  </r>
  <r>
    <s v="AU3426"/>
    <s v="Blake  Bridges"/>
    <x v="0"/>
    <n v="53"/>
    <x v="2"/>
    <x v="2"/>
    <x v="74"/>
    <n v="79632.460000000006"/>
    <x v="1"/>
    <x v="2"/>
    <x v="0"/>
    <x v="0"/>
    <x v="0"/>
    <x v="0"/>
    <x v="0"/>
    <x v="2"/>
    <x v="22"/>
    <x v="10"/>
    <x v="0"/>
  </r>
  <r>
    <s v="AU3427"/>
    <s v="Colleen  Warren"/>
    <x v="0"/>
    <n v="51"/>
    <x v="2"/>
    <x v="2"/>
    <x v="74"/>
    <n v="48823.54"/>
    <x v="0"/>
    <x v="0"/>
    <x v="1"/>
    <x v="0"/>
    <x v="0"/>
    <x v="2"/>
    <x v="0"/>
    <x v="2"/>
    <x v="22"/>
    <x v="10"/>
    <x v="0"/>
  </r>
  <r>
    <s v="AU3428"/>
    <s v="Salvador  Bass"/>
    <x v="0"/>
    <n v="61"/>
    <x v="2"/>
    <x v="1"/>
    <x v="74"/>
    <n v="63972.27"/>
    <x v="0"/>
    <x v="1"/>
    <x v="0"/>
    <x v="0"/>
    <x v="0"/>
    <x v="0"/>
    <x v="0"/>
    <x v="4"/>
    <x v="22"/>
    <x v="10"/>
    <x v="0"/>
  </r>
  <r>
    <s v="AU0334"/>
    <s v="Brooke  Horton"/>
    <x v="1"/>
    <n v="33"/>
    <x v="0"/>
    <x v="0"/>
    <x v="139"/>
    <n v="61384.37"/>
    <x v="0"/>
    <x v="0"/>
    <x v="1"/>
    <x v="0"/>
    <x v="0"/>
    <x v="0"/>
    <x v="1"/>
    <x v="1"/>
    <x v="17"/>
    <x v="3"/>
    <x v="0"/>
  </r>
  <r>
    <s v="AU0343"/>
    <s v="Christina  Fuller"/>
    <x v="0"/>
    <n v="33"/>
    <x v="0"/>
    <x v="0"/>
    <x v="141"/>
    <n v="46129.279999999999"/>
    <x v="1"/>
    <x v="2"/>
    <x v="0"/>
    <x v="1"/>
    <x v="0"/>
    <x v="0"/>
    <x v="0"/>
    <x v="1"/>
    <x v="28"/>
    <x v="3"/>
    <x v="0"/>
  </r>
  <r>
    <s v="AU0442"/>
    <s v="Shari  Silva"/>
    <x v="1"/>
    <n v="33"/>
    <x v="1"/>
    <x v="2"/>
    <x v="24"/>
    <n v="108671.51"/>
    <x v="1"/>
    <x v="1"/>
    <x v="1"/>
    <x v="0"/>
    <x v="0"/>
    <x v="0"/>
    <x v="0"/>
    <x v="1"/>
    <x v="19"/>
    <x v="4"/>
    <x v="0"/>
  </r>
  <r>
    <s v="AU3432"/>
    <s v="Salvador  Bass"/>
    <x v="1"/>
    <n v="40"/>
    <x v="3"/>
    <x v="0"/>
    <x v="74"/>
    <n v="62794.239999999998"/>
    <x v="1"/>
    <x v="1"/>
    <x v="0"/>
    <x v="0"/>
    <x v="0"/>
    <x v="0"/>
    <x v="1"/>
    <x v="3"/>
    <x v="22"/>
    <x v="10"/>
    <x v="0"/>
  </r>
  <r>
    <s v="AU3433"/>
    <s v="Lynette  Brewer"/>
    <x v="1"/>
    <n v="35"/>
    <x v="3"/>
    <x v="0"/>
    <x v="74"/>
    <n v="138489.04"/>
    <x v="0"/>
    <x v="1"/>
    <x v="1"/>
    <x v="0"/>
    <x v="1"/>
    <x v="0"/>
    <x v="0"/>
    <x v="3"/>
    <x v="22"/>
    <x v="10"/>
    <x v="0"/>
  </r>
  <r>
    <s v="AU0447"/>
    <s v="Tracy  Reed"/>
    <x v="0"/>
    <n v="33"/>
    <x v="2"/>
    <x v="1"/>
    <x v="157"/>
    <n v="113537.55"/>
    <x v="0"/>
    <x v="1"/>
    <x v="1"/>
    <x v="0"/>
    <x v="1"/>
    <x v="0"/>
    <x v="0"/>
    <x v="1"/>
    <x v="5"/>
    <x v="4"/>
    <x v="0"/>
  </r>
  <r>
    <s v="AU0474"/>
    <s v="Nellie  Joseph"/>
    <x v="0"/>
    <n v="33"/>
    <x v="1"/>
    <x v="0"/>
    <x v="154"/>
    <n v="99465.55"/>
    <x v="0"/>
    <x v="1"/>
    <x v="0"/>
    <x v="0"/>
    <x v="0"/>
    <x v="0"/>
    <x v="1"/>
    <x v="1"/>
    <x v="3"/>
    <x v="4"/>
    <x v="0"/>
  </r>
  <r>
    <s v="AU3436"/>
    <s v="Jenny  Garcia"/>
    <x v="1"/>
    <n v="36"/>
    <x v="0"/>
    <x v="2"/>
    <x v="75"/>
    <n v="46830.42"/>
    <x v="0"/>
    <x v="1"/>
    <x v="1"/>
    <x v="0"/>
    <x v="1"/>
    <x v="0"/>
    <x v="0"/>
    <x v="3"/>
    <x v="17"/>
    <x v="10"/>
    <x v="0"/>
  </r>
  <r>
    <s v="AU0476"/>
    <s v="Tiffany  May"/>
    <x v="1"/>
    <n v="33"/>
    <x v="0"/>
    <x v="0"/>
    <x v="160"/>
    <n v="46062.16"/>
    <x v="0"/>
    <x v="0"/>
    <x v="1"/>
    <x v="0"/>
    <x v="1"/>
    <x v="0"/>
    <x v="0"/>
    <x v="1"/>
    <x v="27"/>
    <x v="4"/>
    <x v="0"/>
  </r>
  <r>
    <s v="AU0478"/>
    <s v="Della  Jensen"/>
    <x v="1"/>
    <n v="33"/>
    <x v="0"/>
    <x v="0"/>
    <x v="160"/>
    <n v="13535.04"/>
    <x v="0"/>
    <x v="2"/>
    <x v="0"/>
    <x v="0"/>
    <x v="2"/>
    <x v="3"/>
    <x v="1"/>
    <x v="1"/>
    <x v="27"/>
    <x v="4"/>
    <x v="0"/>
  </r>
  <r>
    <s v="AU3439"/>
    <s v="Della  Jensen"/>
    <x v="0"/>
    <n v="54"/>
    <x v="2"/>
    <x v="2"/>
    <x v="75"/>
    <n v="107365.39"/>
    <x v="0"/>
    <x v="3"/>
    <x v="0"/>
    <x v="0"/>
    <x v="1"/>
    <x v="0"/>
    <x v="0"/>
    <x v="2"/>
    <x v="17"/>
    <x v="10"/>
    <x v="0"/>
  </r>
  <r>
    <s v="AU3440"/>
    <s v="Bernadette  Page"/>
    <x v="0"/>
    <n v="61"/>
    <x v="2"/>
    <x v="1"/>
    <x v="75"/>
    <n v="35087.54"/>
    <x v="0"/>
    <x v="1"/>
    <x v="0"/>
    <x v="0"/>
    <x v="0"/>
    <x v="2"/>
    <x v="0"/>
    <x v="4"/>
    <x v="17"/>
    <x v="10"/>
    <x v="0"/>
  </r>
  <r>
    <s v="AU3441"/>
    <s v="Sonya  Mullins"/>
    <x v="0"/>
    <n v="42"/>
    <x v="2"/>
    <x v="1"/>
    <x v="75"/>
    <n v="44238.7"/>
    <x v="0"/>
    <x v="1"/>
    <x v="1"/>
    <x v="1"/>
    <x v="0"/>
    <x v="0"/>
    <x v="0"/>
    <x v="3"/>
    <x v="17"/>
    <x v="10"/>
    <x v="0"/>
  </r>
  <r>
    <s v="AU3442"/>
    <s v="Cecilia  Manning"/>
    <x v="0"/>
    <n v="34"/>
    <x v="3"/>
    <x v="2"/>
    <x v="75"/>
    <n v="64955.09"/>
    <x v="0"/>
    <x v="1"/>
    <x v="1"/>
    <x v="1"/>
    <x v="0"/>
    <x v="0"/>
    <x v="0"/>
    <x v="1"/>
    <x v="17"/>
    <x v="10"/>
    <x v="0"/>
  </r>
  <r>
    <s v="AU3443"/>
    <s v="Lee  Mack"/>
    <x v="1"/>
    <n v="21"/>
    <x v="1"/>
    <x v="1"/>
    <x v="75"/>
    <n v="77036.75"/>
    <x v="0"/>
    <x v="0"/>
    <x v="0"/>
    <x v="0"/>
    <x v="1"/>
    <x v="0"/>
    <x v="0"/>
    <x v="0"/>
    <x v="17"/>
    <x v="10"/>
    <x v="0"/>
  </r>
  <r>
    <s v="AU0553"/>
    <s v="Austin  Reynolds"/>
    <x v="1"/>
    <n v="33"/>
    <x v="3"/>
    <x v="1"/>
    <x v="26"/>
    <n v="80170.58"/>
    <x v="0"/>
    <x v="1"/>
    <x v="0"/>
    <x v="0"/>
    <x v="0"/>
    <x v="1"/>
    <x v="0"/>
    <x v="1"/>
    <x v="9"/>
    <x v="4"/>
    <x v="0"/>
  </r>
  <r>
    <s v="AU3445"/>
    <s v="Austin  Reynolds"/>
    <x v="1"/>
    <n v="36"/>
    <x v="0"/>
    <x v="0"/>
    <x v="76"/>
    <n v="75382.63"/>
    <x v="2"/>
    <x v="1"/>
    <x v="1"/>
    <x v="0"/>
    <x v="1"/>
    <x v="0"/>
    <x v="0"/>
    <x v="3"/>
    <x v="28"/>
    <x v="10"/>
    <x v="0"/>
  </r>
  <r>
    <s v="AU3446"/>
    <s v="Elvira  Bowman"/>
    <x v="1"/>
    <n v="18"/>
    <x v="0"/>
    <x v="0"/>
    <x v="76"/>
    <n v="139705.75"/>
    <x v="0"/>
    <x v="1"/>
    <x v="0"/>
    <x v="0"/>
    <x v="1"/>
    <x v="0"/>
    <x v="0"/>
    <x v="0"/>
    <x v="28"/>
    <x v="10"/>
    <x v="0"/>
  </r>
  <r>
    <s v="AU3447"/>
    <s v="Don  Gonzales"/>
    <x v="1"/>
    <n v="34"/>
    <x v="0"/>
    <x v="0"/>
    <x v="76"/>
    <n v="8762.49"/>
    <x v="0"/>
    <x v="1"/>
    <x v="0"/>
    <x v="0"/>
    <x v="0"/>
    <x v="1"/>
    <x v="0"/>
    <x v="1"/>
    <x v="28"/>
    <x v="10"/>
    <x v="0"/>
  </r>
  <r>
    <s v="AU0578"/>
    <s v="Elvira  Bowman"/>
    <x v="0"/>
    <n v="33"/>
    <x v="0"/>
    <x v="1"/>
    <x v="29"/>
    <n v="188283.58"/>
    <x v="0"/>
    <x v="2"/>
    <x v="1"/>
    <x v="0"/>
    <x v="0"/>
    <x v="0"/>
    <x v="0"/>
    <x v="1"/>
    <x v="10"/>
    <x v="4"/>
    <x v="0"/>
  </r>
  <r>
    <s v="AU3449"/>
    <s v="Salvador  Bass"/>
    <x v="1"/>
    <n v="39"/>
    <x v="0"/>
    <x v="0"/>
    <x v="76"/>
    <n v="60527.88"/>
    <x v="2"/>
    <x v="1"/>
    <x v="0"/>
    <x v="0"/>
    <x v="0"/>
    <x v="0"/>
    <x v="0"/>
    <x v="3"/>
    <x v="28"/>
    <x v="10"/>
    <x v="0"/>
  </r>
  <r>
    <s v="AU3450"/>
    <s v="Sandra  Floyd"/>
    <x v="0"/>
    <n v="35"/>
    <x v="0"/>
    <x v="0"/>
    <x v="76"/>
    <n v="271164.18"/>
    <x v="1"/>
    <x v="1"/>
    <x v="0"/>
    <x v="0"/>
    <x v="0"/>
    <x v="0"/>
    <x v="0"/>
    <x v="3"/>
    <x v="28"/>
    <x v="10"/>
    <x v="0"/>
  </r>
  <r>
    <s v="AU3451"/>
    <s v="Edwin  Malone"/>
    <x v="0"/>
    <n v="36"/>
    <x v="0"/>
    <x v="0"/>
    <x v="76"/>
    <n v="45171.19"/>
    <x v="0"/>
    <x v="0"/>
    <x v="1"/>
    <x v="0"/>
    <x v="1"/>
    <x v="0"/>
    <x v="0"/>
    <x v="3"/>
    <x v="28"/>
    <x v="10"/>
    <x v="0"/>
  </r>
  <r>
    <s v="AU3452"/>
    <s v="Salvador  Bass"/>
    <x v="0"/>
    <n v="40"/>
    <x v="0"/>
    <x v="1"/>
    <x v="76"/>
    <n v="46199.87"/>
    <x v="1"/>
    <x v="0"/>
    <x v="0"/>
    <x v="0"/>
    <x v="1"/>
    <x v="0"/>
    <x v="0"/>
    <x v="3"/>
    <x v="28"/>
    <x v="10"/>
    <x v="0"/>
  </r>
  <r>
    <s v="AU3453"/>
    <s v="Fernando  Rowe"/>
    <x v="1"/>
    <n v="36"/>
    <x v="0"/>
    <x v="2"/>
    <x v="76"/>
    <n v="105497.55"/>
    <x v="0"/>
    <x v="1"/>
    <x v="1"/>
    <x v="0"/>
    <x v="0"/>
    <x v="0"/>
    <x v="0"/>
    <x v="3"/>
    <x v="28"/>
    <x v="10"/>
    <x v="0"/>
  </r>
  <r>
    <s v="AU0593"/>
    <s v="Sandra  Floyd"/>
    <x v="1"/>
    <n v="33"/>
    <x v="3"/>
    <x v="2"/>
    <x v="29"/>
    <n v="49810.19"/>
    <x v="0"/>
    <x v="1"/>
    <x v="1"/>
    <x v="1"/>
    <x v="1"/>
    <x v="0"/>
    <x v="0"/>
    <x v="1"/>
    <x v="10"/>
    <x v="4"/>
    <x v="0"/>
  </r>
  <r>
    <s v="AU3455"/>
    <s v="Rachel  Gomez"/>
    <x v="1"/>
    <n v="39"/>
    <x v="0"/>
    <x v="0"/>
    <x v="76"/>
    <n v="167163.24"/>
    <x v="2"/>
    <x v="1"/>
    <x v="1"/>
    <x v="0"/>
    <x v="1"/>
    <x v="0"/>
    <x v="0"/>
    <x v="3"/>
    <x v="28"/>
    <x v="10"/>
    <x v="0"/>
  </r>
  <r>
    <s v="AU3456"/>
    <s v="Ben  Perez"/>
    <x v="0"/>
    <n v="38"/>
    <x v="0"/>
    <x v="1"/>
    <x v="76"/>
    <n v="29963.88"/>
    <x v="2"/>
    <x v="1"/>
    <x v="0"/>
    <x v="1"/>
    <x v="1"/>
    <x v="0"/>
    <x v="0"/>
    <x v="3"/>
    <x v="28"/>
    <x v="10"/>
    <x v="0"/>
  </r>
  <r>
    <s v="AU0599"/>
    <s v="Shari  Silva"/>
    <x v="1"/>
    <n v="33"/>
    <x v="3"/>
    <x v="0"/>
    <x v="29"/>
    <n v="2670.54"/>
    <x v="2"/>
    <x v="3"/>
    <x v="1"/>
    <x v="0"/>
    <x v="0"/>
    <x v="1"/>
    <x v="0"/>
    <x v="1"/>
    <x v="10"/>
    <x v="4"/>
    <x v="0"/>
  </r>
  <r>
    <s v="AU3458"/>
    <s v="Shari  Silva"/>
    <x v="1"/>
    <n v="45"/>
    <x v="0"/>
    <x v="0"/>
    <x v="76"/>
    <n v="62550.37"/>
    <x v="1"/>
    <x v="2"/>
    <x v="1"/>
    <x v="0"/>
    <x v="1"/>
    <x v="0"/>
    <x v="0"/>
    <x v="2"/>
    <x v="28"/>
    <x v="10"/>
    <x v="0"/>
  </r>
  <r>
    <s v="AU3459"/>
    <s v="Isabel  Cross"/>
    <x v="1"/>
    <n v="55"/>
    <x v="2"/>
    <x v="0"/>
    <x v="76"/>
    <n v="101307.39"/>
    <x v="0"/>
    <x v="1"/>
    <x v="0"/>
    <x v="0"/>
    <x v="0"/>
    <x v="0"/>
    <x v="1"/>
    <x v="4"/>
    <x v="28"/>
    <x v="10"/>
    <x v="0"/>
  </r>
  <r>
    <s v="AU3460"/>
    <s v="Donna  Reid"/>
    <x v="0"/>
    <n v="51"/>
    <x v="2"/>
    <x v="2"/>
    <x v="76"/>
    <n v="6824.28"/>
    <x v="1"/>
    <x v="0"/>
    <x v="1"/>
    <x v="0"/>
    <x v="0"/>
    <x v="0"/>
    <x v="0"/>
    <x v="2"/>
    <x v="28"/>
    <x v="10"/>
    <x v="0"/>
  </r>
  <r>
    <s v="AU3461"/>
    <s v="Allan  Ramos"/>
    <x v="1"/>
    <n v="56"/>
    <x v="2"/>
    <x v="2"/>
    <x v="76"/>
    <n v="6134.39"/>
    <x v="0"/>
    <x v="1"/>
    <x v="1"/>
    <x v="0"/>
    <x v="1"/>
    <x v="0"/>
    <x v="0"/>
    <x v="4"/>
    <x v="28"/>
    <x v="10"/>
    <x v="0"/>
  </r>
  <r>
    <s v="AU3462"/>
    <s v="Marian  Hill"/>
    <x v="0"/>
    <n v="44"/>
    <x v="2"/>
    <x v="0"/>
    <x v="76"/>
    <n v="58165.43"/>
    <x v="1"/>
    <x v="1"/>
    <x v="0"/>
    <x v="0"/>
    <x v="0"/>
    <x v="0"/>
    <x v="0"/>
    <x v="3"/>
    <x v="28"/>
    <x v="10"/>
    <x v="0"/>
  </r>
  <r>
    <s v="AU3463"/>
    <s v="Salvador  Bass"/>
    <x v="0"/>
    <n v="49"/>
    <x v="2"/>
    <x v="2"/>
    <x v="76"/>
    <n v="106427.34"/>
    <x v="0"/>
    <x v="1"/>
    <x v="1"/>
    <x v="0"/>
    <x v="2"/>
    <x v="1"/>
    <x v="0"/>
    <x v="2"/>
    <x v="28"/>
    <x v="10"/>
    <x v="0"/>
  </r>
  <r>
    <s v="AU3464"/>
    <s v="Cindy  Becker"/>
    <x v="1"/>
    <n v="58"/>
    <x v="2"/>
    <x v="2"/>
    <x v="76"/>
    <n v="115677.13"/>
    <x v="0"/>
    <x v="1"/>
    <x v="0"/>
    <x v="0"/>
    <x v="0"/>
    <x v="2"/>
    <x v="0"/>
    <x v="4"/>
    <x v="28"/>
    <x v="10"/>
    <x v="0"/>
  </r>
  <r>
    <s v="AU3465"/>
    <s v="Tiffany  May"/>
    <x v="1"/>
    <n v="42"/>
    <x v="3"/>
    <x v="0"/>
    <x v="76"/>
    <n v="25654.78"/>
    <x v="1"/>
    <x v="1"/>
    <x v="1"/>
    <x v="1"/>
    <x v="0"/>
    <x v="0"/>
    <x v="0"/>
    <x v="3"/>
    <x v="28"/>
    <x v="10"/>
    <x v="0"/>
  </r>
  <r>
    <s v="AU3466"/>
    <s v="Blake  Bridges"/>
    <x v="1"/>
    <n v="44"/>
    <x v="3"/>
    <x v="2"/>
    <x v="76"/>
    <n v="66792.570000000007"/>
    <x v="0"/>
    <x v="1"/>
    <x v="1"/>
    <x v="0"/>
    <x v="1"/>
    <x v="0"/>
    <x v="0"/>
    <x v="3"/>
    <x v="28"/>
    <x v="10"/>
    <x v="0"/>
  </r>
  <r>
    <s v="AU0628"/>
    <s v="Isabel  Cross"/>
    <x v="1"/>
    <n v="33"/>
    <x v="0"/>
    <x v="0"/>
    <x v="186"/>
    <n v="33412.550000000003"/>
    <x v="0"/>
    <x v="1"/>
    <x v="1"/>
    <x v="1"/>
    <x v="0"/>
    <x v="0"/>
    <x v="0"/>
    <x v="1"/>
    <x v="30"/>
    <x v="4"/>
    <x v="0"/>
  </r>
  <r>
    <s v="AU3468"/>
    <s v="Salvador  Bass"/>
    <x v="0"/>
    <n v="41"/>
    <x v="3"/>
    <x v="1"/>
    <x v="76"/>
    <n v="114.13"/>
    <x v="2"/>
    <x v="2"/>
    <x v="1"/>
    <x v="0"/>
    <x v="1"/>
    <x v="0"/>
    <x v="0"/>
    <x v="3"/>
    <x v="28"/>
    <x v="10"/>
    <x v="0"/>
  </r>
  <r>
    <s v="AU3469"/>
    <s v="Brooke  Horton"/>
    <x v="1"/>
    <n v="37"/>
    <x v="3"/>
    <x v="0"/>
    <x v="76"/>
    <n v="37160.39"/>
    <x v="2"/>
    <x v="1"/>
    <x v="0"/>
    <x v="1"/>
    <x v="1"/>
    <x v="0"/>
    <x v="0"/>
    <x v="3"/>
    <x v="28"/>
    <x v="10"/>
    <x v="0"/>
  </r>
  <r>
    <s v="AU3470"/>
    <s v="Peter  Hodges"/>
    <x v="1"/>
    <n v="41"/>
    <x v="3"/>
    <x v="0"/>
    <x v="76"/>
    <n v="17360.43"/>
    <x v="0"/>
    <x v="0"/>
    <x v="1"/>
    <x v="0"/>
    <x v="0"/>
    <x v="0"/>
    <x v="0"/>
    <x v="3"/>
    <x v="28"/>
    <x v="10"/>
    <x v="0"/>
  </r>
  <r>
    <s v="AU3471"/>
    <s v="Andrew  Meyer"/>
    <x v="1"/>
    <n v="20"/>
    <x v="3"/>
    <x v="0"/>
    <x v="76"/>
    <n v="102340.63"/>
    <x v="1"/>
    <x v="1"/>
    <x v="1"/>
    <x v="1"/>
    <x v="1"/>
    <x v="0"/>
    <x v="0"/>
    <x v="0"/>
    <x v="28"/>
    <x v="10"/>
    <x v="0"/>
  </r>
  <r>
    <s v="AU3472"/>
    <s v="Brooke  Horton"/>
    <x v="1"/>
    <n v="34"/>
    <x v="1"/>
    <x v="1"/>
    <x v="76"/>
    <n v="22779.82"/>
    <x v="0"/>
    <x v="0"/>
    <x v="1"/>
    <x v="0"/>
    <x v="0"/>
    <x v="1"/>
    <x v="0"/>
    <x v="1"/>
    <x v="28"/>
    <x v="10"/>
    <x v="0"/>
  </r>
  <r>
    <s v="AU3473"/>
    <s v="Donna  Reid"/>
    <x v="1"/>
    <n v="42"/>
    <x v="0"/>
    <x v="0"/>
    <x v="77"/>
    <n v="67575.839999999997"/>
    <x v="0"/>
    <x v="1"/>
    <x v="1"/>
    <x v="0"/>
    <x v="1"/>
    <x v="0"/>
    <x v="0"/>
    <x v="3"/>
    <x v="20"/>
    <x v="11"/>
    <x v="0"/>
  </r>
  <r>
    <s v="AU3474"/>
    <s v="Eddie  Green"/>
    <x v="0"/>
    <n v="45"/>
    <x v="0"/>
    <x v="0"/>
    <x v="77"/>
    <n v="59999.42"/>
    <x v="0"/>
    <x v="2"/>
    <x v="1"/>
    <x v="1"/>
    <x v="2"/>
    <x v="0"/>
    <x v="0"/>
    <x v="2"/>
    <x v="20"/>
    <x v="11"/>
    <x v="0"/>
  </r>
  <r>
    <s v="AU0668"/>
    <s v="Herman  Williams"/>
    <x v="0"/>
    <n v="33"/>
    <x v="3"/>
    <x v="0"/>
    <x v="193"/>
    <n v="63504.03"/>
    <x v="0"/>
    <x v="0"/>
    <x v="0"/>
    <x v="1"/>
    <x v="0"/>
    <x v="1"/>
    <x v="0"/>
    <x v="1"/>
    <x v="23"/>
    <x v="4"/>
    <x v="0"/>
  </r>
  <r>
    <s v="AU3476"/>
    <s v="Nellie  Joseph"/>
    <x v="1"/>
    <n v="42"/>
    <x v="2"/>
    <x v="2"/>
    <x v="77"/>
    <n v="13451.12"/>
    <x v="1"/>
    <x v="1"/>
    <x v="0"/>
    <x v="0"/>
    <x v="0"/>
    <x v="0"/>
    <x v="0"/>
    <x v="3"/>
    <x v="20"/>
    <x v="11"/>
    <x v="0"/>
  </r>
  <r>
    <s v="AU3477"/>
    <s v="Lynette  Brewer"/>
    <x v="1"/>
    <n v="46"/>
    <x v="2"/>
    <x v="2"/>
    <x v="77"/>
    <n v="41619.730000000003"/>
    <x v="0"/>
    <x v="1"/>
    <x v="1"/>
    <x v="0"/>
    <x v="1"/>
    <x v="0"/>
    <x v="0"/>
    <x v="2"/>
    <x v="20"/>
    <x v="11"/>
    <x v="0"/>
  </r>
  <r>
    <s v="AU3478"/>
    <s v="Allan  Ramos"/>
    <x v="0"/>
    <n v="43"/>
    <x v="2"/>
    <x v="1"/>
    <x v="77"/>
    <n v="80206.36"/>
    <x v="0"/>
    <x v="3"/>
    <x v="1"/>
    <x v="0"/>
    <x v="0"/>
    <x v="0"/>
    <x v="0"/>
    <x v="3"/>
    <x v="20"/>
    <x v="11"/>
    <x v="0"/>
  </r>
  <r>
    <s v="AU0688"/>
    <s v="Isabel  Cross"/>
    <x v="1"/>
    <n v="33"/>
    <x v="3"/>
    <x v="0"/>
    <x v="95"/>
    <n v="53186.97"/>
    <x v="0"/>
    <x v="0"/>
    <x v="1"/>
    <x v="0"/>
    <x v="1"/>
    <x v="0"/>
    <x v="0"/>
    <x v="1"/>
    <x v="29"/>
    <x v="4"/>
    <x v="0"/>
  </r>
  <r>
    <s v="AU3480"/>
    <s v="Ivan  Adkins"/>
    <x v="0"/>
    <n v="44"/>
    <x v="3"/>
    <x v="0"/>
    <x v="77"/>
    <n v="154333.4"/>
    <x v="1"/>
    <x v="2"/>
    <x v="1"/>
    <x v="0"/>
    <x v="1"/>
    <x v="0"/>
    <x v="0"/>
    <x v="3"/>
    <x v="20"/>
    <x v="11"/>
    <x v="0"/>
  </r>
  <r>
    <s v="AU0689"/>
    <s v="Joey  Wong"/>
    <x v="0"/>
    <n v="33"/>
    <x v="3"/>
    <x v="0"/>
    <x v="95"/>
    <n v="46727.57"/>
    <x v="0"/>
    <x v="0"/>
    <x v="0"/>
    <x v="0"/>
    <x v="2"/>
    <x v="0"/>
    <x v="0"/>
    <x v="1"/>
    <x v="29"/>
    <x v="4"/>
    <x v="0"/>
  </r>
  <r>
    <s v="AU3482"/>
    <s v="Bernadette  Page"/>
    <x v="1"/>
    <n v="34"/>
    <x v="0"/>
    <x v="0"/>
    <x v="275"/>
    <n v="89657.88"/>
    <x v="0"/>
    <x v="1"/>
    <x v="1"/>
    <x v="0"/>
    <x v="0"/>
    <x v="1"/>
    <x v="0"/>
    <x v="1"/>
    <x v="25"/>
    <x v="11"/>
    <x v="0"/>
  </r>
  <r>
    <s v="AU3483"/>
    <s v="Ernest  Davis"/>
    <x v="1"/>
    <n v="42"/>
    <x v="0"/>
    <x v="0"/>
    <x v="275"/>
    <n v="36567.18"/>
    <x v="0"/>
    <x v="1"/>
    <x v="1"/>
    <x v="0"/>
    <x v="0"/>
    <x v="0"/>
    <x v="0"/>
    <x v="3"/>
    <x v="25"/>
    <x v="11"/>
    <x v="0"/>
  </r>
  <r>
    <s v="AU0721"/>
    <s v="Don  Gonzales"/>
    <x v="0"/>
    <n v="33"/>
    <x v="1"/>
    <x v="0"/>
    <x v="159"/>
    <n v="139588.12"/>
    <x v="0"/>
    <x v="2"/>
    <x v="0"/>
    <x v="0"/>
    <x v="1"/>
    <x v="0"/>
    <x v="0"/>
    <x v="1"/>
    <x v="22"/>
    <x v="4"/>
    <x v="0"/>
  </r>
  <r>
    <s v="AU3485"/>
    <s v="Charlie  Wood"/>
    <x v="0"/>
    <n v="21"/>
    <x v="0"/>
    <x v="0"/>
    <x v="275"/>
    <n v="52323.85"/>
    <x v="0"/>
    <x v="1"/>
    <x v="1"/>
    <x v="1"/>
    <x v="0"/>
    <x v="1"/>
    <x v="0"/>
    <x v="0"/>
    <x v="25"/>
    <x v="11"/>
    <x v="0"/>
  </r>
  <r>
    <s v="AU3486"/>
    <s v="Isabel  Cross"/>
    <x v="1"/>
    <n v="40"/>
    <x v="0"/>
    <x v="0"/>
    <x v="275"/>
    <n v="71788.09"/>
    <x v="1"/>
    <x v="2"/>
    <x v="1"/>
    <x v="1"/>
    <x v="0"/>
    <x v="0"/>
    <x v="0"/>
    <x v="3"/>
    <x v="25"/>
    <x v="11"/>
    <x v="0"/>
  </r>
  <r>
    <s v="AU3487"/>
    <s v="Lee  Mack"/>
    <x v="1"/>
    <n v="44"/>
    <x v="0"/>
    <x v="2"/>
    <x v="275"/>
    <n v="16598.46"/>
    <x v="0"/>
    <x v="0"/>
    <x v="0"/>
    <x v="0"/>
    <x v="2"/>
    <x v="0"/>
    <x v="0"/>
    <x v="3"/>
    <x v="25"/>
    <x v="11"/>
    <x v="0"/>
  </r>
  <r>
    <s v="AU3488"/>
    <s v="Ruben  Nunez"/>
    <x v="1"/>
    <n v="44"/>
    <x v="0"/>
    <x v="2"/>
    <x v="275"/>
    <n v="106436.58"/>
    <x v="0"/>
    <x v="3"/>
    <x v="1"/>
    <x v="0"/>
    <x v="2"/>
    <x v="2"/>
    <x v="0"/>
    <x v="3"/>
    <x v="25"/>
    <x v="11"/>
    <x v="0"/>
  </r>
  <r>
    <s v="AU0730"/>
    <s v="Kyle  Carr"/>
    <x v="1"/>
    <n v="33"/>
    <x v="3"/>
    <x v="0"/>
    <x v="196"/>
    <n v="125207.45"/>
    <x v="1"/>
    <x v="2"/>
    <x v="1"/>
    <x v="0"/>
    <x v="0"/>
    <x v="0"/>
    <x v="0"/>
    <x v="1"/>
    <x v="17"/>
    <x v="4"/>
    <x v="0"/>
  </r>
  <r>
    <s v="AU0736"/>
    <s v="Arturo  Francis"/>
    <x v="1"/>
    <n v="33"/>
    <x v="3"/>
    <x v="1"/>
    <x v="196"/>
    <n v="50252.54"/>
    <x v="1"/>
    <x v="1"/>
    <x v="0"/>
    <x v="0"/>
    <x v="0"/>
    <x v="0"/>
    <x v="0"/>
    <x v="1"/>
    <x v="17"/>
    <x v="4"/>
    <x v="0"/>
  </r>
  <r>
    <s v="AU3491"/>
    <s v="Willie  Vega"/>
    <x v="0"/>
    <n v="37"/>
    <x v="0"/>
    <x v="1"/>
    <x v="275"/>
    <n v="34378.28"/>
    <x v="1"/>
    <x v="2"/>
    <x v="0"/>
    <x v="0"/>
    <x v="0"/>
    <x v="0"/>
    <x v="0"/>
    <x v="3"/>
    <x v="25"/>
    <x v="11"/>
    <x v="0"/>
  </r>
  <r>
    <s v="AU3492"/>
    <s v="Rachel  Gomez"/>
    <x v="0"/>
    <n v="57"/>
    <x v="2"/>
    <x v="2"/>
    <x v="275"/>
    <n v="130370.15"/>
    <x v="0"/>
    <x v="2"/>
    <x v="0"/>
    <x v="0"/>
    <x v="2"/>
    <x v="0"/>
    <x v="1"/>
    <x v="4"/>
    <x v="25"/>
    <x v="11"/>
    <x v="0"/>
  </r>
  <r>
    <s v="AU3493"/>
    <s v="Eddie  Green"/>
    <x v="1"/>
    <n v="53"/>
    <x v="2"/>
    <x v="0"/>
    <x v="275"/>
    <n v="12406.43"/>
    <x v="0"/>
    <x v="1"/>
    <x v="1"/>
    <x v="0"/>
    <x v="1"/>
    <x v="0"/>
    <x v="0"/>
    <x v="2"/>
    <x v="25"/>
    <x v="11"/>
    <x v="0"/>
  </r>
  <r>
    <s v="AU3494"/>
    <s v="Bethany  Pena"/>
    <x v="0"/>
    <n v="48"/>
    <x v="2"/>
    <x v="1"/>
    <x v="275"/>
    <n v="8511.64"/>
    <x v="1"/>
    <x v="2"/>
    <x v="1"/>
    <x v="1"/>
    <x v="0"/>
    <x v="1"/>
    <x v="0"/>
    <x v="2"/>
    <x v="25"/>
    <x v="11"/>
    <x v="0"/>
  </r>
  <r>
    <s v="AU3495"/>
    <s v="Sonya  Mullins"/>
    <x v="0"/>
    <n v="54"/>
    <x v="2"/>
    <x v="2"/>
    <x v="275"/>
    <n v="51735.839999999997"/>
    <x v="0"/>
    <x v="0"/>
    <x v="0"/>
    <x v="0"/>
    <x v="0"/>
    <x v="0"/>
    <x v="0"/>
    <x v="2"/>
    <x v="25"/>
    <x v="11"/>
    <x v="0"/>
  </r>
  <r>
    <s v="AU3496"/>
    <s v="Billie  Chandler"/>
    <x v="0"/>
    <n v="43"/>
    <x v="2"/>
    <x v="1"/>
    <x v="275"/>
    <n v="45097.19"/>
    <x v="0"/>
    <x v="0"/>
    <x v="0"/>
    <x v="0"/>
    <x v="2"/>
    <x v="0"/>
    <x v="0"/>
    <x v="3"/>
    <x v="25"/>
    <x v="11"/>
    <x v="0"/>
  </r>
  <r>
    <s v="AU0813"/>
    <s v="Della  Jensen"/>
    <x v="1"/>
    <n v="33"/>
    <x v="3"/>
    <x v="0"/>
    <x v="206"/>
    <n v="136125.48000000001"/>
    <x v="1"/>
    <x v="2"/>
    <x v="1"/>
    <x v="0"/>
    <x v="0"/>
    <x v="0"/>
    <x v="0"/>
    <x v="1"/>
    <x v="0"/>
    <x v="5"/>
    <x v="0"/>
  </r>
  <r>
    <s v="AU3498"/>
    <s v="Christy  Olson"/>
    <x v="1"/>
    <n v="36"/>
    <x v="0"/>
    <x v="0"/>
    <x v="146"/>
    <n v="931.46"/>
    <x v="0"/>
    <x v="1"/>
    <x v="1"/>
    <x v="0"/>
    <x v="1"/>
    <x v="0"/>
    <x v="0"/>
    <x v="3"/>
    <x v="21"/>
    <x v="11"/>
    <x v="0"/>
  </r>
  <r>
    <s v="AU3499"/>
    <s v="Paulette  Spencer"/>
    <x v="1"/>
    <n v="34"/>
    <x v="0"/>
    <x v="2"/>
    <x v="146"/>
    <n v="58268.27"/>
    <x v="2"/>
    <x v="1"/>
    <x v="0"/>
    <x v="0"/>
    <x v="0"/>
    <x v="3"/>
    <x v="1"/>
    <x v="1"/>
    <x v="21"/>
    <x v="11"/>
    <x v="0"/>
  </r>
  <r>
    <s v="AU0814"/>
    <s v="Tiffany  May"/>
    <x v="0"/>
    <n v="33"/>
    <x v="3"/>
    <x v="2"/>
    <x v="206"/>
    <n v="2472.34"/>
    <x v="0"/>
    <x v="1"/>
    <x v="1"/>
    <x v="0"/>
    <x v="0"/>
    <x v="0"/>
    <x v="0"/>
    <x v="1"/>
    <x v="0"/>
    <x v="5"/>
    <x v="0"/>
  </r>
  <r>
    <s v="AU3501"/>
    <s v="Ruben  Nunez"/>
    <x v="0"/>
    <n v="34"/>
    <x v="0"/>
    <x v="2"/>
    <x v="146"/>
    <n v="199447.03"/>
    <x v="0"/>
    <x v="1"/>
    <x v="0"/>
    <x v="0"/>
    <x v="0"/>
    <x v="0"/>
    <x v="0"/>
    <x v="1"/>
    <x v="21"/>
    <x v="11"/>
    <x v="0"/>
  </r>
  <r>
    <s v="AU3502"/>
    <s v="Christina  Fuller"/>
    <x v="1"/>
    <n v="49"/>
    <x v="0"/>
    <x v="0"/>
    <x v="146"/>
    <n v="108376.94"/>
    <x v="0"/>
    <x v="2"/>
    <x v="0"/>
    <x v="0"/>
    <x v="0"/>
    <x v="0"/>
    <x v="0"/>
    <x v="2"/>
    <x v="21"/>
    <x v="11"/>
    <x v="0"/>
  </r>
  <r>
    <s v="AU3503"/>
    <s v="Sonya  Mullins"/>
    <x v="1"/>
    <n v="48"/>
    <x v="0"/>
    <x v="0"/>
    <x v="146"/>
    <n v="52849.79"/>
    <x v="2"/>
    <x v="2"/>
    <x v="1"/>
    <x v="0"/>
    <x v="0"/>
    <x v="2"/>
    <x v="1"/>
    <x v="2"/>
    <x v="21"/>
    <x v="11"/>
    <x v="0"/>
  </r>
  <r>
    <s v="AU0825"/>
    <s v="Beth  Tucker"/>
    <x v="0"/>
    <n v="33"/>
    <x v="0"/>
    <x v="2"/>
    <x v="210"/>
    <n v="41518.04"/>
    <x v="0"/>
    <x v="2"/>
    <x v="0"/>
    <x v="0"/>
    <x v="2"/>
    <x v="0"/>
    <x v="0"/>
    <x v="1"/>
    <x v="2"/>
    <x v="5"/>
    <x v="0"/>
  </r>
  <r>
    <s v="AU0859"/>
    <s v="Elaine  Ellis"/>
    <x v="1"/>
    <n v="33"/>
    <x v="0"/>
    <x v="0"/>
    <x v="217"/>
    <n v="29878.49"/>
    <x v="1"/>
    <x v="2"/>
    <x v="1"/>
    <x v="1"/>
    <x v="0"/>
    <x v="1"/>
    <x v="0"/>
    <x v="1"/>
    <x v="27"/>
    <x v="5"/>
    <x v="0"/>
  </r>
  <r>
    <s v="AU3506"/>
    <s v="Lorraine  Gibson"/>
    <x v="1"/>
    <n v="41"/>
    <x v="0"/>
    <x v="0"/>
    <x v="146"/>
    <n v="181479.04000000001"/>
    <x v="0"/>
    <x v="2"/>
    <x v="1"/>
    <x v="0"/>
    <x v="1"/>
    <x v="0"/>
    <x v="0"/>
    <x v="3"/>
    <x v="21"/>
    <x v="11"/>
    <x v="0"/>
  </r>
  <r>
    <s v="AU0895"/>
    <s v="Colleen  Warren"/>
    <x v="1"/>
    <n v="33"/>
    <x v="0"/>
    <x v="0"/>
    <x v="161"/>
    <n v="30386"/>
    <x v="0"/>
    <x v="2"/>
    <x v="1"/>
    <x v="0"/>
    <x v="0"/>
    <x v="0"/>
    <x v="0"/>
    <x v="1"/>
    <x v="6"/>
    <x v="5"/>
    <x v="0"/>
  </r>
  <r>
    <s v="AU3508"/>
    <s v="Andrew  Meyer"/>
    <x v="1"/>
    <n v="42"/>
    <x v="0"/>
    <x v="1"/>
    <x v="146"/>
    <n v="50771.55"/>
    <x v="0"/>
    <x v="1"/>
    <x v="1"/>
    <x v="0"/>
    <x v="1"/>
    <x v="0"/>
    <x v="0"/>
    <x v="3"/>
    <x v="21"/>
    <x v="11"/>
    <x v="0"/>
  </r>
  <r>
    <s v="AU3509"/>
    <s v="Charlie  Wood"/>
    <x v="1"/>
    <n v="40"/>
    <x v="0"/>
    <x v="0"/>
    <x v="146"/>
    <n v="27967.43"/>
    <x v="0"/>
    <x v="1"/>
    <x v="0"/>
    <x v="0"/>
    <x v="1"/>
    <x v="0"/>
    <x v="0"/>
    <x v="3"/>
    <x v="21"/>
    <x v="11"/>
    <x v="0"/>
  </r>
  <r>
    <s v="AU3510"/>
    <s v="Herman  Williams"/>
    <x v="0"/>
    <n v="18"/>
    <x v="0"/>
    <x v="2"/>
    <x v="146"/>
    <n v="27210.33"/>
    <x v="2"/>
    <x v="1"/>
    <x v="1"/>
    <x v="1"/>
    <x v="0"/>
    <x v="0"/>
    <x v="0"/>
    <x v="0"/>
    <x v="21"/>
    <x v="11"/>
    <x v="0"/>
  </r>
  <r>
    <s v="AU3511"/>
    <s v="Elbert  Klein"/>
    <x v="1"/>
    <n v="40"/>
    <x v="0"/>
    <x v="0"/>
    <x v="146"/>
    <n v="70560.66"/>
    <x v="0"/>
    <x v="1"/>
    <x v="0"/>
    <x v="0"/>
    <x v="0"/>
    <x v="0"/>
    <x v="1"/>
    <x v="3"/>
    <x v="21"/>
    <x v="11"/>
    <x v="0"/>
  </r>
  <r>
    <s v="AU0954"/>
    <s v="Pauline  Beck"/>
    <x v="0"/>
    <n v="33"/>
    <x v="3"/>
    <x v="0"/>
    <x v="225"/>
    <n v="74290.61"/>
    <x v="1"/>
    <x v="2"/>
    <x v="0"/>
    <x v="0"/>
    <x v="0"/>
    <x v="0"/>
    <x v="0"/>
    <x v="1"/>
    <x v="11"/>
    <x v="5"/>
    <x v="0"/>
  </r>
  <r>
    <s v="AU0958"/>
    <s v="Shari  Silva"/>
    <x v="0"/>
    <n v="33"/>
    <x v="0"/>
    <x v="0"/>
    <x v="162"/>
    <n v="89857.49"/>
    <x v="2"/>
    <x v="3"/>
    <x v="1"/>
    <x v="0"/>
    <x v="1"/>
    <x v="0"/>
    <x v="0"/>
    <x v="1"/>
    <x v="12"/>
    <x v="5"/>
    <x v="0"/>
  </r>
  <r>
    <s v="AU0991"/>
    <s v="Colleen  Warren"/>
    <x v="0"/>
    <n v="33"/>
    <x v="0"/>
    <x v="0"/>
    <x v="231"/>
    <n v="4814.51"/>
    <x v="0"/>
    <x v="2"/>
    <x v="1"/>
    <x v="0"/>
    <x v="0"/>
    <x v="0"/>
    <x v="0"/>
    <x v="1"/>
    <x v="14"/>
    <x v="5"/>
    <x v="0"/>
  </r>
  <r>
    <s v="AU0993"/>
    <s v="Robert  Munoz"/>
    <x v="0"/>
    <n v="33"/>
    <x v="3"/>
    <x v="1"/>
    <x v="231"/>
    <n v="116223.09"/>
    <x v="0"/>
    <x v="0"/>
    <x v="1"/>
    <x v="0"/>
    <x v="1"/>
    <x v="0"/>
    <x v="0"/>
    <x v="1"/>
    <x v="14"/>
    <x v="5"/>
    <x v="0"/>
  </r>
  <r>
    <s v="AU3516"/>
    <s v="Drew  Rogers"/>
    <x v="0"/>
    <n v="34"/>
    <x v="0"/>
    <x v="0"/>
    <x v="146"/>
    <n v="64730.93"/>
    <x v="1"/>
    <x v="2"/>
    <x v="0"/>
    <x v="0"/>
    <x v="0"/>
    <x v="0"/>
    <x v="0"/>
    <x v="1"/>
    <x v="21"/>
    <x v="11"/>
    <x v="0"/>
  </r>
  <r>
    <s v="AU1008"/>
    <s v="Lynette  Brewer"/>
    <x v="0"/>
    <n v="33"/>
    <x v="3"/>
    <x v="1"/>
    <x v="199"/>
    <n v="18755.63"/>
    <x v="1"/>
    <x v="1"/>
    <x v="1"/>
    <x v="0"/>
    <x v="1"/>
    <x v="0"/>
    <x v="1"/>
    <x v="1"/>
    <x v="15"/>
    <x v="5"/>
    <x v="0"/>
  </r>
  <r>
    <s v="AU1017"/>
    <s v="Allan  Ramos"/>
    <x v="1"/>
    <n v="33"/>
    <x v="0"/>
    <x v="0"/>
    <x v="35"/>
    <n v="132307.63"/>
    <x v="0"/>
    <x v="1"/>
    <x v="1"/>
    <x v="0"/>
    <x v="1"/>
    <x v="0"/>
    <x v="0"/>
    <x v="1"/>
    <x v="22"/>
    <x v="5"/>
    <x v="0"/>
  </r>
  <r>
    <s v="AU1027"/>
    <s v="Rachel  Gomez"/>
    <x v="1"/>
    <n v="33"/>
    <x v="0"/>
    <x v="2"/>
    <x v="104"/>
    <n v="74125.52"/>
    <x v="0"/>
    <x v="1"/>
    <x v="1"/>
    <x v="0"/>
    <x v="1"/>
    <x v="0"/>
    <x v="0"/>
    <x v="1"/>
    <x v="17"/>
    <x v="5"/>
    <x v="0"/>
  </r>
  <r>
    <s v="AU1047"/>
    <s v="Don  Gonzales"/>
    <x v="1"/>
    <n v="33"/>
    <x v="3"/>
    <x v="2"/>
    <x v="237"/>
    <n v="27565.599999999999"/>
    <x v="0"/>
    <x v="0"/>
    <x v="1"/>
    <x v="0"/>
    <x v="0"/>
    <x v="0"/>
    <x v="0"/>
    <x v="1"/>
    <x v="28"/>
    <x v="5"/>
    <x v="0"/>
  </r>
  <r>
    <s v="AU3521"/>
    <s v="Trevor  Jones"/>
    <x v="0"/>
    <n v="51"/>
    <x v="2"/>
    <x v="1"/>
    <x v="146"/>
    <n v="12151.03"/>
    <x v="1"/>
    <x v="2"/>
    <x v="1"/>
    <x v="0"/>
    <x v="0"/>
    <x v="1"/>
    <x v="0"/>
    <x v="2"/>
    <x v="21"/>
    <x v="11"/>
    <x v="0"/>
  </r>
  <r>
    <s v="AU3522"/>
    <s v="Ruben  Nunez"/>
    <x v="0"/>
    <n v="52"/>
    <x v="2"/>
    <x v="0"/>
    <x v="146"/>
    <n v="157925.07"/>
    <x v="0"/>
    <x v="2"/>
    <x v="1"/>
    <x v="0"/>
    <x v="1"/>
    <x v="0"/>
    <x v="0"/>
    <x v="2"/>
    <x v="21"/>
    <x v="11"/>
    <x v="0"/>
  </r>
  <r>
    <s v="AU3523"/>
    <s v="Rachel  Gomez"/>
    <x v="0"/>
    <n v="47"/>
    <x v="2"/>
    <x v="1"/>
    <x v="146"/>
    <n v="8238.36"/>
    <x v="0"/>
    <x v="1"/>
    <x v="1"/>
    <x v="0"/>
    <x v="0"/>
    <x v="0"/>
    <x v="0"/>
    <x v="2"/>
    <x v="21"/>
    <x v="11"/>
    <x v="0"/>
  </r>
  <r>
    <s v="AU3524"/>
    <s v="Ellen  Weaver"/>
    <x v="0"/>
    <n v="42"/>
    <x v="2"/>
    <x v="2"/>
    <x v="146"/>
    <n v="53279.18"/>
    <x v="0"/>
    <x v="1"/>
    <x v="1"/>
    <x v="1"/>
    <x v="0"/>
    <x v="2"/>
    <x v="0"/>
    <x v="3"/>
    <x v="21"/>
    <x v="11"/>
    <x v="0"/>
  </r>
  <r>
    <s v="AU3525"/>
    <s v="Lance  Yates"/>
    <x v="0"/>
    <n v="54"/>
    <x v="2"/>
    <x v="1"/>
    <x v="146"/>
    <n v="2197.88"/>
    <x v="0"/>
    <x v="1"/>
    <x v="0"/>
    <x v="1"/>
    <x v="0"/>
    <x v="0"/>
    <x v="0"/>
    <x v="2"/>
    <x v="21"/>
    <x v="11"/>
    <x v="0"/>
  </r>
  <r>
    <s v="AU3526"/>
    <s v="Andrew  Meyer"/>
    <x v="1"/>
    <n v="52"/>
    <x v="2"/>
    <x v="2"/>
    <x v="146"/>
    <n v="92389"/>
    <x v="1"/>
    <x v="1"/>
    <x v="1"/>
    <x v="0"/>
    <x v="0"/>
    <x v="0"/>
    <x v="0"/>
    <x v="2"/>
    <x v="21"/>
    <x v="11"/>
    <x v="0"/>
  </r>
  <r>
    <s v="AU3527"/>
    <s v="Patty  Thompson"/>
    <x v="1"/>
    <n v="53"/>
    <x v="2"/>
    <x v="2"/>
    <x v="146"/>
    <n v="54835.85"/>
    <x v="0"/>
    <x v="1"/>
    <x v="1"/>
    <x v="0"/>
    <x v="0"/>
    <x v="0"/>
    <x v="0"/>
    <x v="2"/>
    <x v="21"/>
    <x v="11"/>
    <x v="0"/>
  </r>
  <r>
    <s v="AU3528"/>
    <s v="Della  Jensen"/>
    <x v="1"/>
    <n v="41"/>
    <x v="2"/>
    <x v="2"/>
    <x v="146"/>
    <n v="15630.39"/>
    <x v="2"/>
    <x v="1"/>
    <x v="1"/>
    <x v="0"/>
    <x v="0"/>
    <x v="1"/>
    <x v="1"/>
    <x v="3"/>
    <x v="21"/>
    <x v="11"/>
    <x v="0"/>
  </r>
  <r>
    <s v="AU1105"/>
    <s v="Pauline  Beck"/>
    <x v="1"/>
    <n v="33"/>
    <x v="3"/>
    <x v="1"/>
    <x v="36"/>
    <n v="22680.13"/>
    <x v="1"/>
    <x v="0"/>
    <x v="1"/>
    <x v="0"/>
    <x v="0"/>
    <x v="1"/>
    <x v="0"/>
    <x v="1"/>
    <x v="1"/>
    <x v="6"/>
    <x v="0"/>
  </r>
  <r>
    <s v="AU1107"/>
    <s v="Bernadette  Page"/>
    <x v="0"/>
    <n v="33"/>
    <x v="0"/>
    <x v="0"/>
    <x v="164"/>
    <n v="143847.97"/>
    <x v="0"/>
    <x v="1"/>
    <x v="0"/>
    <x v="1"/>
    <x v="1"/>
    <x v="1"/>
    <x v="0"/>
    <x v="1"/>
    <x v="2"/>
    <x v="6"/>
    <x v="0"/>
  </r>
  <r>
    <s v="AU3531"/>
    <s v="Woodrow  Colon"/>
    <x v="0"/>
    <n v="46"/>
    <x v="2"/>
    <x v="1"/>
    <x v="146"/>
    <n v="92246.82"/>
    <x v="0"/>
    <x v="2"/>
    <x v="1"/>
    <x v="0"/>
    <x v="0"/>
    <x v="2"/>
    <x v="0"/>
    <x v="2"/>
    <x v="21"/>
    <x v="11"/>
    <x v="0"/>
  </r>
  <r>
    <s v="AU3532"/>
    <s v="Paulette  Spencer"/>
    <x v="1"/>
    <n v="47"/>
    <x v="2"/>
    <x v="2"/>
    <x v="146"/>
    <n v="51328.82"/>
    <x v="2"/>
    <x v="2"/>
    <x v="0"/>
    <x v="0"/>
    <x v="0"/>
    <x v="0"/>
    <x v="0"/>
    <x v="2"/>
    <x v="21"/>
    <x v="11"/>
    <x v="0"/>
  </r>
  <r>
    <s v="AU3533"/>
    <s v="Tiffany  May"/>
    <x v="0"/>
    <n v="50"/>
    <x v="2"/>
    <x v="0"/>
    <x v="146"/>
    <n v="45023.88"/>
    <x v="0"/>
    <x v="1"/>
    <x v="1"/>
    <x v="0"/>
    <x v="1"/>
    <x v="0"/>
    <x v="0"/>
    <x v="2"/>
    <x v="21"/>
    <x v="11"/>
    <x v="0"/>
  </r>
  <r>
    <s v="AU3534"/>
    <s v="Cindy  Becker"/>
    <x v="1"/>
    <n v="18"/>
    <x v="3"/>
    <x v="0"/>
    <x v="146"/>
    <n v="8293.0300000000007"/>
    <x v="1"/>
    <x v="1"/>
    <x v="0"/>
    <x v="0"/>
    <x v="0"/>
    <x v="0"/>
    <x v="0"/>
    <x v="0"/>
    <x v="21"/>
    <x v="11"/>
    <x v="0"/>
  </r>
  <r>
    <s v="AU3535"/>
    <s v="Carla  Mccormick"/>
    <x v="0"/>
    <n v="38"/>
    <x v="3"/>
    <x v="1"/>
    <x v="146"/>
    <n v="72878.33"/>
    <x v="1"/>
    <x v="1"/>
    <x v="1"/>
    <x v="0"/>
    <x v="0"/>
    <x v="1"/>
    <x v="0"/>
    <x v="3"/>
    <x v="21"/>
    <x v="11"/>
    <x v="0"/>
  </r>
  <r>
    <s v="AU1109"/>
    <s v="Brooke  Horton"/>
    <x v="1"/>
    <n v="33"/>
    <x v="0"/>
    <x v="0"/>
    <x v="164"/>
    <n v="54364.51"/>
    <x v="1"/>
    <x v="2"/>
    <x v="0"/>
    <x v="0"/>
    <x v="0"/>
    <x v="2"/>
    <x v="0"/>
    <x v="1"/>
    <x v="2"/>
    <x v="6"/>
    <x v="0"/>
  </r>
  <r>
    <s v="AU3537"/>
    <s v="Isabel  Cross"/>
    <x v="1"/>
    <n v="40"/>
    <x v="0"/>
    <x v="2"/>
    <x v="304"/>
    <n v="38821.629999999997"/>
    <x v="0"/>
    <x v="3"/>
    <x v="1"/>
    <x v="0"/>
    <x v="1"/>
    <x v="0"/>
    <x v="0"/>
    <x v="3"/>
    <x v="26"/>
    <x v="11"/>
    <x v="0"/>
  </r>
  <r>
    <s v="AU3538"/>
    <s v="Drew  Rogers"/>
    <x v="0"/>
    <n v="37"/>
    <x v="0"/>
    <x v="0"/>
    <x v="304"/>
    <n v="12953.25"/>
    <x v="2"/>
    <x v="1"/>
    <x v="1"/>
    <x v="0"/>
    <x v="1"/>
    <x v="0"/>
    <x v="0"/>
    <x v="3"/>
    <x v="26"/>
    <x v="11"/>
    <x v="0"/>
  </r>
  <r>
    <s v="AU3539"/>
    <s v="Dan  Peterson"/>
    <x v="0"/>
    <n v="39"/>
    <x v="0"/>
    <x v="0"/>
    <x v="304"/>
    <n v="57919.28"/>
    <x v="1"/>
    <x v="2"/>
    <x v="0"/>
    <x v="0"/>
    <x v="0"/>
    <x v="0"/>
    <x v="1"/>
    <x v="3"/>
    <x v="26"/>
    <x v="11"/>
    <x v="0"/>
  </r>
  <r>
    <s v="AU3540"/>
    <s v="Kyle  Carr"/>
    <x v="0"/>
    <n v="57"/>
    <x v="2"/>
    <x v="1"/>
    <x v="304"/>
    <n v="7524.67"/>
    <x v="1"/>
    <x v="1"/>
    <x v="1"/>
    <x v="0"/>
    <x v="0"/>
    <x v="0"/>
    <x v="0"/>
    <x v="4"/>
    <x v="26"/>
    <x v="11"/>
    <x v="0"/>
  </r>
  <r>
    <s v="AU3541"/>
    <s v="Dan  Peterson"/>
    <x v="0"/>
    <n v="37"/>
    <x v="2"/>
    <x v="2"/>
    <x v="304"/>
    <n v="91057.67"/>
    <x v="0"/>
    <x v="0"/>
    <x v="0"/>
    <x v="0"/>
    <x v="2"/>
    <x v="0"/>
    <x v="1"/>
    <x v="3"/>
    <x v="26"/>
    <x v="11"/>
    <x v="0"/>
  </r>
  <r>
    <s v="AU3542"/>
    <s v="Brooke  Horton"/>
    <x v="0"/>
    <n v="35"/>
    <x v="2"/>
    <x v="1"/>
    <x v="304"/>
    <n v="55283.76"/>
    <x v="0"/>
    <x v="2"/>
    <x v="0"/>
    <x v="0"/>
    <x v="0"/>
    <x v="0"/>
    <x v="0"/>
    <x v="3"/>
    <x v="26"/>
    <x v="11"/>
    <x v="0"/>
  </r>
  <r>
    <s v="AU3543"/>
    <s v="Herman  Williams"/>
    <x v="0"/>
    <n v="50"/>
    <x v="2"/>
    <x v="2"/>
    <x v="304"/>
    <n v="117898.4"/>
    <x v="0"/>
    <x v="1"/>
    <x v="1"/>
    <x v="0"/>
    <x v="1"/>
    <x v="0"/>
    <x v="0"/>
    <x v="2"/>
    <x v="26"/>
    <x v="11"/>
    <x v="0"/>
  </r>
  <r>
    <s v="AU3544"/>
    <s v="Christina  Fuller"/>
    <x v="0"/>
    <n v="57"/>
    <x v="2"/>
    <x v="1"/>
    <x v="304"/>
    <n v="68745.22"/>
    <x v="0"/>
    <x v="1"/>
    <x v="1"/>
    <x v="0"/>
    <x v="0"/>
    <x v="1"/>
    <x v="0"/>
    <x v="4"/>
    <x v="26"/>
    <x v="11"/>
    <x v="0"/>
  </r>
  <r>
    <s v="AU3545"/>
    <s v="Felicia  Jennings"/>
    <x v="1"/>
    <n v="41"/>
    <x v="2"/>
    <x v="0"/>
    <x v="304"/>
    <n v="7211.99"/>
    <x v="0"/>
    <x v="0"/>
    <x v="0"/>
    <x v="1"/>
    <x v="0"/>
    <x v="0"/>
    <x v="0"/>
    <x v="3"/>
    <x v="26"/>
    <x v="11"/>
    <x v="0"/>
  </r>
  <r>
    <s v="AU3546"/>
    <s v="Patty  Thompson"/>
    <x v="0"/>
    <n v="56"/>
    <x v="2"/>
    <x v="2"/>
    <x v="304"/>
    <n v="10278.129999999999"/>
    <x v="0"/>
    <x v="1"/>
    <x v="1"/>
    <x v="1"/>
    <x v="1"/>
    <x v="0"/>
    <x v="0"/>
    <x v="4"/>
    <x v="26"/>
    <x v="11"/>
    <x v="0"/>
  </r>
  <r>
    <s v="AU3547"/>
    <s v="Nellie  Joseph"/>
    <x v="0"/>
    <n v="40"/>
    <x v="2"/>
    <x v="1"/>
    <x v="304"/>
    <n v="65080.31"/>
    <x v="1"/>
    <x v="2"/>
    <x v="0"/>
    <x v="0"/>
    <x v="0"/>
    <x v="0"/>
    <x v="0"/>
    <x v="3"/>
    <x v="26"/>
    <x v="11"/>
    <x v="0"/>
  </r>
  <r>
    <s v="AU3548"/>
    <s v="Tracy  Reed"/>
    <x v="1"/>
    <n v="51"/>
    <x v="2"/>
    <x v="2"/>
    <x v="304"/>
    <n v="87584.46"/>
    <x v="1"/>
    <x v="1"/>
    <x v="1"/>
    <x v="0"/>
    <x v="1"/>
    <x v="0"/>
    <x v="0"/>
    <x v="2"/>
    <x v="26"/>
    <x v="11"/>
    <x v="0"/>
  </r>
  <r>
    <s v="AU3549"/>
    <s v="Brooke  Horton"/>
    <x v="1"/>
    <n v="44"/>
    <x v="3"/>
    <x v="2"/>
    <x v="304"/>
    <n v="59679.27"/>
    <x v="0"/>
    <x v="1"/>
    <x v="0"/>
    <x v="0"/>
    <x v="0"/>
    <x v="1"/>
    <x v="0"/>
    <x v="3"/>
    <x v="26"/>
    <x v="11"/>
    <x v="0"/>
  </r>
  <r>
    <s v="AU3550"/>
    <s v="Brooke  Horton"/>
    <x v="1"/>
    <n v="40"/>
    <x v="0"/>
    <x v="0"/>
    <x v="297"/>
    <n v="47970.64"/>
    <x v="0"/>
    <x v="0"/>
    <x v="0"/>
    <x v="1"/>
    <x v="2"/>
    <x v="0"/>
    <x v="0"/>
    <x v="3"/>
    <x v="0"/>
    <x v="11"/>
    <x v="0"/>
  </r>
  <r>
    <s v="AU3551"/>
    <s v="Joey  Wong"/>
    <x v="1"/>
    <n v="35"/>
    <x v="0"/>
    <x v="0"/>
    <x v="297"/>
    <n v="34682.519999999997"/>
    <x v="1"/>
    <x v="0"/>
    <x v="1"/>
    <x v="0"/>
    <x v="1"/>
    <x v="0"/>
    <x v="0"/>
    <x v="3"/>
    <x v="0"/>
    <x v="11"/>
    <x v="0"/>
  </r>
  <r>
    <s v="AU3552"/>
    <s v="Donna  Reid"/>
    <x v="1"/>
    <n v="36"/>
    <x v="0"/>
    <x v="0"/>
    <x v="297"/>
    <n v="34404.639999999999"/>
    <x v="0"/>
    <x v="1"/>
    <x v="1"/>
    <x v="0"/>
    <x v="1"/>
    <x v="0"/>
    <x v="0"/>
    <x v="3"/>
    <x v="0"/>
    <x v="11"/>
    <x v="0"/>
  </r>
  <r>
    <s v="AU3553"/>
    <s v="Woodrow  Colon"/>
    <x v="0"/>
    <n v="34"/>
    <x v="0"/>
    <x v="0"/>
    <x v="297"/>
    <n v="35438.18"/>
    <x v="0"/>
    <x v="1"/>
    <x v="0"/>
    <x v="0"/>
    <x v="0"/>
    <x v="0"/>
    <x v="0"/>
    <x v="1"/>
    <x v="0"/>
    <x v="11"/>
    <x v="0"/>
  </r>
  <r>
    <s v="AU1112"/>
    <s v="Ben  Perez"/>
    <x v="1"/>
    <n v="33"/>
    <x v="0"/>
    <x v="0"/>
    <x v="164"/>
    <n v="125467.19"/>
    <x v="0"/>
    <x v="1"/>
    <x v="0"/>
    <x v="0"/>
    <x v="0"/>
    <x v="2"/>
    <x v="1"/>
    <x v="1"/>
    <x v="2"/>
    <x v="6"/>
    <x v="0"/>
  </r>
  <r>
    <s v="AU3555"/>
    <s v="Johanna  Boone"/>
    <x v="1"/>
    <n v="40"/>
    <x v="0"/>
    <x v="2"/>
    <x v="297"/>
    <n v="130199.55"/>
    <x v="0"/>
    <x v="1"/>
    <x v="0"/>
    <x v="0"/>
    <x v="1"/>
    <x v="0"/>
    <x v="0"/>
    <x v="3"/>
    <x v="0"/>
    <x v="11"/>
    <x v="0"/>
  </r>
  <r>
    <s v="AU3556"/>
    <s v="Cassandra  Franklin"/>
    <x v="1"/>
    <n v="36"/>
    <x v="0"/>
    <x v="0"/>
    <x v="297"/>
    <n v="62486.87"/>
    <x v="0"/>
    <x v="1"/>
    <x v="1"/>
    <x v="0"/>
    <x v="1"/>
    <x v="0"/>
    <x v="0"/>
    <x v="3"/>
    <x v="0"/>
    <x v="11"/>
    <x v="0"/>
  </r>
  <r>
    <s v="AU3557"/>
    <s v="Eric  Rose"/>
    <x v="0"/>
    <n v="20"/>
    <x v="0"/>
    <x v="0"/>
    <x v="297"/>
    <n v="77774.52"/>
    <x v="0"/>
    <x v="2"/>
    <x v="0"/>
    <x v="0"/>
    <x v="0"/>
    <x v="0"/>
    <x v="1"/>
    <x v="0"/>
    <x v="0"/>
    <x v="11"/>
    <x v="0"/>
  </r>
  <r>
    <s v="AU3558"/>
    <s v="Cindy  Becker"/>
    <x v="0"/>
    <n v="34"/>
    <x v="0"/>
    <x v="0"/>
    <x v="297"/>
    <n v="374.15"/>
    <x v="0"/>
    <x v="2"/>
    <x v="1"/>
    <x v="1"/>
    <x v="1"/>
    <x v="0"/>
    <x v="0"/>
    <x v="1"/>
    <x v="0"/>
    <x v="11"/>
    <x v="0"/>
  </r>
  <r>
    <s v="AU3559"/>
    <s v="Christina  Fuller"/>
    <x v="0"/>
    <n v="37"/>
    <x v="2"/>
    <x v="1"/>
    <x v="297"/>
    <n v="18655.689999999999"/>
    <x v="2"/>
    <x v="2"/>
    <x v="0"/>
    <x v="0"/>
    <x v="0"/>
    <x v="0"/>
    <x v="1"/>
    <x v="3"/>
    <x v="0"/>
    <x v="11"/>
    <x v="0"/>
  </r>
  <r>
    <s v="AU3560"/>
    <s v="Woodrow  Colon"/>
    <x v="1"/>
    <n v="42"/>
    <x v="2"/>
    <x v="2"/>
    <x v="297"/>
    <n v="120681.46"/>
    <x v="1"/>
    <x v="1"/>
    <x v="1"/>
    <x v="0"/>
    <x v="0"/>
    <x v="0"/>
    <x v="0"/>
    <x v="3"/>
    <x v="0"/>
    <x v="11"/>
    <x v="0"/>
  </r>
  <r>
    <s v="AU1114"/>
    <s v="Dan  Peterson"/>
    <x v="0"/>
    <n v="33"/>
    <x v="0"/>
    <x v="0"/>
    <x v="164"/>
    <n v="89386.58"/>
    <x v="1"/>
    <x v="1"/>
    <x v="0"/>
    <x v="0"/>
    <x v="0"/>
    <x v="0"/>
    <x v="0"/>
    <x v="1"/>
    <x v="2"/>
    <x v="6"/>
    <x v="0"/>
  </r>
  <r>
    <s v="AU3562"/>
    <s v="Rachel  Gomez"/>
    <x v="0"/>
    <n v="48"/>
    <x v="2"/>
    <x v="1"/>
    <x v="297"/>
    <n v="17704.21"/>
    <x v="0"/>
    <x v="2"/>
    <x v="0"/>
    <x v="0"/>
    <x v="2"/>
    <x v="0"/>
    <x v="0"/>
    <x v="2"/>
    <x v="0"/>
    <x v="11"/>
    <x v="0"/>
  </r>
  <r>
    <s v="AU3563"/>
    <s v="Christy  Olson"/>
    <x v="0"/>
    <n v="38"/>
    <x v="2"/>
    <x v="2"/>
    <x v="297"/>
    <n v="72802.720000000001"/>
    <x v="1"/>
    <x v="2"/>
    <x v="0"/>
    <x v="0"/>
    <x v="0"/>
    <x v="0"/>
    <x v="0"/>
    <x v="3"/>
    <x v="0"/>
    <x v="11"/>
    <x v="0"/>
  </r>
  <r>
    <s v="AU3564"/>
    <s v="Ellen  Weaver"/>
    <x v="1"/>
    <n v="58"/>
    <x v="2"/>
    <x v="0"/>
    <x v="297"/>
    <n v="32870.160000000003"/>
    <x v="0"/>
    <x v="0"/>
    <x v="0"/>
    <x v="0"/>
    <x v="0"/>
    <x v="0"/>
    <x v="0"/>
    <x v="4"/>
    <x v="0"/>
    <x v="11"/>
    <x v="0"/>
  </r>
  <r>
    <s v="AU3565"/>
    <s v="Brooke  Horton"/>
    <x v="0"/>
    <n v="48"/>
    <x v="2"/>
    <x v="2"/>
    <x v="297"/>
    <n v="32438.3"/>
    <x v="1"/>
    <x v="2"/>
    <x v="0"/>
    <x v="1"/>
    <x v="0"/>
    <x v="0"/>
    <x v="0"/>
    <x v="2"/>
    <x v="0"/>
    <x v="11"/>
    <x v="0"/>
  </r>
  <r>
    <s v="AU3566"/>
    <s v="Mable  Lindsey"/>
    <x v="1"/>
    <n v="46"/>
    <x v="2"/>
    <x v="2"/>
    <x v="297"/>
    <n v="34099.07"/>
    <x v="0"/>
    <x v="1"/>
    <x v="1"/>
    <x v="1"/>
    <x v="1"/>
    <x v="0"/>
    <x v="0"/>
    <x v="2"/>
    <x v="0"/>
    <x v="11"/>
    <x v="0"/>
  </r>
  <r>
    <s v="AU3567"/>
    <s v="Salvador  Bass"/>
    <x v="0"/>
    <n v="48"/>
    <x v="2"/>
    <x v="0"/>
    <x v="297"/>
    <n v="121686.99"/>
    <x v="0"/>
    <x v="1"/>
    <x v="1"/>
    <x v="0"/>
    <x v="0"/>
    <x v="0"/>
    <x v="0"/>
    <x v="2"/>
    <x v="0"/>
    <x v="11"/>
    <x v="0"/>
  </r>
  <r>
    <s v="AU3568"/>
    <s v="Rachel  Gomez"/>
    <x v="1"/>
    <n v="41"/>
    <x v="2"/>
    <x v="2"/>
    <x v="297"/>
    <n v="13297.87"/>
    <x v="0"/>
    <x v="3"/>
    <x v="1"/>
    <x v="0"/>
    <x v="0"/>
    <x v="0"/>
    <x v="0"/>
    <x v="3"/>
    <x v="0"/>
    <x v="11"/>
    <x v="0"/>
  </r>
  <r>
    <s v="AU3569"/>
    <s v="Donna  Reid"/>
    <x v="1"/>
    <n v="42"/>
    <x v="3"/>
    <x v="0"/>
    <x v="297"/>
    <n v="41029.599999999999"/>
    <x v="2"/>
    <x v="1"/>
    <x v="1"/>
    <x v="0"/>
    <x v="1"/>
    <x v="0"/>
    <x v="0"/>
    <x v="3"/>
    <x v="0"/>
    <x v="11"/>
    <x v="0"/>
  </r>
  <r>
    <s v="AU1127"/>
    <s v="Joey  Wong"/>
    <x v="0"/>
    <n v="33"/>
    <x v="2"/>
    <x v="1"/>
    <x v="244"/>
    <n v="6571.33"/>
    <x v="0"/>
    <x v="1"/>
    <x v="0"/>
    <x v="0"/>
    <x v="0"/>
    <x v="0"/>
    <x v="0"/>
    <x v="1"/>
    <x v="16"/>
    <x v="6"/>
    <x v="0"/>
  </r>
  <r>
    <s v="AU3571"/>
    <s v="Pauline  Beck"/>
    <x v="1"/>
    <n v="40"/>
    <x v="0"/>
    <x v="2"/>
    <x v="189"/>
    <n v="109218.97"/>
    <x v="0"/>
    <x v="2"/>
    <x v="0"/>
    <x v="0"/>
    <x v="1"/>
    <x v="0"/>
    <x v="0"/>
    <x v="3"/>
    <x v="1"/>
    <x v="11"/>
    <x v="0"/>
  </r>
  <r>
    <s v="AU1132"/>
    <s v="Arturo  Francis"/>
    <x v="0"/>
    <n v="33"/>
    <x v="0"/>
    <x v="0"/>
    <x v="247"/>
    <n v="113881.31"/>
    <x v="1"/>
    <x v="1"/>
    <x v="1"/>
    <x v="0"/>
    <x v="0"/>
    <x v="0"/>
    <x v="0"/>
    <x v="1"/>
    <x v="4"/>
    <x v="6"/>
    <x v="0"/>
  </r>
  <r>
    <s v="AU3573"/>
    <s v="Nellie  Joseph"/>
    <x v="1"/>
    <n v="22"/>
    <x v="0"/>
    <x v="1"/>
    <x v="189"/>
    <n v="56575.39"/>
    <x v="0"/>
    <x v="1"/>
    <x v="0"/>
    <x v="0"/>
    <x v="0"/>
    <x v="0"/>
    <x v="0"/>
    <x v="0"/>
    <x v="1"/>
    <x v="11"/>
    <x v="0"/>
  </r>
  <r>
    <s v="AU3574"/>
    <s v="Elvira  Bowman"/>
    <x v="1"/>
    <n v="40"/>
    <x v="0"/>
    <x v="0"/>
    <x v="189"/>
    <n v="75598.039999999994"/>
    <x v="2"/>
    <x v="0"/>
    <x v="0"/>
    <x v="1"/>
    <x v="0"/>
    <x v="0"/>
    <x v="0"/>
    <x v="3"/>
    <x v="1"/>
    <x v="11"/>
    <x v="0"/>
  </r>
  <r>
    <s v="AU1174"/>
    <s v="Drew  Rogers"/>
    <x v="1"/>
    <n v="33"/>
    <x v="0"/>
    <x v="0"/>
    <x v="41"/>
    <n v="101745.09"/>
    <x v="1"/>
    <x v="1"/>
    <x v="1"/>
    <x v="0"/>
    <x v="0"/>
    <x v="3"/>
    <x v="0"/>
    <x v="1"/>
    <x v="3"/>
    <x v="6"/>
    <x v="0"/>
  </r>
  <r>
    <s v="AU1213"/>
    <s v="Isabel  Cross"/>
    <x v="0"/>
    <n v="33"/>
    <x v="0"/>
    <x v="2"/>
    <x v="254"/>
    <n v="23372.99"/>
    <x v="1"/>
    <x v="2"/>
    <x v="0"/>
    <x v="0"/>
    <x v="0"/>
    <x v="1"/>
    <x v="1"/>
    <x v="1"/>
    <x v="7"/>
    <x v="6"/>
    <x v="0"/>
  </r>
  <r>
    <s v="AU1233"/>
    <s v="Blake  Bridges"/>
    <x v="0"/>
    <n v="33"/>
    <x v="3"/>
    <x v="2"/>
    <x v="243"/>
    <n v="91626.16"/>
    <x v="1"/>
    <x v="1"/>
    <x v="1"/>
    <x v="0"/>
    <x v="1"/>
    <x v="0"/>
    <x v="0"/>
    <x v="1"/>
    <x v="8"/>
    <x v="6"/>
    <x v="0"/>
  </r>
  <r>
    <s v="AU3578"/>
    <s v="Christina  Fuller"/>
    <x v="1"/>
    <n v="35"/>
    <x v="2"/>
    <x v="2"/>
    <x v="189"/>
    <n v="8801.39"/>
    <x v="0"/>
    <x v="2"/>
    <x v="0"/>
    <x v="0"/>
    <x v="0"/>
    <x v="0"/>
    <x v="0"/>
    <x v="3"/>
    <x v="1"/>
    <x v="11"/>
    <x v="0"/>
  </r>
  <r>
    <s v="AU3579"/>
    <s v="Mable  Lindsey"/>
    <x v="0"/>
    <n v="48"/>
    <x v="2"/>
    <x v="1"/>
    <x v="189"/>
    <n v="74959.75"/>
    <x v="0"/>
    <x v="1"/>
    <x v="1"/>
    <x v="0"/>
    <x v="1"/>
    <x v="0"/>
    <x v="0"/>
    <x v="2"/>
    <x v="1"/>
    <x v="11"/>
    <x v="0"/>
  </r>
  <r>
    <s v="AU3580"/>
    <s v="Della  Jensen"/>
    <x v="0"/>
    <n v="61"/>
    <x v="2"/>
    <x v="1"/>
    <x v="189"/>
    <n v="16778.43"/>
    <x v="2"/>
    <x v="2"/>
    <x v="0"/>
    <x v="0"/>
    <x v="0"/>
    <x v="0"/>
    <x v="0"/>
    <x v="4"/>
    <x v="1"/>
    <x v="11"/>
    <x v="0"/>
  </r>
  <r>
    <s v="AU3581"/>
    <s v="Bethany  Pena"/>
    <x v="0"/>
    <n v="51"/>
    <x v="2"/>
    <x v="1"/>
    <x v="189"/>
    <n v="75917.55"/>
    <x v="0"/>
    <x v="2"/>
    <x v="1"/>
    <x v="0"/>
    <x v="1"/>
    <x v="0"/>
    <x v="0"/>
    <x v="2"/>
    <x v="1"/>
    <x v="11"/>
    <x v="0"/>
  </r>
  <r>
    <s v="AU3582"/>
    <s v="Sonya  Mullins"/>
    <x v="0"/>
    <n v="49"/>
    <x v="2"/>
    <x v="1"/>
    <x v="189"/>
    <n v="1519.34"/>
    <x v="0"/>
    <x v="2"/>
    <x v="1"/>
    <x v="0"/>
    <x v="1"/>
    <x v="0"/>
    <x v="0"/>
    <x v="2"/>
    <x v="1"/>
    <x v="11"/>
    <x v="0"/>
  </r>
  <r>
    <s v="AU3583"/>
    <s v="Kyle  Carr"/>
    <x v="0"/>
    <n v="48"/>
    <x v="2"/>
    <x v="2"/>
    <x v="189"/>
    <n v="97812.03"/>
    <x v="0"/>
    <x v="2"/>
    <x v="1"/>
    <x v="0"/>
    <x v="1"/>
    <x v="0"/>
    <x v="0"/>
    <x v="2"/>
    <x v="1"/>
    <x v="11"/>
    <x v="0"/>
  </r>
  <r>
    <s v="AU3584"/>
    <s v="Lula  Daniels"/>
    <x v="1"/>
    <n v="36"/>
    <x v="0"/>
    <x v="0"/>
    <x v="190"/>
    <n v="13346.21"/>
    <x v="1"/>
    <x v="2"/>
    <x v="1"/>
    <x v="0"/>
    <x v="1"/>
    <x v="0"/>
    <x v="0"/>
    <x v="3"/>
    <x v="2"/>
    <x v="11"/>
    <x v="0"/>
  </r>
  <r>
    <s v="AU3585"/>
    <s v="Christina  Fuller"/>
    <x v="0"/>
    <n v="51"/>
    <x v="0"/>
    <x v="0"/>
    <x v="190"/>
    <n v="54658.81"/>
    <x v="0"/>
    <x v="1"/>
    <x v="1"/>
    <x v="0"/>
    <x v="2"/>
    <x v="1"/>
    <x v="0"/>
    <x v="2"/>
    <x v="2"/>
    <x v="11"/>
    <x v="0"/>
  </r>
  <r>
    <s v="AU1235"/>
    <s v="Jaime  Pearson"/>
    <x v="1"/>
    <n v="33"/>
    <x v="0"/>
    <x v="0"/>
    <x v="42"/>
    <n v="62270.99"/>
    <x v="0"/>
    <x v="2"/>
    <x v="1"/>
    <x v="0"/>
    <x v="1"/>
    <x v="0"/>
    <x v="0"/>
    <x v="1"/>
    <x v="6"/>
    <x v="6"/>
    <x v="0"/>
  </r>
  <r>
    <s v="AU3587"/>
    <s v="Sandra  Floyd"/>
    <x v="1"/>
    <n v="35"/>
    <x v="0"/>
    <x v="0"/>
    <x v="190"/>
    <n v="13575.79"/>
    <x v="0"/>
    <x v="1"/>
    <x v="0"/>
    <x v="0"/>
    <x v="0"/>
    <x v="3"/>
    <x v="1"/>
    <x v="3"/>
    <x v="2"/>
    <x v="11"/>
    <x v="0"/>
  </r>
  <r>
    <s v="AU1257"/>
    <s v="Charlie  Wood"/>
    <x v="0"/>
    <n v="33"/>
    <x v="0"/>
    <x v="0"/>
    <x v="261"/>
    <n v="182092.18"/>
    <x v="2"/>
    <x v="1"/>
    <x v="1"/>
    <x v="0"/>
    <x v="1"/>
    <x v="0"/>
    <x v="0"/>
    <x v="1"/>
    <x v="9"/>
    <x v="6"/>
    <x v="0"/>
  </r>
  <r>
    <s v="AU3589"/>
    <s v="Shari  Silva"/>
    <x v="1"/>
    <n v="40"/>
    <x v="0"/>
    <x v="1"/>
    <x v="190"/>
    <n v="170324.69"/>
    <x v="1"/>
    <x v="1"/>
    <x v="0"/>
    <x v="0"/>
    <x v="0"/>
    <x v="2"/>
    <x v="0"/>
    <x v="3"/>
    <x v="2"/>
    <x v="11"/>
    <x v="0"/>
  </r>
  <r>
    <s v="AU3590"/>
    <s v="Sandra  Floyd"/>
    <x v="1"/>
    <n v="34"/>
    <x v="0"/>
    <x v="1"/>
    <x v="190"/>
    <n v="83138.960000000006"/>
    <x v="0"/>
    <x v="3"/>
    <x v="0"/>
    <x v="0"/>
    <x v="0"/>
    <x v="3"/>
    <x v="1"/>
    <x v="1"/>
    <x v="2"/>
    <x v="11"/>
    <x v="0"/>
  </r>
  <r>
    <s v="AU3591"/>
    <s v="Mable  Lindsey"/>
    <x v="0"/>
    <n v="39"/>
    <x v="0"/>
    <x v="0"/>
    <x v="190"/>
    <n v="20930.689999999999"/>
    <x v="0"/>
    <x v="2"/>
    <x v="0"/>
    <x v="0"/>
    <x v="1"/>
    <x v="0"/>
    <x v="0"/>
    <x v="3"/>
    <x v="2"/>
    <x v="11"/>
    <x v="0"/>
  </r>
  <r>
    <s v="AU3592"/>
    <s v="Marian  Hill"/>
    <x v="1"/>
    <n v="41"/>
    <x v="0"/>
    <x v="0"/>
    <x v="190"/>
    <n v="123674.42"/>
    <x v="0"/>
    <x v="1"/>
    <x v="1"/>
    <x v="0"/>
    <x v="0"/>
    <x v="0"/>
    <x v="0"/>
    <x v="3"/>
    <x v="2"/>
    <x v="11"/>
    <x v="0"/>
  </r>
  <r>
    <s v="AU1287"/>
    <s v="Iris  Underwood"/>
    <x v="1"/>
    <n v="33"/>
    <x v="0"/>
    <x v="0"/>
    <x v="202"/>
    <n v="35633.870000000003"/>
    <x v="1"/>
    <x v="2"/>
    <x v="1"/>
    <x v="0"/>
    <x v="2"/>
    <x v="0"/>
    <x v="0"/>
    <x v="1"/>
    <x v="12"/>
    <x v="6"/>
    <x v="0"/>
  </r>
  <r>
    <s v="AU3594"/>
    <s v="Marion  Glover"/>
    <x v="0"/>
    <n v="42"/>
    <x v="0"/>
    <x v="0"/>
    <x v="190"/>
    <n v="106296.13"/>
    <x v="1"/>
    <x v="0"/>
    <x v="1"/>
    <x v="0"/>
    <x v="0"/>
    <x v="3"/>
    <x v="0"/>
    <x v="3"/>
    <x v="2"/>
    <x v="11"/>
    <x v="0"/>
  </r>
  <r>
    <s v="AU3595"/>
    <s v="Billie  Chandler"/>
    <x v="1"/>
    <n v="36"/>
    <x v="0"/>
    <x v="1"/>
    <x v="190"/>
    <n v="108548.25"/>
    <x v="0"/>
    <x v="1"/>
    <x v="1"/>
    <x v="1"/>
    <x v="1"/>
    <x v="0"/>
    <x v="0"/>
    <x v="3"/>
    <x v="2"/>
    <x v="11"/>
    <x v="0"/>
  </r>
  <r>
    <s v="AU1288"/>
    <s v="Eddie  Green"/>
    <x v="1"/>
    <n v="33"/>
    <x v="0"/>
    <x v="0"/>
    <x v="202"/>
    <n v="25173.69"/>
    <x v="0"/>
    <x v="2"/>
    <x v="1"/>
    <x v="0"/>
    <x v="0"/>
    <x v="0"/>
    <x v="1"/>
    <x v="1"/>
    <x v="12"/>
    <x v="6"/>
    <x v="0"/>
  </r>
  <r>
    <s v="AU3597"/>
    <s v="Don  Gonzales"/>
    <x v="1"/>
    <n v="37"/>
    <x v="0"/>
    <x v="0"/>
    <x v="190"/>
    <n v="47942.51"/>
    <x v="0"/>
    <x v="1"/>
    <x v="1"/>
    <x v="0"/>
    <x v="0"/>
    <x v="0"/>
    <x v="0"/>
    <x v="3"/>
    <x v="2"/>
    <x v="11"/>
    <x v="0"/>
  </r>
  <r>
    <s v="AU1306"/>
    <s v="Robert  Munoz"/>
    <x v="1"/>
    <n v="33"/>
    <x v="0"/>
    <x v="1"/>
    <x v="105"/>
    <n v="48383.79"/>
    <x v="0"/>
    <x v="0"/>
    <x v="1"/>
    <x v="1"/>
    <x v="1"/>
    <x v="0"/>
    <x v="0"/>
    <x v="1"/>
    <x v="30"/>
    <x v="6"/>
    <x v="0"/>
  </r>
  <r>
    <s v="AU1346"/>
    <s v="Colleen  Warren"/>
    <x v="1"/>
    <n v="33"/>
    <x v="0"/>
    <x v="0"/>
    <x v="106"/>
    <n v="21075.69"/>
    <x v="2"/>
    <x v="2"/>
    <x v="1"/>
    <x v="0"/>
    <x v="0"/>
    <x v="1"/>
    <x v="0"/>
    <x v="1"/>
    <x v="13"/>
    <x v="6"/>
    <x v="0"/>
  </r>
  <r>
    <s v="AU3600"/>
    <s v="Rachel  Gomez"/>
    <x v="0"/>
    <n v="39"/>
    <x v="0"/>
    <x v="0"/>
    <x v="190"/>
    <n v="23626.54"/>
    <x v="0"/>
    <x v="0"/>
    <x v="0"/>
    <x v="0"/>
    <x v="1"/>
    <x v="0"/>
    <x v="0"/>
    <x v="3"/>
    <x v="2"/>
    <x v="11"/>
    <x v="0"/>
  </r>
  <r>
    <s v="AU1367"/>
    <s v="Dan  Peterson"/>
    <x v="0"/>
    <n v="33"/>
    <x v="0"/>
    <x v="1"/>
    <x v="43"/>
    <n v="104519.33"/>
    <x v="0"/>
    <x v="2"/>
    <x v="1"/>
    <x v="0"/>
    <x v="0"/>
    <x v="0"/>
    <x v="0"/>
    <x v="1"/>
    <x v="14"/>
    <x v="6"/>
    <x v="0"/>
  </r>
  <r>
    <s v="AU1485"/>
    <s v="Salvador  Bass"/>
    <x v="0"/>
    <n v="33"/>
    <x v="0"/>
    <x v="0"/>
    <x v="107"/>
    <n v="72971.520000000004"/>
    <x v="0"/>
    <x v="0"/>
    <x v="1"/>
    <x v="1"/>
    <x v="1"/>
    <x v="0"/>
    <x v="0"/>
    <x v="1"/>
    <x v="25"/>
    <x v="7"/>
    <x v="0"/>
  </r>
  <r>
    <s v="AU3603"/>
    <s v="Lee  Mack"/>
    <x v="0"/>
    <n v="40"/>
    <x v="0"/>
    <x v="0"/>
    <x v="190"/>
    <n v="27193.19"/>
    <x v="0"/>
    <x v="1"/>
    <x v="1"/>
    <x v="0"/>
    <x v="1"/>
    <x v="0"/>
    <x v="0"/>
    <x v="3"/>
    <x v="2"/>
    <x v="11"/>
    <x v="0"/>
  </r>
  <r>
    <s v="AU3604"/>
    <s v="Elbert  Klein"/>
    <x v="1"/>
    <n v="46"/>
    <x v="2"/>
    <x v="2"/>
    <x v="190"/>
    <n v="65231.3"/>
    <x v="0"/>
    <x v="1"/>
    <x v="1"/>
    <x v="0"/>
    <x v="0"/>
    <x v="0"/>
    <x v="0"/>
    <x v="2"/>
    <x v="2"/>
    <x v="11"/>
    <x v="0"/>
  </r>
  <r>
    <s v="AU3605"/>
    <s v="Peter  Hodges"/>
    <x v="1"/>
    <n v="49"/>
    <x v="2"/>
    <x v="2"/>
    <x v="190"/>
    <n v="71289.48"/>
    <x v="0"/>
    <x v="2"/>
    <x v="0"/>
    <x v="0"/>
    <x v="0"/>
    <x v="0"/>
    <x v="0"/>
    <x v="2"/>
    <x v="2"/>
    <x v="11"/>
    <x v="0"/>
  </r>
  <r>
    <s v="AU3606"/>
    <s v="Cassandra  Franklin"/>
    <x v="0"/>
    <n v="60"/>
    <x v="2"/>
    <x v="2"/>
    <x v="190"/>
    <n v="96078.73"/>
    <x v="1"/>
    <x v="2"/>
    <x v="0"/>
    <x v="0"/>
    <x v="0"/>
    <x v="0"/>
    <x v="0"/>
    <x v="4"/>
    <x v="2"/>
    <x v="11"/>
    <x v="0"/>
  </r>
  <r>
    <s v="AU3607"/>
    <s v="Rachel  Gomez"/>
    <x v="1"/>
    <n v="46"/>
    <x v="2"/>
    <x v="2"/>
    <x v="190"/>
    <n v="118803.49"/>
    <x v="0"/>
    <x v="1"/>
    <x v="1"/>
    <x v="0"/>
    <x v="1"/>
    <x v="0"/>
    <x v="0"/>
    <x v="2"/>
    <x v="2"/>
    <x v="11"/>
    <x v="0"/>
  </r>
  <r>
    <s v="AU3608"/>
    <s v="Cassandra  Franklin"/>
    <x v="1"/>
    <n v="57"/>
    <x v="2"/>
    <x v="0"/>
    <x v="190"/>
    <n v="39990.28"/>
    <x v="0"/>
    <x v="1"/>
    <x v="0"/>
    <x v="0"/>
    <x v="2"/>
    <x v="1"/>
    <x v="0"/>
    <x v="4"/>
    <x v="2"/>
    <x v="11"/>
    <x v="0"/>
  </r>
  <r>
    <s v="AU3609"/>
    <s v="Patty  Thompson"/>
    <x v="0"/>
    <n v="39"/>
    <x v="2"/>
    <x v="2"/>
    <x v="190"/>
    <n v="111604.46"/>
    <x v="0"/>
    <x v="2"/>
    <x v="0"/>
    <x v="0"/>
    <x v="1"/>
    <x v="0"/>
    <x v="0"/>
    <x v="3"/>
    <x v="2"/>
    <x v="11"/>
    <x v="0"/>
  </r>
  <r>
    <s v="AU1503"/>
    <s v="Carla  Mccormick"/>
    <x v="1"/>
    <n v="33"/>
    <x v="1"/>
    <x v="1"/>
    <x v="208"/>
    <n v="88245.04"/>
    <x v="0"/>
    <x v="1"/>
    <x v="0"/>
    <x v="0"/>
    <x v="0"/>
    <x v="0"/>
    <x v="0"/>
    <x v="1"/>
    <x v="21"/>
    <x v="7"/>
    <x v="0"/>
  </r>
  <r>
    <s v="AU3611"/>
    <s v="Isabel  Cross"/>
    <x v="1"/>
    <n v="48"/>
    <x v="2"/>
    <x v="2"/>
    <x v="190"/>
    <n v="94760.25"/>
    <x v="2"/>
    <x v="1"/>
    <x v="1"/>
    <x v="0"/>
    <x v="1"/>
    <x v="0"/>
    <x v="0"/>
    <x v="2"/>
    <x v="2"/>
    <x v="11"/>
    <x v="0"/>
  </r>
  <r>
    <s v="AU3612"/>
    <s v="Rachel  Gomez"/>
    <x v="1"/>
    <n v="56"/>
    <x v="2"/>
    <x v="1"/>
    <x v="190"/>
    <n v="48942.45"/>
    <x v="1"/>
    <x v="1"/>
    <x v="1"/>
    <x v="0"/>
    <x v="0"/>
    <x v="0"/>
    <x v="0"/>
    <x v="4"/>
    <x v="2"/>
    <x v="11"/>
    <x v="0"/>
  </r>
  <r>
    <s v="AU3613"/>
    <s v="Ernest  Davis"/>
    <x v="1"/>
    <n v="34"/>
    <x v="0"/>
    <x v="0"/>
    <x v="305"/>
    <n v="44158.69"/>
    <x v="2"/>
    <x v="2"/>
    <x v="0"/>
    <x v="0"/>
    <x v="0"/>
    <x v="2"/>
    <x v="0"/>
    <x v="1"/>
    <x v="16"/>
    <x v="11"/>
    <x v="0"/>
  </r>
  <r>
    <s v="AU3614"/>
    <s v="Don  Gonzales"/>
    <x v="1"/>
    <n v="42"/>
    <x v="0"/>
    <x v="0"/>
    <x v="305"/>
    <n v="49710.99"/>
    <x v="0"/>
    <x v="1"/>
    <x v="0"/>
    <x v="0"/>
    <x v="1"/>
    <x v="0"/>
    <x v="0"/>
    <x v="3"/>
    <x v="16"/>
    <x v="11"/>
    <x v="0"/>
  </r>
  <r>
    <s v="AU3615"/>
    <s v="Sylvester  Morales"/>
    <x v="0"/>
    <n v="36"/>
    <x v="0"/>
    <x v="0"/>
    <x v="305"/>
    <n v="47204.55"/>
    <x v="2"/>
    <x v="2"/>
    <x v="0"/>
    <x v="0"/>
    <x v="0"/>
    <x v="0"/>
    <x v="0"/>
    <x v="3"/>
    <x v="16"/>
    <x v="11"/>
    <x v="0"/>
  </r>
  <r>
    <s v="AU3616"/>
    <s v="Edwin  Malone"/>
    <x v="0"/>
    <n v="41"/>
    <x v="0"/>
    <x v="0"/>
    <x v="305"/>
    <n v="37183.269999999997"/>
    <x v="1"/>
    <x v="1"/>
    <x v="0"/>
    <x v="0"/>
    <x v="0"/>
    <x v="0"/>
    <x v="0"/>
    <x v="3"/>
    <x v="16"/>
    <x v="11"/>
    <x v="0"/>
  </r>
  <r>
    <s v="AU3617"/>
    <s v="Kyle  Carr"/>
    <x v="0"/>
    <n v="45"/>
    <x v="2"/>
    <x v="0"/>
    <x v="305"/>
    <n v="133617.85"/>
    <x v="1"/>
    <x v="2"/>
    <x v="0"/>
    <x v="0"/>
    <x v="0"/>
    <x v="0"/>
    <x v="0"/>
    <x v="2"/>
    <x v="16"/>
    <x v="11"/>
    <x v="0"/>
  </r>
  <r>
    <s v="AU3618"/>
    <s v="Peter  Hodges"/>
    <x v="1"/>
    <n v="49"/>
    <x v="2"/>
    <x v="2"/>
    <x v="305"/>
    <n v="57383.45"/>
    <x v="0"/>
    <x v="1"/>
    <x v="0"/>
    <x v="0"/>
    <x v="0"/>
    <x v="0"/>
    <x v="0"/>
    <x v="2"/>
    <x v="16"/>
    <x v="11"/>
    <x v="0"/>
  </r>
  <r>
    <s v="AU3619"/>
    <s v="Della  Jensen"/>
    <x v="0"/>
    <n v="48"/>
    <x v="2"/>
    <x v="2"/>
    <x v="305"/>
    <n v="65267.54"/>
    <x v="0"/>
    <x v="1"/>
    <x v="0"/>
    <x v="0"/>
    <x v="0"/>
    <x v="0"/>
    <x v="0"/>
    <x v="2"/>
    <x v="16"/>
    <x v="11"/>
    <x v="0"/>
  </r>
  <r>
    <s v="AU3620"/>
    <s v="Isabel  Cross"/>
    <x v="0"/>
    <n v="44"/>
    <x v="2"/>
    <x v="1"/>
    <x v="305"/>
    <n v="97548.57"/>
    <x v="0"/>
    <x v="0"/>
    <x v="1"/>
    <x v="0"/>
    <x v="1"/>
    <x v="0"/>
    <x v="0"/>
    <x v="3"/>
    <x v="16"/>
    <x v="11"/>
    <x v="0"/>
  </r>
  <r>
    <s v="AU1540"/>
    <s v="Joey  Wong"/>
    <x v="0"/>
    <n v="33"/>
    <x v="0"/>
    <x v="2"/>
    <x v="108"/>
    <n v="27319.46"/>
    <x v="0"/>
    <x v="1"/>
    <x v="1"/>
    <x v="0"/>
    <x v="0"/>
    <x v="0"/>
    <x v="0"/>
    <x v="1"/>
    <x v="16"/>
    <x v="7"/>
    <x v="0"/>
  </r>
  <r>
    <s v="AU1575"/>
    <s v="Charlie  Wood"/>
    <x v="0"/>
    <n v="33"/>
    <x v="3"/>
    <x v="0"/>
    <x v="44"/>
    <n v="179518.63"/>
    <x v="2"/>
    <x v="3"/>
    <x v="0"/>
    <x v="0"/>
    <x v="0"/>
    <x v="0"/>
    <x v="1"/>
    <x v="1"/>
    <x v="19"/>
    <x v="7"/>
    <x v="0"/>
  </r>
  <r>
    <s v="AU3623"/>
    <s v="Don  Gonzales"/>
    <x v="1"/>
    <n v="54"/>
    <x v="2"/>
    <x v="2"/>
    <x v="191"/>
    <n v="64483.040000000001"/>
    <x v="1"/>
    <x v="2"/>
    <x v="0"/>
    <x v="0"/>
    <x v="0"/>
    <x v="0"/>
    <x v="0"/>
    <x v="2"/>
    <x v="4"/>
    <x v="11"/>
    <x v="0"/>
  </r>
  <r>
    <s v="AU3624"/>
    <s v="Eddie  Green"/>
    <x v="0"/>
    <n v="48"/>
    <x v="2"/>
    <x v="0"/>
    <x v="191"/>
    <n v="106305.79"/>
    <x v="0"/>
    <x v="0"/>
    <x v="1"/>
    <x v="0"/>
    <x v="0"/>
    <x v="0"/>
    <x v="0"/>
    <x v="2"/>
    <x v="4"/>
    <x v="11"/>
    <x v="0"/>
  </r>
  <r>
    <s v="AU3625"/>
    <s v="Cecilia  Manning"/>
    <x v="0"/>
    <n v="43"/>
    <x v="2"/>
    <x v="1"/>
    <x v="191"/>
    <n v="44450.45"/>
    <x v="0"/>
    <x v="2"/>
    <x v="1"/>
    <x v="0"/>
    <x v="0"/>
    <x v="1"/>
    <x v="0"/>
    <x v="3"/>
    <x v="4"/>
    <x v="11"/>
    <x v="0"/>
  </r>
  <r>
    <s v="AU3626"/>
    <s v="Drew  Rogers"/>
    <x v="0"/>
    <n v="52"/>
    <x v="2"/>
    <x v="2"/>
    <x v="191"/>
    <n v="20331.16"/>
    <x v="0"/>
    <x v="1"/>
    <x v="1"/>
    <x v="0"/>
    <x v="0"/>
    <x v="0"/>
    <x v="0"/>
    <x v="2"/>
    <x v="4"/>
    <x v="11"/>
    <x v="0"/>
  </r>
  <r>
    <s v="AU1584"/>
    <s v="Shari  Silva"/>
    <x v="0"/>
    <n v="33"/>
    <x v="0"/>
    <x v="0"/>
    <x v="249"/>
    <n v="53144.24"/>
    <x v="0"/>
    <x v="1"/>
    <x v="1"/>
    <x v="0"/>
    <x v="1"/>
    <x v="0"/>
    <x v="0"/>
    <x v="1"/>
    <x v="5"/>
    <x v="7"/>
    <x v="0"/>
  </r>
  <r>
    <s v="AU1607"/>
    <s v="Tracy  Reed"/>
    <x v="0"/>
    <n v="33"/>
    <x v="0"/>
    <x v="1"/>
    <x v="171"/>
    <n v="75848.72"/>
    <x v="1"/>
    <x v="3"/>
    <x v="0"/>
    <x v="0"/>
    <x v="1"/>
    <x v="0"/>
    <x v="0"/>
    <x v="1"/>
    <x v="27"/>
    <x v="7"/>
    <x v="0"/>
  </r>
  <r>
    <s v="AU3629"/>
    <s v="Eric  Rose"/>
    <x v="0"/>
    <n v="21"/>
    <x v="0"/>
    <x v="0"/>
    <x v="192"/>
    <n v="32988.269999999997"/>
    <x v="0"/>
    <x v="1"/>
    <x v="1"/>
    <x v="0"/>
    <x v="2"/>
    <x v="0"/>
    <x v="0"/>
    <x v="0"/>
    <x v="19"/>
    <x v="11"/>
    <x v="0"/>
  </r>
  <r>
    <s v="AU1659"/>
    <s v="Edwin  Malone"/>
    <x v="1"/>
    <n v="33"/>
    <x v="0"/>
    <x v="1"/>
    <x v="173"/>
    <n v="28978.12"/>
    <x v="0"/>
    <x v="0"/>
    <x v="1"/>
    <x v="0"/>
    <x v="0"/>
    <x v="2"/>
    <x v="0"/>
    <x v="1"/>
    <x v="9"/>
    <x v="7"/>
    <x v="0"/>
  </r>
  <r>
    <s v="AU3631"/>
    <s v="Trevor  Jones"/>
    <x v="1"/>
    <n v="43"/>
    <x v="0"/>
    <x v="0"/>
    <x v="192"/>
    <n v="82613.72"/>
    <x v="2"/>
    <x v="3"/>
    <x v="1"/>
    <x v="0"/>
    <x v="1"/>
    <x v="0"/>
    <x v="0"/>
    <x v="3"/>
    <x v="19"/>
    <x v="11"/>
    <x v="0"/>
  </r>
  <r>
    <s v="AU3632"/>
    <s v="Rachel  Gomez"/>
    <x v="0"/>
    <n v="38"/>
    <x v="0"/>
    <x v="0"/>
    <x v="192"/>
    <n v="40750.6"/>
    <x v="0"/>
    <x v="1"/>
    <x v="0"/>
    <x v="1"/>
    <x v="2"/>
    <x v="0"/>
    <x v="0"/>
    <x v="3"/>
    <x v="19"/>
    <x v="11"/>
    <x v="0"/>
  </r>
  <r>
    <s v="AU3633"/>
    <s v="Lance  Yates"/>
    <x v="0"/>
    <n v="48"/>
    <x v="0"/>
    <x v="0"/>
    <x v="192"/>
    <n v="31715.37"/>
    <x v="1"/>
    <x v="3"/>
    <x v="0"/>
    <x v="0"/>
    <x v="2"/>
    <x v="0"/>
    <x v="0"/>
    <x v="2"/>
    <x v="19"/>
    <x v="11"/>
    <x v="0"/>
  </r>
  <r>
    <s v="AU3634"/>
    <s v="Drew  Rogers"/>
    <x v="1"/>
    <n v="49"/>
    <x v="0"/>
    <x v="0"/>
    <x v="192"/>
    <n v="51304.61"/>
    <x v="0"/>
    <x v="2"/>
    <x v="1"/>
    <x v="1"/>
    <x v="0"/>
    <x v="1"/>
    <x v="0"/>
    <x v="2"/>
    <x v="19"/>
    <x v="11"/>
    <x v="0"/>
  </r>
  <r>
    <s v="AU3635"/>
    <s v="Bernadette  Page"/>
    <x v="1"/>
    <n v="44"/>
    <x v="0"/>
    <x v="0"/>
    <x v="192"/>
    <n v="73460.820000000007"/>
    <x v="0"/>
    <x v="1"/>
    <x v="1"/>
    <x v="1"/>
    <x v="1"/>
    <x v="0"/>
    <x v="0"/>
    <x v="3"/>
    <x v="19"/>
    <x v="11"/>
    <x v="0"/>
  </r>
  <r>
    <s v="AU3636"/>
    <s v="Lula  Daniels"/>
    <x v="1"/>
    <n v="23"/>
    <x v="0"/>
    <x v="0"/>
    <x v="192"/>
    <n v="66596.37"/>
    <x v="0"/>
    <x v="2"/>
    <x v="1"/>
    <x v="0"/>
    <x v="0"/>
    <x v="0"/>
    <x v="0"/>
    <x v="0"/>
    <x v="19"/>
    <x v="11"/>
    <x v="0"/>
  </r>
  <r>
    <s v="AU1664"/>
    <s v="Billie  Chandler"/>
    <x v="0"/>
    <n v="33"/>
    <x v="2"/>
    <x v="2"/>
    <x v="173"/>
    <n v="97921.93"/>
    <x v="2"/>
    <x v="0"/>
    <x v="1"/>
    <x v="0"/>
    <x v="1"/>
    <x v="0"/>
    <x v="1"/>
    <x v="1"/>
    <x v="9"/>
    <x v="7"/>
    <x v="0"/>
  </r>
  <r>
    <s v="AU3638"/>
    <s v="Cecilia  Manning"/>
    <x v="1"/>
    <n v="40"/>
    <x v="0"/>
    <x v="0"/>
    <x v="192"/>
    <n v="15322.33"/>
    <x v="0"/>
    <x v="1"/>
    <x v="1"/>
    <x v="0"/>
    <x v="1"/>
    <x v="0"/>
    <x v="0"/>
    <x v="3"/>
    <x v="19"/>
    <x v="11"/>
    <x v="0"/>
  </r>
  <r>
    <s v="AU1680"/>
    <s v="Colleen  Warren"/>
    <x v="1"/>
    <n v="33"/>
    <x v="3"/>
    <x v="0"/>
    <x v="46"/>
    <n v="12343.4"/>
    <x v="0"/>
    <x v="1"/>
    <x v="1"/>
    <x v="0"/>
    <x v="1"/>
    <x v="0"/>
    <x v="0"/>
    <x v="1"/>
    <x v="11"/>
    <x v="7"/>
    <x v="0"/>
  </r>
  <r>
    <s v="AU3640"/>
    <s v="Elbert  Klein"/>
    <x v="0"/>
    <n v="35"/>
    <x v="0"/>
    <x v="1"/>
    <x v="192"/>
    <n v="76131.37"/>
    <x v="0"/>
    <x v="2"/>
    <x v="0"/>
    <x v="0"/>
    <x v="0"/>
    <x v="0"/>
    <x v="0"/>
    <x v="3"/>
    <x v="19"/>
    <x v="11"/>
    <x v="0"/>
  </r>
  <r>
    <s v="AU3641"/>
    <s v="Lee  Mack"/>
    <x v="0"/>
    <n v="34"/>
    <x v="0"/>
    <x v="0"/>
    <x v="192"/>
    <n v="62149.09"/>
    <x v="0"/>
    <x v="0"/>
    <x v="1"/>
    <x v="0"/>
    <x v="0"/>
    <x v="0"/>
    <x v="0"/>
    <x v="1"/>
    <x v="19"/>
    <x v="11"/>
    <x v="0"/>
  </r>
  <r>
    <s v="AU1691"/>
    <s v="Isabel  Cross"/>
    <x v="1"/>
    <n v="33"/>
    <x v="0"/>
    <x v="0"/>
    <x v="282"/>
    <n v="7289.07"/>
    <x v="1"/>
    <x v="1"/>
    <x v="1"/>
    <x v="0"/>
    <x v="1"/>
    <x v="0"/>
    <x v="0"/>
    <x v="1"/>
    <x v="12"/>
    <x v="7"/>
    <x v="0"/>
  </r>
  <r>
    <s v="AU1697"/>
    <s v="Don  Gonzales"/>
    <x v="0"/>
    <n v="33"/>
    <x v="3"/>
    <x v="2"/>
    <x v="282"/>
    <n v="38364.43"/>
    <x v="1"/>
    <x v="2"/>
    <x v="1"/>
    <x v="0"/>
    <x v="0"/>
    <x v="0"/>
    <x v="0"/>
    <x v="1"/>
    <x v="12"/>
    <x v="7"/>
    <x v="0"/>
  </r>
  <r>
    <s v="AU1699"/>
    <s v="Lula  Daniels"/>
    <x v="1"/>
    <n v="33"/>
    <x v="3"/>
    <x v="2"/>
    <x v="282"/>
    <n v="111310.43"/>
    <x v="1"/>
    <x v="2"/>
    <x v="0"/>
    <x v="0"/>
    <x v="0"/>
    <x v="1"/>
    <x v="1"/>
    <x v="1"/>
    <x v="12"/>
    <x v="7"/>
    <x v="0"/>
  </r>
  <r>
    <s v="AU3645"/>
    <s v="Max  Rodgers"/>
    <x v="0"/>
    <n v="52"/>
    <x v="2"/>
    <x v="1"/>
    <x v="192"/>
    <n v="103037.36"/>
    <x v="1"/>
    <x v="1"/>
    <x v="0"/>
    <x v="0"/>
    <x v="0"/>
    <x v="3"/>
    <x v="0"/>
    <x v="2"/>
    <x v="19"/>
    <x v="11"/>
    <x v="0"/>
  </r>
  <r>
    <s v="AU3646"/>
    <s v="Willie  Vega"/>
    <x v="0"/>
    <n v="58"/>
    <x v="2"/>
    <x v="2"/>
    <x v="192"/>
    <n v="42252.49"/>
    <x v="1"/>
    <x v="0"/>
    <x v="1"/>
    <x v="0"/>
    <x v="0"/>
    <x v="0"/>
    <x v="0"/>
    <x v="4"/>
    <x v="19"/>
    <x v="11"/>
    <x v="0"/>
  </r>
  <r>
    <s v="AU3647"/>
    <s v="Bernadette  Page"/>
    <x v="0"/>
    <n v="47"/>
    <x v="2"/>
    <x v="2"/>
    <x v="192"/>
    <n v="81412.31"/>
    <x v="1"/>
    <x v="1"/>
    <x v="1"/>
    <x v="1"/>
    <x v="0"/>
    <x v="0"/>
    <x v="0"/>
    <x v="2"/>
    <x v="19"/>
    <x v="11"/>
    <x v="0"/>
  </r>
  <r>
    <s v="AU3648"/>
    <s v="Ruben  Nunez"/>
    <x v="0"/>
    <n v="40"/>
    <x v="2"/>
    <x v="2"/>
    <x v="192"/>
    <n v="14259"/>
    <x v="1"/>
    <x v="1"/>
    <x v="0"/>
    <x v="0"/>
    <x v="0"/>
    <x v="0"/>
    <x v="0"/>
    <x v="3"/>
    <x v="19"/>
    <x v="11"/>
    <x v="0"/>
  </r>
  <r>
    <s v="AU3649"/>
    <s v="Eddie  Green"/>
    <x v="1"/>
    <n v="53"/>
    <x v="2"/>
    <x v="2"/>
    <x v="192"/>
    <n v="122182.64"/>
    <x v="1"/>
    <x v="1"/>
    <x v="1"/>
    <x v="0"/>
    <x v="0"/>
    <x v="0"/>
    <x v="0"/>
    <x v="2"/>
    <x v="19"/>
    <x v="11"/>
    <x v="0"/>
  </r>
  <r>
    <s v="AU3650"/>
    <s v="Shari  Silva"/>
    <x v="0"/>
    <n v="51"/>
    <x v="2"/>
    <x v="1"/>
    <x v="192"/>
    <n v="7488.54"/>
    <x v="0"/>
    <x v="2"/>
    <x v="1"/>
    <x v="0"/>
    <x v="0"/>
    <x v="0"/>
    <x v="0"/>
    <x v="2"/>
    <x v="19"/>
    <x v="11"/>
    <x v="0"/>
  </r>
  <r>
    <s v="AU3651"/>
    <s v="Drew  Rogers"/>
    <x v="0"/>
    <n v="63"/>
    <x v="2"/>
    <x v="1"/>
    <x v="192"/>
    <n v="54149.93"/>
    <x v="1"/>
    <x v="1"/>
    <x v="0"/>
    <x v="0"/>
    <x v="0"/>
    <x v="0"/>
    <x v="0"/>
    <x v="4"/>
    <x v="19"/>
    <x v="11"/>
    <x v="0"/>
  </r>
  <r>
    <s v="AU3652"/>
    <s v="Salvador  Bass"/>
    <x v="1"/>
    <n v="49"/>
    <x v="2"/>
    <x v="2"/>
    <x v="192"/>
    <n v="73546.28"/>
    <x v="0"/>
    <x v="2"/>
    <x v="0"/>
    <x v="0"/>
    <x v="0"/>
    <x v="0"/>
    <x v="0"/>
    <x v="2"/>
    <x v="19"/>
    <x v="11"/>
    <x v="0"/>
  </r>
  <r>
    <s v="AU3653"/>
    <s v="Shari  Silva"/>
    <x v="0"/>
    <n v="54"/>
    <x v="2"/>
    <x v="1"/>
    <x v="192"/>
    <n v="162637.72"/>
    <x v="1"/>
    <x v="1"/>
    <x v="1"/>
    <x v="0"/>
    <x v="1"/>
    <x v="2"/>
    <x v="1"/>
    <x v="2"/>
    <x v="19"/>
    <x v="11"/>
    <x v="0"/>
  </r>
  <r>
    <s v="AU3654"/>
    <s v="Eddie  Green"/>
    <x v="1"/>
    <n v="42"/>
    <x v="3"/>
    <x v="0"/>
    <x v="192"/>
    <n v="14781.76"/>
    <x v="2"/>
    <x v="1"/>
    <x v="1"/>
    <x v="0"/>
    <x v="0"/>
    <x v="0"/>
    <x v="1"/>
    <x v="3"/>
    <x v="19"/>
    <x v="11"/>
    <x v="0"/>
  </r>
  <r>
    <s v="AU3655"/>
    <s v="Ivan  Adkins"/>
    <x v="1"/>
    <n v="41"/>
    <x v="3"/>
    <x v="2"/>
    <x v="192"/>
    <n v="29081.67"/>
    <x v="1"/>
    <x v="2"/>
    <x v="0"/>
    <x v="0"/>
    <x v="0"/>
    <x v="1"/>
    <x v="0"/>
    <x v="3"/>
    <x v="19"/>
    <x v="11"/>
    <x v="0"/>
  </r>
  <r>
    <s v="AU1741"/>
    <s v="Paulette  Spencer"/>
    <x v="1"/>
    <n v="33"/>
    <x v="3"/>
    <x v="0"/>
    <x v="111"/>
    <n v="84386.06"/>
    <x v="0"/>
    <x v="2"/>
    <x v="1"/>
    <x v="0"/>
    <x v="0"/>
    <x v="0"/>
    <x v="0"/>
    <x v="1"/>
    <x v="13"/>
    <x v="7"/>
    <x v="0"/>
  </r>
  <r>
    <s v="AU3657"/>
    <s v="Sonya  Mullins"/>
    <x v="1"/>
    <n v="38"/>
    <x v="3"/>
    <x v="2"/>
    <x v="192"/>
    <n v="141450.87"/>
    <x v="1"/>
    <x v="3"/>
    <x v="0"/>
    <x v="0"/>
    <x v="0"/>
    <x v="1"/>
    <x v="0"/>
    <x v="3"/>
    <x v="19"/>
    <x v="11"/>
    <x v="0"/>
  </r>
  <r>
    <s v="AU3658"/>
    <s v="Salvador  Bass"/>
    <x v="1"/>
    <n v="35"/>
    <x v="0"/>
    <x v="0"/>
    <x v="78"/>
    <n v="184113.7"/>
    <x v="2"/>
    <x v="1"/>
    <x v="1"/>
    <x v="0"/>
    <x v="2"/>
    <x v="0"/>
    <x v="0"/>
    <x v="3"/>
    <x v="5"/>
    <x v="11"/>
    <x v="0"/>
  </r>
  <r>
    <s v="AU3659"/>
    <s v="Felicia  Jennings"/>
    <x v="1"/>
    <n v="44"/>
    <x v="0"/>
    <x v="2"/>
    <x v="78"/>
    <n v="49051.69"/>
    <x v="1"/>
    <x v="1"/>
    <x v="0"/>
    <x v="0"/>
    <x v="2"/>
    <x v="2"/>
    <x v="1"/>
    <x v="3"/>
    <x v="5"/>
    <x v="11"/>
    <x v="0"/>
  </r>
  <r>
    <s v="AU1805"/>
    <s v="Herman  Williams"/>
    <x v="0"/>
    <n v="33"/>
    <x v="0"/>
    <x v="2"/>
    <x v="112"/>
    <n v="20448.39"/>
    <x v="0"/>
    <x v="1"/>
    <x v="1"/>
    <x v="0"/>
    <x v="0"/>
    <x v="0"/>
    <x v="0"/>
    <x v="1"/>
    <x v="15"/>
    <x v="7"/>
    <x v="0"/>
  </r>
  <r>
    <s v="AU3661"/>
    <s v="Andrew  Meyer"/>
    <x v="0"/>
    <n v="20"/>
    <x v="2"/>
    <x v="1"/>
    <x v="78"/>
    <n v="5544.51"/>
    <x v="1"/>
    <x v="1"/>
    <x v="1"/>
    <x v="0"/>
    <x v="1"/>
    <x v="0"/>
    <x v="0"/>
    <x v="0"/>
    <x v="5"/>
    <x v="11"/>
    <x v="0"/>
  </r>
  <r>
    <s v="AU3662"/>
    <s v="Cindy  Becker"/>
    <x v="1"/>
    <n v="50"/>
    <x v="2"/>
    <x v="2"/>
    <x v="78"/>
    <n v="101197.55"/>
    <x v="1"/>
    <x v="1"/>
    <x v="0"/>
    <x v="0"/>
    <x v="0"/>
    <x v="0"/>
    <x v="0"/>
    <x v="2"/>
    <x v="5"/>
    <x v="11"/>
    <x v="0"/>
  </r>
  <r>
    <s v="AU3663"/>
    <s v="Sandra  Floyd"/>
    <x v="0"/>
    <n v="47"/>
    <x v="2"/>
    <x v="1"/>
    <x v="78"/>
    <n v="17378.54"/>
    <x v="0"/>
    <x v="1"/>
    <x v="0"/>
    <x v="0"/>
    <x v="1"/>
    <x v="0"/>
    <x v="0"/>
    <x v="2"/>
    <x v="5"/>
    <x v="11"/>
    <x v="0"/>
  </r>
  <r>
    <s v="AU3664"/>
    <s v="Johanna  Boone"/>
    <x v="0"/>
    <n v="41"/>
    <x v="3"/>
    <x v="0"/>
    <x v="78"/>
    <n v="25610.55"/>
    <x v="0"/>
    <x v="1"/>
    <x v="1"/>
    <x v="0"/>
    <x v="1"/>
    <x v="0"/>
    <x v="0"/>
    <x v="3"/>
    <x v="5"/>
    <x v="11"/>
    <x v="0"/>
  </r>
  <r>
    <s v="AU3665"/>
    <s v="Eric  Rose"/>
    <x v="0"/>
    <n v="46"/>
    <x v="0"/>
    <x v="0"/>
    <x v="79"/>
    <n v="44672.04"/>
    <x v="0"/>
    <x v="1"/>
    <x v="1"/>
    <x v="0"/>
    <x v="0"/>
    <x v="0"/>
    <x v="0"/>
    <x v="2"/>
    <x v="3"/>
    <x v="11"/>
    <x v="0"/>
  </r>
  <r>
    <s v="AU3666"/>
    <s v="Ellen  Weaver"/>
    <x v="1"/>
    <n v="41"/>
    <x v="0"/>
    <x v="2"/>
    <x v="79"/>
    <n v="27172.9"/>
    <x v="1"/>
    <x v="1"/>
    <x v="1"/>
    <x v="0"/>
    <x v="0"/>
    <x v="1"/>
    <x v="0"/>
    <x v="3"/>
    <x v="3"/>
    <x v="11"/>
    <x v="0"/>
  </r>
  <r>
    <s v="AU3667"/>
    <s v="Andrew  Meyer"/>
    <x v="1"/>
    <n v="42"/>
    <x v="0"/>
    <x v="0"/>
    <x v="79"/>
    <n v="108350.79"/>
    <x v="0"/>
    <x v="1"/>
    <x v="1"/>
    <x v="0"/>
    <x v="0"/>
    <x v="0"/>
    <x v="1"/>
    <x v="3"/>
    <x v="3"/>
    <x v="11"/>
    <x v="0"/>
  </r>
  <r>
    <s v="AU3668"/>
    <s v="Tiffany  May"/>
    <x v="1"/>
    <n v="36"/>
    <x v="0"/>
    <x v="0"/>
    <x v="79"/>
    <n v="21706.63"/>
    <x v="1"/>
    <x v="2"/>
    <x v="0"/>
    <x v="0"/>
    <x v="0"/>
    <x v="0"/>
    <x v="0"/>
    <x v="3"/>
    <x v="3"/>
    <x v="11"/>
    <x v="0"/>
  </r>
  <r>
    <s v="AU3669"/>
    <s v="Della  Jensen"/>
    <x v="1"/>
    <n v="36"/>
    <x v="0"/>
    <x v="0"/>
    <x v="79"/>
    <n v="107524.09"/>
    <x v="1"/>
    <x v="1"/>
    <x v="1"/>
    <x v="0"/>
    <x v="0"/>
    <x v="0"/>
    <x v="0"/>
    <x v="3"/>
    <x v="3"/>
    <x v="11"/>
    <x v="0"/>
  </r>
  <r>
    <s v="AU3670"/>
    <s v="Pauline  Beck"/>
    <x v="1"/>
    <n v="37"/>
    <x v="0"/>
    <x v="0"/>
    <x v="79"/>
    <n v="74009.27"/>
    <x v="1"/>
    <x v="1"/>
    <x v="1"/>
    <x v="0"/>
    <x v="0"/>
    <x v="1"/>
    <x v="0"/>
    <x v="3"/>
    <x v="3"/>
    <x v="11"/>
    <x v="0"/>
  </r>
  <r>
    <s v="AU1810"/>
    <s v="Ellen  Weaver"/>
    <x v="0"/>
    <n v="33"/>
    <x v="2"/>
    <x v="2"/>
    <x v="112"/>
    <n v="56345.31"/>
    <x v="0"/>
    <x v="3"/>
    <x v="1"/>
    <x v="0"/>
    <x v="1"/>
    <x v="0"/>
    <x v="0"/>
    <x v="1"/>
    <x v="15"/>
    <x v="7"/>
    <x v="0"/>
  </r>
  <r>
    <s v="AU1818"/>
    <s v="Salvador  Bass"/>
    <x v="0"/>
    <n v="33"/>
    <x v="1"/>
    <x v="0"/>
    <x v="112"/>
    <n v="30016.400000000001"/>
    <x v="0"/>
    <x v="1"/>
    <x v="1"/>
    <x v="0"/>
    <x v="0"/>
    <x v="2"/>
    <x v="0"/>
    <x v="1"/>
    <x v="15"/>
    <x v="7"/>
    <x v="0"/>
  </r>
  <r>
    <s v="AU3673"/>
    <s v="Marian  Hill"/>
    <x v="1"/>
    <n v="34"/>
    <x v="0"/>
    <x v="0"/>
    <x v="79"/>
    <n v="115496.21"/>
    <x v="0"/>
    <x v="1"/>
    <x v="1"/>
    <x v="0"/>
    <x v="0"/>
    <x v="0"/>
    <x v="0"/>
    <x v="1"/>
    <x v="3"/>
    <x v="11"/>
    <x v="0"/>
  </r>
  <r>
    <s v="AU3674"/>
    <s v="Lula  Daniels"/>
    <x v="1"/>
    <n v="54"/>
    <x v="2"/>
    <x v="2"/>
    <x v="79"/>
    <n v="51890.43"/>
    <x v="0"/>
    <x v="2"/>
    <x v="0"/>
    <x v="0"/>
    <x v="1"/>
    <x v="0"/>
    <x v="1"/>
    <x v="2"/>
    <x v="3"/>
    <x v="11"/>
    <x v="0"/>
  </r>
  <r>
    <s v="AU3675"/>
    <s v="Christy  Olson"/>
    <x v="0"/>
    <n v="44"/>
    <x v="2"/>
    <x v="1"/>
    <x v="79"/>
    <n v="89629.24"/>
    <x v="1"/>
    <x v="2"/>
    <x v="1"/>
    <x v="0"/>
    <x v="0"/>
    <x v="1"/>
    <x v="0"/>
    <x v="3"/>
    <x v="3"/>
    <x v="11"/>
    <x v="0"/>
  </r>
  <r>
    <s v="AU3676"/>
    <s v="Ernest  Davis"/>
    <x v="0"/>
    <n v="57"/>
    <x v="2"/>
    <x v="1"/>
    <x v="79"/>
    <n v="116747.61"/>
    <x v="1"/>
    <x v="2"/>
    <x v="0"/>
    <x v="0"/>
    <x v="0"/>
    <x v="0"/>
    <x v="0"/>
    <x v="4"/>
    <x v="3"/>
    <x v="11"/>
    <x v="0"/>
  </r>
  <r>
    <s v="AU3677"/>
    <s v="Ellen  Weaver"/>
    <x v="0"/>
    <n v="64"/>
    <x v="2"/>
    <x v="1"/>
    <x v="79"/>
    <n v="72321.63"/>
    <x v="0"/>
    <x v="1"/>
    <x v="0"/>
    <x v="0"/>
    <x v="0"/>
    <x v="0"/>
    <x v="0"/>
    <x v="4"/>
    <x v="3"/>
    <x v="11"/>
    <x v="0"/>
  </r>
  <r>
    <s v="AU3678"/>
    <s v="Patty  Thompson"/>
    <x v="0"/>
    <n v="34"/>
    <x v="3"/>
    <x v="0"/>
    <x v="79"/>
    <n v="37996.1"/>
    <x v="0"/>
    <x v="1"/>
    <x v="1"/>
    <x v="1"/>
    <x v="1"/>
    <x v="0"/>
    <x v="0"/>
    <x v="1"/>
    <x v="3"/>
    <x v="11"/>
    <x v="0"/>
  </r>
  <r>
    <s v="AU3679"/>
    <s v="Elvira  Bowman"/>
    <x v="1"/>
    <n v="39"/>
    <x v="3"/>
    <x v="2"/>
    <x v="79"/>
    <n v="38766.42"/>
    <x v="2"/>
    <x v="1"/>
    <x v="0"/>
    <x v="0"/>
    <x v="0"/>
    <x v="0"/>
    <x v="0"/>
    <x v="3"/>
    <x v="3"/>
    <x v="11"/>
    <x v="0"/>
  </r>
  <r>
    <s v="AU3680"/>
    <s v="Johanna  Boone"/>
    <x v="1"/>
    <n v="42"/>
    <x v="0"/>
    <x v="0"/>
    <x v="236"/>
    <n v="32965.15"/>
    <x v="0"/>
    <x v="1"/>
    <x v="1"/>
    <x v="1"/>
    <x v="0"/>
    <x v="0"/>
    <x v="0"/>
    <x v="3"/>
    <x v="27"/>
    <x v="11"/>
    <x v="0"/>
  </r>
  <r>
    <s v="AU3681"/>
    <s v="Della  Jensen"/>
    <x v="1"/>
    <n v="35"/>
    <x v="0"/>
    <x v="2"/>
    <x v="236"/>
    <n v="24599.78"/>
    <x v="2"/>
    <x v="1"/>
    <x v="1"/>
    <x v="0"/>
    <x v="0"/>
    <x v="0"/>
    <x v="0"/>
    <x v="3"/>
    <x v="27"/>
    <x v="11"/>
    <x v="0"/>
  </r>
  <r>
    <s v="AU1843"/>
    <s v="Salvador  Bass"/>
    <x v="0"/>
    <n v="33"/>
    <x v="3"/>
    <x v="2"/>
    <x v="47"/>
    <n v="143033.51"/>
    <x v="2"/>
    <x v="0"/>
    <x v="0"/>
    <x v="0"/>
    <x v="0"/>
    <x v="0"/>
    <x v="0"/>
    <x v="1"/>
    <x v="17"/>
    <x v="7"/>
    <x v="0"/>
  </r>
  <r>
    <s v="AU1849"/>
    <s v="Herman  Williams"/>
    <x v="0"/>
    <n v="33"/>
    <x v="0"/>
    <x v="2"/>
    <x v="216"/>
    <n v="64884.55"/>
    <x v="0"/>
    <x v="0"/>
    <x v="1"/>
    <x v="0"/>
    <x v="0"/>
    <x v="1"/>
    <x v="0"/>
    <x v="1"/>
    <x v="28"/>
    <x v="7"/>
    <x v="0"/>
  </r>
  <r>
    <s v="AU3684"/>
    <s v="Della  Jensen"/>
    <x v="0"/>
    <n v="36"/>
    <x v="0"/>
    <x v="2"/>
    <x v="236"/>
    <n v="20444.240000000002"/>
    <x v="0"/>
    <x v="1"/>
    <x v="1"/>
    <x v="0"/>
    <x v="0"/>
    <x v="0"/>
    <x v="0"/>
    <x v="3"/>
    <x v="27"/>
    <x v="11"/>
    <x v="0"/>
  </r>
  <r>
    <s v="AU1853"/>
    <s v="Iris  Underwood"/>
    <x v="0"/>
    <n v="33"/>
    <x v="0"/>
    <x v="0"/>
    <x v="216"/>
    <n v="143912.57"/>
    <x v="0"/>
    <x v="1"/>
    <x v="1"/>
    <x v="0"/>
    <x v="1"/>
    <x v="0"/>
    <x v="0"/>
    <x v="1"/>
    <x v="28"/>
    <x v="7"/>
    <x v="0"/>
  </r>
  <r>
    <s v="AU1888"/>
    <s v="Felicia  Jennings"/>
    <x v="1"/>
    <n v="33"/>
    <x v="0"/>
    <x v="0"/>
    <x v="292"/>
    <n v="21343.94"/>
    <x v="0"/>
    <x v="3"/>
    <x v="1"/>
    <x v="0"/>
    <x v="1"/>
    <x v="0"/>
    <x v="0"/>
    <x v="1"/>
    <x v="25"/>
    <x v="8"/>
    <x v="0"/>
  </r>
  <r>
    <s v="AU1896"/>
    <s v="Mable  Lindsey"/>
    <x v="0"/>
    <n v="33"/>
    <x v="0"/>
    <x v="0"/>
    <x v="48"/>
    <n v="35856.910000000003"/>
    <x v="1"/>
    <x v="1"/>
    <x v="0"/>
    <x v="0"/>
    <x v="0"/>
    <x v="0"/>
    <x v="0"/>
    <x v="1"/>
    <x v="21"/>
    <x v="8"/>
    <x v="0"/>
  </r>
  <r>
    <s v="AU1908"/>
    <s v="Salvador  Bass"/>
    <x v="0"/>
    <n v="33"/>
    <x v="0"/>
    <x v="0"/>
    <x v="293"/>
    <n v="1017.88"/>
    <x v="2"/>
    <x v="2"/>
    <x v="1"/>
    <x v="0"/>
    <x v="0"/>
    <x v="0"/>
    <x v="0"/>
    <x v="1"/>
    <x v="26"/>
    <x v="8"/>
    <x v="0"/>
  </r>
  <r>
    <s v="AU3689"/>
    <s v="Robert  Munoz"/>
    <x v="0"/>
    <n v="36"/>
    <x v="0"/>
    <x v="0"/>
    <x v="236"/>
    <n v="5415.61"/>
    <x v="0"/>
    <x v="1"/>
    <x v="1"/>
    <x v="0"/>
    <x v="1"/>
    <x v="0"/>
    <x v="0"/>
    <x v="3"/>
    <x v="27"/>
    <x v="11"/>
    <x v="0"/>
  </r>
  <r>
    <s v="AU1913"/>
    <s v="Bobbie  Ryan"/>
    <x v="1"/>
    <n v="33"/>
    <x v="3"/>
    <x v="0"/>
    <x v="293"/>
    <n v="33244.550000000003"/>
    <x v="0"/>
    <x v="1"/>
    <x v="0"/>
    <x v="0"/>
    <x v="2"/>
    <x v="1"/>
    <x v="0"/>
    <x v="1"/>
    <x v="26"/>
    <x v="8"/>
    <x v="0"/>
  </r>
  <r>
    <s v="AU3691"/>
    <s v="Fernando  Rowe"/>
    <x v="1"/>
    <n v="53"/>
    <x v="2"/>
    <x v="2"/>
    <x v="236"/>
    <n v="70543.91"/>
    <x v="0"/>
    <x v="0"/>
    <x v="0"/>
    <x v="0"/>
    <x v="0"/>
    <x v="1"/>
    <x v="1"/>
    <x v="2"/>
    <x v="27"/>
    <x v="11"/>
    <x v="0"/>
  </r>
  <r>
    <s v="AU3692"/>
    <s v="Bobbie  Ryan"/>
    <x v="0"/>
    <n v="52"/>
    <x v="2"/>
    <x v="0"/>
    <x v="236"/>
    <n v="22071.31"/>
    <x v="1"/>
    <x v="2"/>
    <x v="0"/>
    <x v="0"/>
    <x v="0"/>
    <x v="0"/>
    <x v="0"/>
    <x v="2"/>
    <x v="27"/>
    <x v="11"/>
    <x v="0"/>
  </r>
  <r>
    <s v="AU3693"/>
    <s v="Willie  Vega"/>
    <x v="0"/>
    <n v="37"/>
    <x v="2"/>
    <x v="1"/>
    <x v="236"/>
    <n v="6518.99"/>
    <x v="2"/>
    <x v="0"/>
    <x v="1"/>
    <x v="0"/>
    <x v="1"/>
    <x v="0"/>
    <x v="0"/>
    <x v="3"/>
    <x v="27"/>
    <x v="11"/>
    <x v="0"/>
  </r>
  <r>
    <s v="AU3694"/>
    <s v="Bobbie  Ryan"/>
    <x v="0"/>
    <n v="39"/>
    <x v="2"/>
    <x v="1"/>
    <x v="236"/>
    <n v="56121.49"/>
    <x v="0"/>
    <x v="2"/>
    <x v="0"/>
    <x v="0"/>
    <x v="0"/>
    <x v="0"/>
    <x v="0"/>
    <x v="3"/>
    <x v="27"/>
    <x v="11"/>
    <x v="0"/>
  </r>
  <r>
    <s v="AU3695"/>
    <s v="Ivan  Adkins"/>
    <x v="0"/>
    <n v="49"/>
    <x v="2"/>
    <x v="2"/>
    <x v="236"/>
    <n v="61011.1"/>
    <x v="0"/>
    <x v="1"/>
    <x v="1"/>
    <x v="0"/>
    <x v="0"/>
    <x v="0"/>
    <x v="0"/>
    <x v="2"/>
    <x v="27"/>
    <x v="11"/>
    <x v="0"/>
  </r>
  <r>
    <s v="AU3696"/>
    <s v="Lynette  Brewer"/>
    <x v="0"/>
    <n v="48"/>
    <x v="2"/>
    <x v="2"/>
    <x v="236"/>
    <n v="69478.399999999994"/>
    <x v="0"/>
    <x v="2"/>
    <x v="0"/>
    <x v="0"/>
    <x v="0"/>
    <x v="3"/>
    <x v="1"/>
    <x v="2"/>
    <x v="27"/>
    <x v="11"/>
    <x v="0"/>
  </r>
  <r>
    <s v="AU3697"/>
    <s v="Kyle  Carr"/>
    <x v="0"/>
    <n v="52"/>
    <x v="2"/>
    <x v="1"/>
    <x v="236"/>
    <n v="28800.84"/>
    <x v="1"/>
    <x v="1"/>
    <x v="1"/>
    <x v="1"/>
    <x v="1"/>
    <x v="0"/>
    <x v="0"/>
    <x v="2"/>
    <x v="27"/>
    <x v="11"/>
    <x v="0"/>
  </r>
  <r>
    <s v="AU3698"/>
    <s v="Lee  Mack"/>
    <x v="0"/>
    <n v="50"/>
    <x v="2"/>
    <x v="1"/>
    <x v="236"/>
    <n v="30827.75"/>
    <x v="2"/>
    <x v="0"/>
    <x v="1"/>
    <x v="0"/>
    <x v="0"/>
    <x v="1"/>
    <x v="0"/>
    <x v="2"/>
    <x v="27"/>
    <x v="11"/>
    <x v="0"/>
  </r>
  <r>
    <s v="AU3699"/>
    <s v="Bernadette  Page"/>
    <x v="0"/>
    <n v="48"/>
    <x v="2"/>
    <x v="1"/>
    <x v="236"/>
    <n v="16468.669999999998"/>
    <x v="0"/>
    <x v="0"/>
    <x v="1"/>
    <x v="0"/>
    <x v="1"/>
    <x v="0"/>
    <x v="0"/>
    <x v="2"/>
    <x v="27"/>
    <x v="11"/>
    <x v="0"/>
  </r>
  <r>
    <s v="AU3700"/>
    <s v="Marian  Hill"/>
    <x v="0"/>
    <n v="54"/>
    <x v="2"/>
    <x v="1"/>
    <x v="236"/>
    <n v="40155.79"/>
    <x v="0"/>
    <x v="1"/>
    <x v="1"/>
    <x v="1"/>
    <x v="0"/>
    <x v="0"/>
    <x v="0"/>
    <x v="2"/>
    <x v="27"/>
    <x v="11"/>
    <x v="0"/>
  </r>
  <r>
    <s v="AU3701"/>
    <s v="Jenny  Garcia"/>
    <x v="1"/>
    <n v="53"/>
    <x v="2"/>
    <x v="2"/>
    <x v="236"/>
    <n v="107176.81"/>
    <x v="0"/>
    <x v="0"/>
    <x v="0"/>
    <x v="0"/>
    <x v="0"/>
    <x v="0"/>
    <x v="0"/>
    <x v="2"/>
    <x v="27"/>
    <x v="11"/>
    <x v="0"/>
  </r>
  <r>
    <s v="AU3702"/>
    <s v="Max  Rodgers"/>
    <x v="0"/>
    <n v="47"/>
    <x v="2"/>
    <x v="2"/>
    <x v="236"/>
    <n v="55446.34"/>
    <x v="0"/>
    <x v="2"/>
    <x v="1"/>
    <x v="0"/>
    <x v="0"/>
    <x v="2"/>
    <x v="0"/>
    <x v="2"/>
    <x v="27"/>
    <x v="11"/>
    <x v="0"/>
  </r>
  <r>
    <s v="AU1922"/>
    <s v="Shari  Silva"/>
    <x v="0"/>
    <n v="33"/>
    <x v="0"/>
    <x v="1"/>
    <x v="49"/>
    <n v="75977.34"/>
    <x v="0"/>
    <x v="1"/>
    <x v="1"/>
    <x v="0"/>
    <x v="1"/>
    <x v="0"/>
    <x v="0"/>
    <x v="1"/>
    <x v="0"/>
    <x v="8"/>
    <x v="0"/>
  </r>
  <r>
    <s v="AU3704"/>
    <s v="Isabel  Cross"/>
    <x v="0"/>
    <n v="35"/>
    <x v="3"/>
    <x v="1"/>
    <x v="236"/>
    <n v="19011.75"/>
    <x v="0"/>
    <x v="0"/>
    <x v="1"/>
    <x v="0"/>
    <x v="0"/>
    <x v="1"/>
    <x v="0"/>
    <x v="3"/>
    <x v="27"/>
    <x v="11"/>
    <x v="0"/>
  </r>
  <r>
    <s v="AU3705"/>
    <s v="Cindy  Becker"/>
    <x v="1"/>
    <n v="39"/>
    <x v="3"/>
    <x v="0"/>
    <x v="236"/>
    <n v="5685.79"/>
    <x v="0"/>
    <x v="1"/>
    <x v="1"/>
    <x v="0"/>
    <x v="0"/>
    <x v="0"/>
    <x v="0"/>
    <x v="3"/>
    <x v="27"/>
    <x v="11"/>
    <x v="0"/>
  </r>
  <r>
    <s v="AU3706"/>
    <s v="Robert  Munoz"/>
    <x v="0"/>
    <n v="34"/>
    <x v="3"/>
    <x v="2"/>
    <x v="236"/>
    <n v="23500.94"/>
    <x v="0"/>
    <x v="2"/>
    <x v="1"/>
    <x v="0"/>
    <x v="0"/>
    <x v="2"/>
    <x v="0"/>
    <x v="1"/>
    <x v="27"/>
    <x v="11"/>
    <x v="0"/>
  </r>
  <r>
    <s v="AU3707"/>
    <s v="Lance  Yates"/>
    <x v="0"/>
    <n v="35"/>
    <x v="3"/>
    <x v="2"/>
    <x v="236"/>
    <n v="156436.15"/>
    <x v="0"/>
    <x v="0"/>
    <x v="1"/>
    <x v="1"/>
    <x v="1"/>
    <x v="0"/>
    <x v="0"/>
    <x v="3"/>
    <x v="27"/>
    <x v="11"/>
    <x v="0"/>
  </r>
  <r>
    <s v="AU3708"/>
    <s v="Dan  Peterson"/>
    <x v="1"/>
    <n v="47"/>
    <x v="0"/>
    <x v="0"/>
    <x v="80"/>
    <n v="96583.85"/>
    <x v="1"/>
    <x v="1"/>
    <x v="1"/>
    <x v="0"/>
    <x v="1"/>
    <x v="0"/>
    <x v="0"/>
    <x v="2"/>
    <x v="7"/>
    <x v="11"/>
    <x v="0"/>
  </r>
  <r>
    <s v="AU1933"/>
    <s v="Arturo  Francis"/>
    <x v="0"/>
    <n v="33"/>
    <x v="0"/>
    <x v="0"/>
    <x v="294"/>
    <n v="28796.09"/>
    <x v="0"/>
    <x v="1"/>
    <x v="1"/>
    <x v="0"/>
    <x v="1"/>
    <x v="0"/>
    <x v="0"/>
    <x v="1"/>
    <x v="1"/>
    <x v="8"/>
    <x v="0"/>
  </r>
  <r>
    <s v="AU1952"/>
    <s v="Isabel  Cross"/>
    <x v="1"/>
    <n v="33"/>
    <x v="3"/>
    <x v="0"/>
    <x v="54"/>
    <n v="47919.24"/>
    <x v="1"/>
    <x v="2"/>
    <x v="1"/>
    <x v="0"/>
    <x v="0"/>
    <x v="1"/>
    <x v="0"/>
    <x v="1"/>
    <x v="2"/>
    <x v="8"/>
    <x v="0"/>
  </r>
  <r>
    <s v="AU3711"/>
    <s v="Sylvester  Morales"/>
    <x v="1"/>
    <n v="39"/>
    <x v="0"/>
    <x v="0"/>
    <x v="80"/>
    <n v="41365.089999999997"/>
    <x v="0"/>
    <x v="2"/>
    <x v="0"/>
    <x v="0"/>
    <x v="0"/>
    <x v="2"/>
    <x v="0"/>
    <x v="3"/>
    <x v="7"/>
    <x v="11"/>
    <x v="0"/>
  </r>
  <r>
    <s v="AU3712"/>
    <s v="Jenny  Garcia"/>
    <x v="1"/>
    <n v="41"/>
    <x v="0"/>
    <x v="0"/>
    <x v="80"/>
    <n v="1367.01"/>
    <x v="0"/>
    <x v="1"/>
    <x v="0"/>
    <x v="0"/>
    <x v="1"/>
    <x v="0"/>
    <x v="0"/>
    <x v="3"/>
    <x v="7"/>
    <x v="11"/>
    <x v="0"/>
  </r>
  <r>
    <s v="AU3713"/>
    <s v="Arturo  Francis"/>
    <x v="1"/>
    <n v="35"/>
    <x v="0"/>
    <x v="0"/>
    <x v="80"/>
    <n v="29636.720000000001"/>
    <x v="0"/>
    <x v="0"/>
    <x v="1"/>
    <x v="0"/>
    <x v="1"/>
    <x v="0"/>
    <x v="0"/>
    <x v="3"/>
    <x v="7"/>
    <x v="11"/>
    <x v="0"/>
  </r>
  <r>
    <s v="AU1957"/>
    <s v="Marian  Hill"/>
    <x v="0"/>
    <n v="33"/>
    <x v="1"/>
    <x v="2"/>
    <x v="54"/>
    <n v="42807.18"/>
    <x v="0"/>
    <x v="0"/>
    <x v="0"/>
    <x v="0"/>
    <x v="2"/>
    <x v="1"/>
    <x v="0"/>
    <x v="1"/>
    <x v="2"/>
    <x v="8"/>
    <x v="0"/>
  </r>
  <r>
    <s v="AU3715"/>
    <s v="Dan  Peterson"/>
    <x v="1"/>
    <n v="36"/>
    <x v="0"/>
    <x v="0"/>
    <x v="80"/>
    <n v="187596.18"/>
    <x v="2"/>
    <x v="2"/>
    <x v="1"/>
    <x v="0"/>
    <x v="0"/>
    <x v="3"/>
    <x v="0"/>
    <x v="3"/>
    <x v="7"/>
    <x v="11"/>
    <x v="0"/>
  </r>
  <r>
    <s v="AU3716"/>
    <s v="Drew  Rogers"/>
    <x v="0"/>
    <n v="36"/>
    <x v="0"/>
    <x v="1"/>
    <x v="80"/>
    <n v="70123.070000000007"/>
    <x v="0"/>
    <x v="1"/>
    <x v="0"/>
    <x v="0"/>
    <x v="1"/>
    <x v="0"/>
    <x v="0"/>
    <x v="3"/>
    <x v="7"/>
    <x v="11"/>
    <x v="0"/>
  </r>
  <r>
    <s v="AU3717"/>
    <s v="Ellen  Weaver"/>
    <x v="0"/>
    <n v="38"/>
    <x v="2"/>
    <x v="2"/>
    <x v="80"/>
    <n v="10772.84"/>
    <x v="2"/>
    <x v="1"/>
    <x v="1"/>
    <x v="0"/>
    <x v="1"/>
    <x v="0"/>
    <x v="0"/>
    <x v="3"/>
    <x v="7"/>
    <x v="11"/>
    <x v="0"/>
  </r>
  <r>
    <s v="AU3718"/>
    <s v="Kyle  Carr"/>
    <x v="0"/>
    <n v="38"/>
    <x v="2"/>
    <x v="2"/>
    <x v="80"/>
    <n v="81831.899999999994"/>
    <x v="0"/>
    <x v="2"/>
    <x v="0"/>
    <x v="0"/>
    <x v="2"/>
    <x v="0"/>
    <x v="0"/>
    <x v="3"/>
    <x v="7"/>
    <x v="11"/>
    <x v="0"/>
  </r>
  <r>
    <s v="AU3719"/>
    <s v="Cassandra  Franklin"/>
    <x v="0"/>
    <n v="48"/>
    <x v="2"/>
    <x v="1"/>
    <x v="80"/>
    <n v="48375.78"/>
    <x v="2"/>
    <x v="3"/>
    <x v="1"/>
    <x v="0"/>
    <x v="1"/>
    <x v="0"/>
    <x v="0"/>
    <x v="2"/>
    <x v="7"/>
    <x v="11"/>
    <x v="0"/>
  </r>
  <r>
    <s v="AU3720"/>
    <s v="Shari  Silva"/>
    <x v="0"/>
    <n v="49"/>
    <x v="2"/>
    <x v="2"/>
    <x v="80"/>
    <n v="29732.69"/>
    <x v="1"/>
    <x v="2"/>
    <x v="0"/>
    <x v="0"/>
    <x v="0"/>
    <x v="0"/>
    <x v="0"/>
    <x v="2"/>
    <x v="7"/>
    <x v="11"/>
    <x v="0"/>
  </r>
  <r>
    <s v="AU3721"/>
    <s v="Sandra  Floyd"/>
    <x v="0"/>
    <n v="57"/>
    <x v="2"/>
    <x v="1"/>
    <x v="80"/>
    <n v="19189.13"/>
    <x v="0"/>
    <x v="1"/>
    <x v="1"/>
    <x v="0"/>
    <x v="0"/>
    <x v="0"/>
    <x v="0"/>
    <x v="4"/>
    <x v="7"/>
    <x v="11"/>
    <x v="0"/>
  </r>
  <r>
    <s v="AU3722"/>
    <s v="Andrew  Meyer"/>
    <x v="0"/>
    <n v="37"/>
    <x v="2"/>
    <x v="1"/>
    <x v="80"/>
    <n v="13756.22"/>
    <x v="0"/>
    <x v="1"/>
    <x v="0"/>
    <x v="1"/>
    <x v="1"/>
    <x v="0"/>
    <x v="0"/>
    <x v="3"/>
    <x v="7"/>
    <x v="11"/>
    <x v="0"/>
  </r>
  <r>
    <s v="AU3723"/>
    <s v="Rachel  Gomez"/>
    <x v="0"/>
    <n v="61"/>
    <x v="2"/>
    <x v="1"/>
    <x v="80"/>
    <n v="62762.85"/>
    <x v="0"/>
    <x v="1"/>
    <x v="1"/>
    <x v="0"/>
    <x v="1"/>
    <x v="0"/>
    <x v="0"/>
    <x v="4"/>
    <x v="7"/>
    <x v="11"/>
    <x v="0"/>
  </r>
  <r>
    <s v="AU3724"/>
    <s v="Max  Rodgers"/>
    <x v="0"/>
    <n v="46"/>
    <x v="3"/>
    <x v="1"/>
    <x v="80"/>
    <n v="4479.42"/>
    <x v="1"/>
    <x v="1"/>
    <x v="1"/>
    <x v="0"/>
    <x v="0"/>
    <x v="0"/>
    <x v="1"/>
    <x v="2"/>
    <x v="7"/>
    <x v="11"/>
    <x v="0"/>
  </r>
  <r>
    <s v="AU3725"/>
    <s v="Marion  Glover"/>
    <x v="1"/>
    <n v="36"/>
    <x v="3"/>
    <x v="0"/>
    <x v="80"/>
    <n v="36985.21"/>
    <x v="2"/>
    <x v="1"/>
    <x v="1"/>
    <x v="0"/>
    <x v="0"/>
    <x v="1"/>
    <x v="0"/>
    <x v="3"/>
    <x v="7"/>
    <x v="11"/>
    <x v="0"/>
  </r>
  <r>
    <s v="AU3726"/>
    <s v="Willie  Vega"/>
    <x v="1"/>
    <n v="38"/>
    <x v="3"/>
    <x v="0"/>
    <x v="80"/>
    <n v="46110.42"/>
    <x v="0"/>
    <x v="0"/>
    <x v="1"/>
    <x v="0"/>
    <x v="1"/>
    <x v="0"/>
    <x v="0"/>
    <x v="3"/>
    <x v="7"/>
    <x v="11"/>
    <x v="0"/>
  </r>
  <r>
    <s v="AU1979"/>
    <s v="Billie  Chandler"/>
    <x v="0"/>
    <n v="33"/>
    <x v="3"/>
    <x v="1"/>
    <x v="255"/>
    <n v="181615.15"/>
    <x v="0"/>
    <x v="3"/>
    <x v="1"/>
    <x v="0"/>
    <x v="2"/>
    <x v="2"/>
    <x v="0"/>
    <x v="1"/>
    <x v="4"/>
    <x v="8"/>
    <x v="0"/>
  </r>
  <r>
    <s v="AU3728"/>
    <s v="Della  Jensen"/>
    <x v="0"/>
    <n v="35"/>
    <x v="0"/>
    <x v="2"/>
    <x v="81"/>
    <n v="39891.06"/>
    <x v="1"/>
    <x v="1"/>
    <x v="1"/>
    <x v="0"/>
    <x v="0"/>
    <x v="0"/>
    <x v="0"/>
    <x v="3"/>
    <x v="8"/>
    <x v="11"/>
    <x v="0"/>
  </r>
  <r>
    <s v="AU2042"/>
    <s v="Carla  Mccormick"/>
    <x v="1"/>
    <n v="33"/>
    <x v="2"/>
    <x v="2"/>
    <x v="280"/>
    <n v="41540.400000000001"/>
    <x v="0"/>
    <x v="0"/>
    <x v="0"/>
    <x v="0"/>
    <x v="0"/>
    <x v="0"/>
    <x v="0"/>
    <x v="1"/>
    <x v="27"/>
    <x v="8"/>
    <x v="0"/>
  </r>
  <r>
    <s v="AU3730"/>
    <s v="Andrew  Meyer"/>
    <x v="1"/>
    <n v="40"/>
    <x v="0"/>
    <x v="0"/>
    <x v="81"/>
    <n v="45991.64"/>
    <x v="0"/>
    <x v="0"/>
    <x v="0"/>
    <x v="0"/>
    <x v="0"/>
    <x v="0"/>
    <x v="0"/>
    <x v="3"/>
    <x v="8"/>
    <x v="11"/>
    <x v="0"/>
  </r>
  <r>
    <s v="AU3731"/>
    <s v="Jenny  Garcia"/>
    <x v="1"/>
    <n v="42"/>
    <x v="0"/>
    <x v="0"/>
    <x v="81"/>
    <n v="127174.54"/>
    <x v="0"/>
    <x v="1"/>
    <x v="1"/>
    <x v="0"/>
    <x v="1"/>
    <x v="0"/>
    <x v="1"/>
    <x v="3"/>
    <x v="8"/>
    <x v="11"/>
    <x v="0"/>
  </r>
  <r>
    <s v="AU3732"/>
    <s v="Felicia  Jennings"/>
    <x v="1"/>
    <n v="34"/>
    <x v="0"/>
    <x v="0"/>
    <x v="81"/>
    <n v="214744.22"/>
    <x v="0"/>
    <x v="1"/>
    <x v="0"/>
    <x v="0"/>
    <x v="0"/>
    <x v="1"/>
    <x v="0"/>
    <x v="1"/>
    <x v="8"/>
    <x v="11"/>
    <x v="0"/>
  </r>
  <r>
    <s v="AU2061"/>
    <s v="Ivan  Adkins"/>
    <x v="0"/>
    <n v="33"/>
    <x v="0"/>
    <x v="1"/>
    <x v="117"/>
    <n v="16641.54"/>
    <x v="0"/>
    <x v="0"/>
    <x v="1"/>
    <x v="0"/>
    <x v="1"/>
    <x v="0"/>
    <x v="0"/>
    <x v="1"/>
    <x v="8"/>
    <x v="8"/>
    <x v="0"/>
  </r>
  <r>
    <s v="AU3734"/>
    <s v="Shari  Silva"/>
    <x v="0"/>
    <n v="43"/>
    <x v="0"/>
    <x v="0"/>
    <x v="81"/>
    <n v="136521.75"/>
    <x v="2"/>
    <x v="2"/>
    <x v="1"/>
    <x v="0"/>
    <x v="0"/>
    <x v="0"/>
    <x v="1"/>
    <x v="3"/>
    <x v="8"/>
    <x v="11"/>
    <x v="0"/>
  </r>
  <r>
    <s v="AU2110"/>
    <s v="Trevor  Jones"/>
    <x v="0"/>
    <n v="33"/>
    <x v="0"/>
    <x v="2"/>
    <x v="296"/>
    <n v="1372.96"/>
    <x v="1"/>
    <x v="1"/>
    <x v="1"/>
    <x v="0"/>
    <x v="2"/>
    <x v="0"/>
    <x v="0"/>
    <x v="1"/>
    <x v="9"/>
    <x v="8"/>
    <x v="0"/>
  </r>
  <r>
    <s v="AU2112"/>
    <s v="Dan  Peterson"/>
    <x v="1"/>
    <n v="33"/>
    <x v="0"/>
    <x v="1"/>
    <x v="296"/>
    <n v="23940.13"/>
    <x v="1"/>
    <x v="2"/>
    <x v="0"/>
    <x v="0"/>
    <x v="0"/>
    <x v="0"/>
    <x v="0"/>
    <x v="1"/>
    <x v="9"/>
    <x v="8"/>
    <x v="0"/>
  </r>
  <r>
    <s v="AU3737"/>
    <s v="Trevor  Jones"/>
    <x v="0"/>
    <n v="34"/>
    <x v="0"/>
    <x v="0"/>
    <x v="81"/>
    <n v="5269.18"/>
    <x v="0"/>
    <x v="2"/>
    <x v="1"/>
    <x v="0"/>
    <x v="0"/>
    <x v="0"/>
    <x v="0"/>
    <x v="1"/>
    <x v="8"/>
    <x v="11"/>
    <x v="0"/>
  </r>
  <r>
    <s v="AU2138"/>
    <s v="Della  Jensen"/>
    <x v="0"/>
    <n v="33"/>
    <x v="0"/>
    <x v="0"/>
    <x v="219"/>
    <n v="11901.4"/>
    <x v="0"/>
    <x v="0"/>
    <x v="0"/>
    <x v="0"/>
    <x v="0"/>
    <x v="0"/>
    <x v="0"/>
    <x v="1"/>
    <x v="10"/>
    <x v="8"/>
    <x v="0"/>
  </r>
  <r>
    <s v="AU3739"/>
    <s v="Tiffany  May"/>
    <x v="0"/>
    <n v="57"/>
    <x v="2"/>
    <x v="1"/>
    <x v="81"/>
    <n v="94070.1"/>
    <x v="0"/>
    <x v="0"/>
    <x v="1"/>
    <x v="0"/>
    <x v="0"/>
    <x v="0"/>
    <x v="0"/>
    <x v="4"/>
    <x v="8"/>
    <x v="11"/>
    <x v="0"/>
  </r>
  <r>
    <s v="AU3740"/>
    <s v="Iris  Underwood"/>
    <x v="1"/>
    <n v="42"/>
    <x v="2"/>
    <x v="1"/>
    <x v="81"/>
    <n v="22652.42"/>
    <x v="0"/>
    <x v="2"/>
    <x v="1"/>
    <x v="0"/>
    <x v="1"/>
    <x v="0"/>
    <x v="0"/>
    <x v="3"/>
    <x v="8"/>
    <x v="11"/>
    <x v="0"/>
  </r>
  <r>
    <s v="AU3741"/>
    <s v="Trevor  Jones"/>
    <x v="0"/>
    <n v="49"/>
    <x v="2"/>
    <x v="2"/>
    <x v="81"/>
    <n v="128212.94"/>
    <x v="2"/>
    <x v="0"/>
    <x v="1"/>
    <x v="0"/>
    <x v="0"/>
    <x v="0"/>
    <x v="1"/>
    <x v="2"/>
    <x v="8"/>
    <x v="11"/>
    <x v="0"/>
  </r>
  <r>
    <s v="AU3742"/>
    <s v="Edwin  Malone"/>
    <x v="0"/>
    <n v="22"/>
    <x v="3"/>
    <x v="0"/>
    <x v="81"/>
    <n v="60698.37"/>
    <x v="0"/>
    <x v="0"/>
    <x v="1"/>
    <x v="0"/>
    <x v="0"/>
    <x v="0"/>
    <x v="0"/>
    <x v="0"/>
    <x v="8"/>
    <x v="11"/>
    <x v="0"/>
  </r>
  <r>
    <s v="AU3743"/>
    <s v="Marion  Glover"/>
    <x v="0"/>
    <n v="19"/>
    <x v="1"/>
    <x v="2"/>
    <x v="81"/>
    <n v="75465.66"/>
    <x v="0"/>
    <x v="2"/>
    <x v="0"/>
    <x v="0"/>
    <x v="0"/>
    <x v="0"/>
    <x v="0"/>
    <x v="0"/>
    <x v="8"/>
    <x v="11"/>
    <x v="0"/>
  </r>
  <r>
    <s v="AU3744"/>
    <s v="Salvador  Bass"/>
    <x v="0"/>
    <n v="36"/>
    <x v="0"/>
    <x v="0"/>
    <x v="149"/>
    <n v="91083.63"/>
    <x v="1"/>
    <x v="1"/>
    <x v="1"/>
    <x v="1"/>
    <x v="2"/>
    <x v="2"/>
    <x v="1"/>
    <x v="3"/>
    <x v="6"/>
    <x v="11"/>
    <x v="0"/>
  </r>
  <r>
    <s v="AU2171"/>
    <s v="Andrew  Meyer"/>
    <x v="0"/>
    <n v="33"/>
    <x v="0"/>
    <x v="0"/>
    <x v="220"/>
    <n v="4044.64"/>
    <x v="2"/>
    <x v="2"/>
    <x v="1"/>
    <x v="0"/>
    <x v="1"/>
    <x v="0"/>
    <x v="0"/>
    <x v="1"/>
    <x v="12"/>
    <x v="8"/>
    <x v="0"/>
  </r>
  <r>
    <s v="AU3746"/>
    <s v="Max  Rodgers"/>
    <x v="1"/>
    <n v="35"/>
    <x v="0"/>
    <x v="0"/>
    <x v="149"/>
    <n v="42011.839999999997"/>
    <x v="1"/>
    <x v="1"/>
    <x v="1"/>
    <x v="0"/>
    <x v="0"/>
    <x v="0"/>
    <x v="0"/>
    <x v="3"/>
    <x v="6"/>
    <x v="11"/>
    <x v="0"/>
  </r>
  <r>
    <s v="AU3747"/>
    <s v="Jaime  Pearson"/>
    <x v="1"/>
    <n v="37"/>
    <x v="0"/>
    <x v="1"/>
    <x v="149"/>
    <n v="91250.22"/>
    <x v="0"/>
    <x v="2"/>
    <x v="1"/>
    <x v="0"/>
    <x v="0"/>
    <x v="1"/>
    <x v="0"/>
    <x v="3"/>
    <x v="6"/>
    <x v="11"/>
    <x v="0"/>
  </r>
  <r>
    <s v="AU3748"/>
    <s v="Tracy  Reed"/>
    <x v="0"/>
    <n v="38"/>
    <x v="0"/>
    <x v="2"/>
    <x v="149"/>
    <n v="84351.72"/>
    <x v="0"/>
    <x v="1"/>
    <x v="1"/>
    <x v="1"/>
    <x v="0"/>
    <x v="0"/>
    <x v="0"/>
    <x v="3"/>
    <x v="6"/>
    <x v="11"/>
    <x v="0"/>
  </r>
  <r>
    <s v="AU3749"/>
    <s v="Della  Jensen"/>
    <x v="1"/>
    <n v="45"/>
    <x v="0"/>
    <x v="2"/>
    <x v="149"/>
    <n v="93326.18"/>
    <x v="0"/>
    <x v="2"/>
    <x v="0"/>
    <x v="0"/>
    <x v="0"/>
    <x v="0"/>
    <x v="0"/>
    <x v="2"/>
    <x v="6"/>
    <x v="11"/>
    <x v="0"/>
  </r>
  <r>
    <s v="AU2183"/>
    <s v="Bobbie  Ryan"/>
    <x v="1"/>
    <n v="33"/>
    <x v="0"/>
    <x v="0"/>
    <x v="256"/>
    <n v="47605.85"/>
    <x v="0"/>
    <x v="1"/>
    <x v="1"/>
    <x v="0"/>
    <x v="0"/>
    <x v="0"/>
    <x v="1"/>
    <x v="1"/>
    <x v="30"/>
    <x v="8"/>
    <x v="0"/>
  </r>
  <r>
    <s v="AU3751"/>
    <s v="Salvador  Bass"/>
    <x v="1"/>
    <n v="37"/>
    <x v="0"/>
    <x v="0"/>
    <x v="149"/>
    <n v="121466"/>
    <x v="2"/>
    <x v="3"/>
    <x v="0"/>
    <x v="0"/>
    <x v="2"/>
    <x v="1"/>
    <x v="0"/>
    <x v="3"/>
    <x v="6"/>
    <x v="11"/>
    <x v="0"/>
  </r>
  <r>
    <s v="AU2210"/>
    <s v="Robert  Munoz"/>
    <x v="0"/>
    <n v="33"/>
    <x v="3"/>
    <x v="0"/>
    <x v="55"/>
    <n v="66573.94"/>
    <x v="0"/>
    <x v="1"/>
    <x v="0"/>
    <x v="0"/>
    <x v="0"/>
    <x v="0"/>
    <x v="0"/>
    <x v="1"/>
    <x v="13"/>
    <x v="8"/>
    <x v="0"/>
  </r>
  <r>
    <s v="AU2215"/>
    <s v="Drew  Rogers"/>
    <x v="0"/>
    <n v="33"/>
    <x v="0"/>
    <x v="0"/>
    <x v="57"/>
    <n v="92353.55"/>
    <x v="2"/>
    <x v="1"/>
    <x v="1"/>
    <x v="0"/>
    <x v="1"/>
    <x v="0"/>
    <x v="0"/>
    <x v="1"/>
    <x v="23"/>
    <x v="8"/>
    <x v="0"/>
  </r>
  <r>
    <s v="AU3754"/>
    <s v="Donna  Reid"/>
    <x v="0"/>
    <n v="36"/>
    <x v="0"/>
    <x v="0"/>
    <x v="149"/>
    <n v="99282.03"/>
    <x v="0"/>
    <x v="1"/>
    <x v="1"/>
    <x v="0"/>
    <x v="0"/>
    <x v="0"/>
    <x v="0"/>
    <x v="3"/>
    <x v="6"/>
    <x v="11"/>
    <x v="0"/>
  </r>
  <r>
    <s v="AU3755"/>
    <s v="Elvira  Bowman"/>
    <x v="1"/>
    <n v="45"/>
    <x v="0"/>
    <x v="0"/>
    <x v="149"/>
    <n v="104185.76"/>
    <x v="1"/>
    <x v="2"/>
    <x v="0"/>
    <x v="0"/>
    <x v="0"/>
    <x v="0"/>
    <x v="1"/>
    <x v="2"/>
    <x v="6"/>
    <x v="11"/>
    <x v="0"/>
  </r>
  <r>
    <s v="AU3756"/>
    <s v="Billie  Chandler"/>
    <x v="1"/>
    <n v="45"/>
    <x v="0"/>
    <x v="0"/>
    <x v="149"/>
    <n v="2146.5100000000002"/>
    <x v="1"/>
    <x v="1"/>
    <x v="1"/>
    <x v="1"/>
    <x v="0"/>
    <x v="2"/>
    <x v="0"/>
    <x v="2"/>
    <x v="6"/>
    <x v="11"/>
    <x v="0"/>
  </r>
  <r>
    <s v="AU3757"/>
    <s v="Kyle  Carr"/>
    <x v="1"/>
    <n v="38"/>
    <x v="0"/>
    <x v="0"/>
    <x v="149"/>
    <n v="5784"/>
    <x v="0"/>
    <x v="1"/>
    <x v="1"/>
    <x v="0"/>
    <x v="0"/>
    <x v="1"/>
    <x v="0"/>
    <x v="3"/>
    <x v="6"/>
    <x v="11"/>
    <x v="0"/>
  </r>
  <r>
    <s v="AU2232"/>
    <s v="Tiffany  May"/>
    <x v="1"/>
    <n v="33"/>
    <x v="0"/>
    <x v="2"/>
    <x v="57"/>
    <n v="54789.42"/>
    <x v="1"/>
    <x v="2"/>
    <x v="0"/>
    <x v="0"/>
    <x v="0"/>
    <x v="0"/>
    <x v="0"/>
    <x v="1"/>
    <x v="23"/>
    <x v="8"/>
    <x v="0"/>
  </r>
  <r>
    <s v="AU3759"/>
    <s v="Rachel  Gomez"/>
    <x v="1"/>
    <n v="34"/>
    <x v="0"/>
    <x v="1"/>
    <x v="149"/>
    <n v="136303.69"/>
    <x v="0"/>
    <x v="1"/>
    <x v="1"/>
    <x v="0"/>
    <x v="1"/>
    <x v="0"/>
    <x v="0"/>
    <x v="1"/>
    <x v="6"/>
    <x v="11"/>
    <x v="0"/>
  </r>
  <r>
    <s v="AU2266"/>
    <s v="Sonya  Mullins"/>
    <x v="0"/>
    <n v="33"/>
    <x v="3"/>
    <x v="2"/>
    <x v="57"/>
    <n v="56848.959999999999"/>
    <x v="0"/>
    <x v="2"/>
    <x v="1"/>
    <x v="0"/>
    <x v="1"/>
    <x v="0"/>
    <x v="0"/>
    <x v="1"/>
    <x v="23"/>
    <x v="8"/>
    <x v="0"/>
  </r>
  <r>
    <s v="AU2278"/>
    <s v="Salvador  Bass"/>
    <x v="1"/>
    <n v="33"/>
    <x v="1"/>
    <x v="2"/>
    <x v="57"/>
    <n v="198.15"/>
    <x v="0"/>
    <x v="1"/>
    <x v="0"/>
    <x v="0"/>
    <x v="0"/>
    <x v="2"/>
    <x v="0"/>
    <x v="1"/>
    <x v="23"/>
    <x v="8"/>
    <x v="0"/>
  </r>
  <r>
    <s v="AU3762"/>
    <s v="Ruben  Nunez"/>
    <x v="0"/>
    <n v="35"/>
    <x v="0"/>
    <x v="0"/>
    <x v="149"/>
    <n v="51308.07"/>
    <x v="1"/>
    <x v="1"/>
    <x v="1"/>
    <x v="0"/>
    <x v="1"/>
    <x v="0"/>
    <x v="0"/>
    <x v="3"/>
    <x v="6"/>
    <x v="11"/>
    <x v="0"/>
  </r>
  <r>
    <s v="AU3763"/>
    <s v="Marion  Glover"/>
    <x v="1"/>
    <n v="44"/>
    <x v="0"/>
    <x v="2"/>
    <x v="149"/>
    <n v="21735.64"/>
    <x v="0"/>
    <x v="1"/>
    <x v="1"/>
    <x v="0"/>
    <x v="1"/>
    <x v="0"/>
    <x v="0"/>
    <x v="3"/>
    <x v="6"/>
    <x v="11"/>
    <x v="0"/>
  </r>
  <r>
    <s v="AU3764"/>
    <s v="Woodrow  Colon"/>
    <x v="1"/>
    <n v="34"/>
    <x v="0"/>
    <x v="1"/>
    <x v="149"/>
    <n v="61288.6"/>
    <x v="0"/>
    <x v="1"/>
    <x v="0"/>
    <x v="1"/>
    <x v="0"/>
    <x v="0"/>
    <x v="0"/>
    <x v="1"/>
    <x v="6"/>
    <x v="11"/>
    <x v="0"/>
  </r>
  <r>
    <s v="AU2334"/>
    <s v="Lee  Mack"/>
    <x v="0"/>
    <n v="33"/>
    <x v="3"/>
    <x v="1"/>
    <x v="222"/>
    <n v="162199.54999999999"/>
    <x v="0"/>
    <x v="1"/>
    <x v="0"/>
    <x v="0"/>
    <x v="1"/>
    <x v="0"/>
    <x v="0"/>
    <x v="1"/>
    <x v="15"/>
    <x v="8"/>
    <x v="0"/>
  </r>
  <r>
    <s v="AU3766"/>
    <s v="Dan  Peterson"/>
    <x v="1"/>
    <n v="60"/>
    <x v="2"/>
    <x v="2"/>
    <x v="149"/>
    <n v="101362.49"/>
    <x v="2"/>
    <x v="1"/>
    <x v="0"/>
    <x v="0"/>
    <x v="0"/>
    <x v="1"/>
    <x v="1"/>
    <x v="4"/>
    <x v="6"/>
    <x v="11"/>
    <x v="0"/>
  </r>
  <r>
    <s v="AU3767"/>
    <s v="Christina  Fuller"/>
    <x v="1"/>
    <n v="40"/>
    <x v="2"/>
    <x v="2"/>
    <x v="149"/>
    <n v="24579.52"/>
    <x v="1"/>
    <x v="1"/>
    <x v="1"/>
    <x v="0"/>
    <x v="0"/>
    <x v="0"/>
    <x v="0"/>
    <x v="3"/>
    <x v="6"/>
    <x v="11"/>
    <x v="0"/>
  </r>
  <r>
    <s v="AU3768"/>
    <s v="Donna  Reid"/>
    <x v="0"/>
    <n v="56"/>
    <x v="2"/>
    <x v="1"/>
    <x v="149"/>
    <n v="139049.70000000001"/>
    <x v="0"/>
    <x v="1"/>
    <x v="0"/>
    <x v="0"/>
    <x v="0"/>
    <x v="0"/>
    <x v="0"/>
    <x v="4"/>
    <x v="6"/>
    <x v="11"/>
    <x v="0"/>
  </r>
  <r>
    <s v="AU3769"/>
    <s v="Elbert  Klein"/>
    <x v="0"/>
    <n v="61"/>
    <x v="2"/>
    <x v="2"/>
    <x v="149"/>
    <n v="82717.100000000006"/>
    <x v="1"/>
    <x v="2"/>
    <x v="0"/>
    <x v="0"/>
    <x v="1"/>
    <x v="0"/>
    <x v="0"/>
    <x v="4"/>
    <x v="6"/>
    <x v="11"/>
    <x v="0"/>
  </r>
  <r>
    <s v="AU3770"/>
    <s v="Nellie  Joseph"/>
    <x v="1"/>
    <n v="55"/>
    <x v="2"/>
    <x v="1"/>
    <x v="149"/>
    <n v="49939.67"/>
    <x v="0"/>
    <x v="0"/>
    <x v="1"/>
    <x v="0"/>
    <x v="1"/>
    <x v="0"/>
    <x v="0"/>
    <x v="4"/>
    <x v="6"/>
    <x v="11"/>
    <x v="0"/>
  </r>
  <r>
    <s v="AU2362"/>
    <s v="Paulette  Spencer"/>
    <x v="1"/>
    <n v="33"/>
    <x v="0"/>
    <x v="0"/>
    <x v="58"/>
    <n v="6826.88"/>
    <x v="2"/>
    <x v="1"/>
    <x v="1"/>
    <x v="0"/>
    <x v="1"/>
    <x v="0"/>
    <x v="0"/>
    <x v="1"/>
    <x v="17"/>
    <x v="8"/>
    <x v="0"/>
  </r>
  <r>
    <s v="AU3772"/>
    <s v="Drew  Rogers"/>
    <x v="0"/>
    <n v="53"/>
    <x v="2"/>
    <x v="1"/>
    <x v="149"/>
    <n v="170237.16"/>
    <x v="0"/>
    <x v="2"/>
    <x v="0"/>
    <x v="0"/>
    <x v="0"/>
    <x v="0"/>
    <x v="1"/>
    <x v="2"/>
    <x v="6"/>
    <x v="11"/>
    <x v="0"/>
  </r>
  <r>
    <s v="AU3773"/>
    <s v="Marian  Hill"/>
    <x v="0"/>
    <n v="43"/>
    <x v="2"/>
    <x v="1"/>
    <x v="149"/>
    <n v="66225.009999999995"/>
    <x v="1"/>
    <x v="2"/>
    <x v="0"/>
    <x v="0"/>
    <x v="0"/>
    <x v="0"/>
    <x v="0"/>
    <x v="3"/>
    <x v="6"/>
    <x v="11"/>
    <x v="0"/>
  </r>
  <r>
    <s v="AU3774"/>
    <s v="Lula  Daniels"/>
    <x v="0"/>
    <n v="51"/>
    <x v="2"/>
    <x v="1"/>
    <x v="149"/>
    <n v="80856.55"/>
    <x v="0"/>
    <x v="1"/>
    <x v="0"/>
    <x v="0"/>
    <x v="0"/>
    <x v="0"/>
    <x v="0"/>
    <x v="2"/>
    <x v="6"/>
    <x v="11"/>
    <x v="0"/>
  </r>
  <r>
    <s v="AU2371"/>
    <s v="Jenny  Garcia"/>
    <x v="0"/>
    <n v="33"/>
    <x v="0"/>
    <x v="0"/>
    <x v="58"/>
    <n v="35336.93"/>
    <x v="1"/>
    <x v="1"/>
    <x v="1"/>
    <x v="0"/>
    <x v="0"/>
    <x v="0"/>
    <x v="1"/>
    <x v="1"/>
    <x v="17"/>
    <x v="8"/>
    <x v="0"/>
  </r>
  <r>
    <s v="AU3776"/>
    <s v="Jaime  Pearson"/>
    <x v="1"/>
    <n v="37"/>
    <x v="3"/>
    <x v="0"/>
    <x v="149"/>
    <n v="138734.81"/>
    <x v="2"/>
    <x v="2"/>
    <x v="0"/>
    <x v="0"/>
    <x v="0"/>
    <x v="1"/>
    <x v="0"/>
    <x v="3"/>
    <x v="6"/>
    <x v="11"/>
    <x v="0"/>
  </r>
  <r>
    <s v="AU3777"/>
    <s v="Marian  Hill"/>
    <x v="1"/>
    <n v="36"/>
    <x v="3"/>
    <x v="2"/>
    <x v="149"/>
    <n v="90210.19"/>
    <x v="2"/>
    <x v="1"/>
    <x v="0"/>
    <x v="0"/>
    <x v="1"/>
    <x v="0"/>
    <x v="0"/>
    <x v="3"/>
    <x v="6"/>
    <x v="11"/>
    <x v="0"/>
  </r>
  <r>
    <s v="AU3778"/>
    <s v="Isabel  Cross"/>
    <x v="1"/>
    <n v="45"/>
    <x v="3"/>
    <x v="2"/>
    <x v="149"/>
    <n v="129066.88"/>
    <x v="1"/>
    <x v="1"/>
    <x v="1"/>
    <x v="0"/>
    <x v="1"/>
    <x v="0"/>
    <x v="0"/>
    <x v="2"/>
    <x v="6"/>
    <x v="11"/>
    <x v="0"/>
  </r>
  <r>
    <s v="AU2384"/>
    <s v="Elbert  Klein"/>
    <x v="1"/>
    <n v="33"/>
    <x v="0"/>
    <x v="0"/>
    <x v="260"/>
    <n v="45452.3"/>
    <x v="1"/>
    <x v="1"/>
    <x v="1"/>
    <x v="0"/>
    <x v="0"/>
    <x v="0"/>
    <x v="0"/>
    <x v="1"/>
    <x v="28"/>
    <x v="8"/>
    <x v="0"/>
  </r>
  <r>
    <s v="AU3780"/>
    <s v="Pauline  Beck"/>
    <x v="0"/>
    <n v="36"/>
    <x v="0"/>
    <x v="1"/>
    <x v="150"/>
    <n v="60787.57"/>
    <x v="0"/>
    <x v="1"/>
    <x v="0"/>
    <x v="0"/>
    <x v="1"/>
    <x v="0"/>
    <x v="0"/>
    <x v="3"/>
    <x v="24"/>
    <x v="11"/>
    <x v="0"/>
  </r>
  <r>
    <s v="AU2403"/>
    <s v="Bobbie  Ryan"/>
    <x v="0"/>
    <n v="33"/>
    <x v="0"/>
    <x v="0"/>
    <x v="284"/>
    <n v="19455.759999999998"/>
    <x v="0"/>
    <x v="0"/>
    <x v="1"/>
    <x v="0"/>
    <x v="2"/>
    <x v="0"/>
    <x v="0"/>
    <x v="1"/>
    <x v="20"/>
    <x v="9"/>
    <x v="0"/>
  </r>
  <r>
    <s v="AU2419"/>
    <s v="Rachel  Gomez"/>
    <x v="1"/>
    <n v="33"/>
    <x v="0"/>
    <x v="0"/>
    <x v="262"/>
    <n v="68708.69"/>
    <x v="1"/>
    <x v="2"/>
    <x v="0"/>
    <x v="0"/>
    <x v="0"/>
    <x v="0"/>
    <x v="0"/>
    <x v="1"/>
    <x v="25"/>
    <x v="9"/>
    <x v="0"/>
  </r>
  <r>
    <s v="AU2423"/>
    <s v="Salvador  Bass"/>
    <x v="0"/>
    <n v="33"/>
    <x v="0"/>
    <x v="0"/>
    <x v="262"/>
    <n v="72067.7"/>
    <x v="0"/>
    <x v="0"/>
    <x v="1"/>
    <x v="0"/>
    <x v="0"/>
    <x v="0"/>
    <x v="0"/>
    <x v="1"/>
    <x v="25"/>
    <x v="9"/>
    <x v="0"/>
  </r>
  <r>
    <s v="AU3784"/>
    <s v="Kyle  Carr"/>
    <x v="0"/>
    <n v="40"/>
    <x v="0"/>
    <x v="0"/>
    <x v="150"/>
    <n v="5805.28"/>
    <x v="0"/>
    <x v="1"/>
    <x v="1"/>
    <x v="0"/>
    <x v="0"/>
    <x v="0"/>
    <x v="0"/>
    <x v="3"/>
    <x v="24"/>
    <x v="11"/>
    <x v="0"/>
  </r>
  <r>
    <s v="AU2437"/>
    <s v="Drew  Rogers"/>
    <x v="0"/>
    <n v="33"/>
    <x v="0"/>
    <x v="0"/>
    <x v="180"/>
    <n v="59140.31"/>
    <x v="0"/>
    <x v="1"/>
    <x v="0"/>
    <x v="0"/>
    <x v="0"/>
    <x v="2"/>
    <x v="1"/>
    <x v="1"/>
    <x v="21"/>
    <x v="9"/>
    <x v="0"/>
  </r>
  <r>
    <s v="AU3786"/>
    <s v="Elvira  Bowman"/>
    <x v="0"/>
    <n v="35"/>
    <x v="0"/>
    <x v="0"/>
    <x v="150"/>
    <n v="205941.24"/>
    <x v="1"/>
    <x v="0"/>
    <x v="1"/>
    <x v="0"/>
    <x v="1"/>
    <x v="0"/>
    <x v="0"/>
    <x v="3"/>
    <x v="24"/>
    <x v="11"/>
    <x v="0"/>
  </r>
  <r>
    <s v="AU2525"/>
    <s v="Lance  Yates"/>
    <x v="0"/>
    <n v="33"/>
    <x v="0"/>
    <x v="1"/>
    <x v="224"/>
    <n v="19100.96"/>
    <x v="0"/>
    <x v="1"/>
    <x v="1"/>
    <x v="0"/>
    <x v="0"/>
    <x v="1"/>
    <x v="0"/>
    <x v="1"/>
    <x v="4"/>
    <x v="9"/>
    <x v="0"/>
  </r>
  <r>
    <s v="AU2544"/>
    <s v="Brooke  Horton"/>
    <x v="0"/>
    <n v="33"/>
    <x v="0"/>
    <x v="1"/>
    <x v="125"/>
    <n v="7023.43"/>
    <x v="0"/>
    <x v="2"/>
    <x v="0"/>
    <x v="1"/>
    <x v="0"/>
    <x v="0"/>
    <x v="0"/>
    <x v="1"/>
    <x v="19"/>
    <x v="9"/>
    <x v="0"/>
  </r>
  <r>
    <s v="AU2587"/>
    <s v="Ben  Perez"/>
    <x v="0"/>
    <n v="33"/>
    <x v="0"/>
    <x v="0"/>
    <x v="64"/>
    <n v="14905.12"/>
    <x v="1"/>
    <x v="1"/>
    <x v="1"/>
    <x v="1"/>
    <x v="1"/>
    <x v="0"/>
    <x v="0"/>
    <x v="1"/>
    <x v="27"/>
    <x v="9"/>
    <x v="0"/>
  </r>
  <r>
    <s v="AU3790"/>
    <s v="Bethany  Pena"/>
    <x v="1"/>
    <n v="49"/>
    <x v="2"/>
    <x v="2"/>
    <x v="150"/>
    <n v="11750.64"/>
    <x v="0"/>
    <x v="2"/>
    <x v="0"/>
    <x v="0"/>
    <x v="0"/>
    <x v="0"/>
    <x v="1"/>
    <x v="2"/>
    <x v="24"/>
    <x v="11"/>
    <x v="0"/>
  </r>
  <r>
    <s v="AU3791"/>
    <s v="Sylvester  Morales"/>
    <x v="1"/>
    <n v="49"/>
    <x v="2"/>
    <x v="2"/>
    <x v="150"/>
    <n v="8926"/>
    <x v="1"/>
    <x v="0"/>
    <x v="0"/>
    <x v="0"/>
    <x v="0"/>
    <x v="0"/>
    <x v="0"/>
    <x v="2"/>
    <x v="24"/>
    <x v="11"/>
    <x v="0"/>
  </r>
  <r>
    <s v="AU3792"/>
    <s v="Johanna  Boone"/>
    <x v="0"/>
    <n v="54"/>
    <x v="2"/>
    <x v="1"/>
    <x v="150"/>
    <n v="38456.480000000003"/>
    <x v="0"/>
    <x v="1"/>
    <x v="1"/>
    <x v="0"/>
    <x v="0"/>
    <x v="0"/>
    <x v="0"/>
    <x v="2"/>
    <x v="24"/>
    <x v="11"/>
    <x v="0"/>
  </r>
  <r>
    <s v="AU3793"/>
    <s v="Andrew  Meyer"/>
    <x v="1"/>
    <n v="55"/>
    <x v="2"/>
    <x v="2"/>
    <x v="150"/>
    <n v="150737.4"/>
    <x v="0"/>
    <x v="1"/>
    <x v="0"/>
    <x v="0"/>
    <x v="1"/>
    <x v="0"/>
    <x v="0"/>
    <x v="4"/>
    <x v="24"/>
    <x v="11"/>
    <x v="0"/>
  </r>
  <r>
    <s v="AU3794"/>
    <s v="Elvira  Bowman"/>
    <x v="0"/>
    <n v="60"/>
    <x v="2"/>
    <x v="1"/>
    <x v="150"/>
    <n v="33011.85"/>
    <x v="0"/>
    <x v="0"/>
    <x v="1"/>
    <x v="0"/>
    <x v="0"/>
    <x v="0"/>
    <x v="0"/>
    <x v="4"/>
    <x v="24"/>
    <x v="11"/>
    <x v="0"/>
  </r>
  <r>
    <s v="AU3795"/>
    <s v="Shari  Silva"/>
    <x v="0"/>
    <n v="48"/>
    <x v="2"/>
    <x v="1"/>
    <x v="150"/>
    <n v="4238.4799999999996"/>
    <x v="1"/>
    <x v="3"/>
    <x v="1"/>
    <x v="0"/>
    <x v="0"/>
    <x v="1"/>
    <x v="0"/>
    <x v="2"/>
    <x v="24"/>
    <x v="11"/>
    <x v="0"/>
  </r>
  <r>
    <s v="AU3796"/>
    <s v="Bernadette  Page"/>
    <x v="0"/>
    <n v="48"/>
    <x v="2"/>
    <x v="2"/>
    <x v="150"/>
    <n v="81502.64"/>
    <x v="0"/>
    <x v="1"/>
    <x v="1"/>
    <x v="0"/>
    <x v="1"/>
    <x v="0"/>
    <x v="0"/>
    <x v="2"/>
    <x v="24"/>
    <x v="11"/>
    <x v="0"/>
  </r>
  <r>
    <s v="AU3797"/>
    <s v="Sandra  Floyd"/>
    <x v="0"/>
    <n v="39"/>
    <x v="0"/>
    <x v="0"/>
    <x v="298"/>
    <n v="82767.12"/>
    <x v="0"/>
    <x v="0"/>
    <x v="0"/>
    <x v="0"/>
    <x v="0"/>
    <x v="0"/>
    <x v="1"/>
    <x v="3"/>
    <x v="9"/>
    <x v="11"/>
    <x v="0"/>
  </r>
  <r>
    <s v="AU2603"/>
    <s v="Andrew  Meyer"/>
    <x v="1"/>
    <n v="33"/>
    <x v="3"/>
    <x v="0"/>
    <x v="64"/>
    <n v="79302.52"/>
    <x v="0"/>
    <x v="0"/>
    <x v="1"/>
    <x v="0"/>
    <x v="1"/>
    <x v="0"/>
    <x v="0"/>
    <x v="1"/>
    <x v="27"/>
    <x v="9"/>
    <x v="0"/>
  </r>
  <r>
    <s v="AU3799"/>
    <s v="Kyle  Carr"/>
    <x v="1"/>
    <n v="36"/>
    <x v="0"/>
    <x v="0"/>
    <x v="298"/>
    <n v="30229.06"/>
    <x v="1"/>
    <x v="2"/>
    <x v="0"/>
    <x v="0"/>
    <x v="0"/>
    <x v="0"/>
    <x v="0"/>
    <x v="3"/>
    <x v="9"/>
    <x v="11"/>
    <x v="0"/>
  </r>
  <r>
    <s v="AU2625"/>
    <s v="Isabel  Cross"/>
    <x v="0"/>
    <n v="33"/>
    <x v="0"/>
    <x v="0"/>
    <x v="65"/>
    <n v="48129.82"/>
    <x v="0"/>
    <x v="2"/>
    <x v="1"/>
    <x v="0"/>
    <x v="1"/>
    <x v="0"/>
    <x v="0"/>
    <x v="1"/>
    <x v="8"/>
    <x v="9"/>
    <x v="0"/>
  </r>
  <r>
    <s v="AU3801"/>
    <s v="Iris  Underwood"/>
    <x v="1"/>
    <n v="54"/>
    <x v="2"/>
    <x v="2"/>
    <x v="298"/>
    <n v="91699.36"/>
    <x v="0"/>
    <x v="1"/>
    <x v="0"/>
    <x v="0"/>
    <x v="0"/>
    <x v="0"/>
    <x v="0"/>
    <x v="2"/>
    <x v="9"/>
    <x v="11"/>
    <x v="0"/>
  </r>
  <r>
    <s v="AU3802"/>
    <s v="Willie  Vega"/>
    <x v="1"/>
    <n v="46"/>
    <x v="2"/>
    <x v="0"/>
    <x v="298"/>
    <n v="15512.37"/>
    <x v="0"/>
    <x v="1"/>
    <x v="0"/>
    <x v="0"/>
    <x v="0"/>
    <x v="0"/>
    <x v="0"/>
    <x v="2"/>
    <x v="9"/>
    <x v="11"/>
    <x v="0"/>
  </r>
  <r>
    <s v="AU3803"/>
    <s v="Jenny  Garcia"/>
    <x v="1"/>
    <n v="44"/>
    <x v="2"/>
    <x v="2"/>
    <x v="298"/>
    <n v="90214.49"/>
    <x v="0"/>
    <x v="2"/>
    <x v="0"/>
    <x v="0"/>
    <x v="0"/>
    <x v="0"/>
    <x v="0"/>
    <x v="3"/>
    <x v="9"/>
    <x v="11"/>
    <x v="0"/>
  </r>
  <r>
    <s v="AU3804"/>
    <s v="Woodrow  Colon"/>
    <x v="0"/>
    <n v="34"/>
    <x v="3"/>
    <x v="0"/>
    <x v="298"/>
    <n v="60267.28"/>
    <x v="1"/>
    <x v="1"/>
    <x v="0"/>
    <x v="0"/>
    <x v="0"/>
    <x v="0"/>
    <x v="0"/>
    <x v="1"/>
    <x v="9"/>
    <x v="11"/>
    <x v="0"/>
  </r>
  <r>
    <s v="AU3805"/>
    <s v="Robert  Munoz"/>
    <x v="1"/>
    <n v="36"/>
    <x v="0"/>
    <x v="1"/>
    <x v="277"/>
    <n v="132770.85"/>
    <x v="1"/>
    <x v="1"/>
    <x v="1"/>
    <x v="0"/>
    <x v="1"/>
    <x v="0"/>
    <x v="0"/>
    <x v="3"/>
    <x v="10"/>
    <x v="11"/>
    <x v="0"/>
  </r>
  <r>
    <s v="AU3806"/>
    <s v="Bernadette  Page"/>
    <x v="1"/>
    <n v="22"/>
    <x v="0"/>
    <x v="0"/>
    <x v="277"/>
    <n v="23301.599999999999"/>
    <x v="0"/>
    <x v="1"/>
    <x v="0"/>
    <x v="0"/>
    <x v="1"/>
    <x v="0"/>
    <x v="0"/>
    <x v="0"/>
    <x v="10"/>
    <x v="11"/>
    <x v="0"/>
  </r>
  <r>
    <s v="AU3807"/>
    <s v="Dan  Peterson"/>
    <x v="0"/>
    <n v="23"/>
    <x v="0"/>
    <x v="0"/>
    <x v="277"/>
    <n v="102250.57"/>
    <x v="0"/>
    <x v="1"/>
    <x v="0"/>
    <x v="1"/>
    <x v="1"/>
    <x v="0"/>
    <x v="0"/>
    <x v="0"/>
    <x v="10"/>
    <x v="11"/>
    <x v="0"/>
  </r>
  <r>
    <s v="AU3808"/>
    <s v="Herman  Williams"/>
    <x v="0"/>
    <n v="35"/>
    <x v="0"/>
    <x v="0"/>
    <x v="277"/>
    <n v="60162.51"/>
    <x v="0"/>
    <x v="0"/>
    <x v="1"/>
    <x v="1"/>
    <x v="1"/>
    <x v="0"/>
    <x v="0"/>
    <x v="3"/>
    <x v="10"/>
    <x v="11"/>
    <x v="0"/>
  </r>
  <r>
    <s v="AU3809"/>
    <s v="Bethany  Pena"/>
    <x v="1"/>
    <n v="37"/>
    <x v="0"/>
    <x v="0"/>
    <x v="277"/>
    <n v="47957.57"/>
    <x v="1"/>
    <x v="1"/>
    <x v="1"/>
    <x v="0"/>
    <x v="0"/>
    <x v="0"/>
    <x v="0"/>
    <x v="3"/>
    <x v="10"/>
    <x v="11"/>
    <x v="0"/>
  </r>
  <r>
    <s v="AU3810"/>
    <s v="Rachel  Gomez"/>
    <x v="1"/>
    <n v="23"/>
    <x v="0"/>
    <x v="0"/>
    <x v="277"/>
    <n v="70318.149999999994"/>
    <x v="0"/>
    <x v="1"/>
    <x v="1"/>
    <x v="0"/>
    <x v="1"/>
    <x v="0"/>
    <x v="0"/>
    <x v="0"/>
    <x v="10"/>
    <x v="11"/>
    <x v="0"/>
  </r>
  <r>
    <s v="AU2715"/>
    <s v="Cecilia  Manning"/>
    <x v="0"/>
    <n v="33"/>
    <x v="3"/>
    <x v="0"/>
    <x v="66"/>
    <n v="41555.629999999997"/>
    <x v="2"/>
    <x v="2"/>
    <x v="1"/>
    <x v="0"/>
    <x v="2"/>
    <x v="1"/>
    <x v="0"/>
    <x v="1"/>
    <x v="11"/>
    <x v="9"/>
    <x v="0"/>
  </r>
  <r>
    <s v="AU2721"/>
    <s v="Salvador  Bass"/>
    <x v="1"/>
    <n v="33"/>
    <x v="0"/>
    <x v="0"/>
    <x v="266"/>
    <n v="114110.72"/>
    <x v="2"/>
    <x v="1"/>
    <x v="0"/>
    <x v="1"/>
    <x v="0"/>
    <x v="0"/>
    <x v="0"/>
    <x v="1"/>
    <x v="12"/>
    <x v="9"/>
    <x v="0"/>
  </r>
  <r>
    <s v="AU3813"/>
    <s v="Della  Jensen"/>
    <x v="1"/>
    <n v="48"/>
    <x v="0"/>
    <x v="0"/>
    <x v="277"/>
    <n v="67411.600000000006"/>
    <x v="1"/>
    <x v="0"/>
    <x v="1"/>
    <x v="0"/>
    <x v="1"/>
    <x v="0"/>
    <x v="0"/>
    <x v="2"/>
    <x v="10"/>
    <x v="11"/>
    <x v="0"/>
  </r>
  <r>
    <s v="AU2723"/>
    <s v="Isabel  Cross"/>
    <x v="0"/>
    <n v="33"/>
    <x v="0"/>
    <x v="2"/>
    <x v="266"/>
    <n v="101954.3"/>
    <x v="0"/>
    <x v="1"/>
    <x v="0"/>
    <x v="0"/>
    <x v="0"/>
    <x v="0"/>
    <x v="1"/>
    <x v="1"/>
    <x v="12"/>
    <x v="9"/>
    <x v="0"/>
  </r>
  <r>
    <s v="AU3815"/>
    <s v="Trevor  Jones"/>
    <x v="1"/>
    <n v="36"/>
    <x v="0"/>
    <x v="0"/>
    <x v="277"/>
    <n v="45676.55"/>
    <x v="1"/>
    <x v="1"/>
    <x v="1"/>
    <x v="0"/>
    <x v="1"/>
    <x v="0"/>
    <x v="0"/>
    <x v="3"/>
    <x v="10"/>
    <x v="11"/>
    <x v="0"/>
  </r>
  <r>
    <s v="AU3816"/>
    <s v="Marion  Glover"/>
    <x v="1"/>
    <n v="37"/>
    <x v="0"/>
    <x v="0"/>
    <x v="277"/>
    <n v="41729.339999999997"/>
    <x v="0"/>
    <x v="2"/>
    <x v="1"/>
    <x v="0"/>
    <x v="0"/>
    <x v="1"/>
    <x v="0"/>
    <x v="3"/>
    <x v="10"/>
    <x v="11"/>
    <x v="0"/>
  </r>
  <r>
    <s v="AU2724"/>
    <s v="Cassandra  Franklin"/>
    <x v="1"/>
    <n v="33"/>
    <x v="0"/>
    <x v="0"/>
    <x v="266"/>
    <n v="55999.1"/>
    <x v="1"/>
    <x v="2"/>
    <x v="1"/>
    <x v="0"/>
    <x v="0"/>
    <x v="0"/>
    <x v="0"/>
    <x v="1"/>
    <x v="12"/>
    <x v="9"/>
    <x v="0"/>
  </r>
  <r>
    <s v="AU3818"/>
    <s v="Sonya  Mullins"/>
    <x v="1"/>
    <n v="46"/>
    <x v="0"/>
    <x v="2"/>
    <x v="277"/>
    <n v="106352.31"/>
    <x v="0"/>
    <x v="1"/>
    <x v="1"/>
    <x v="0"/>
    <x v="0"/>
    <x v="0"/>
    <x v="1"/>
    <x v="2"/>
    <x v="10"/>
    <x v="11"/>
    <x v="0"/>
  </r>
  <r>
    <s v="AU3819"/>
    <s v="Willie  Vega"/>
    <x v="0"/>
    <n v="40"/>
    <x v="0"/>
    <x v="0"/>
    <x v="277"/>
    <n v="14603.66"/>
    <x v="2"/>
    <x v="1"/>
    <x v="1"/>
    <x v="0"/>
    <x v="0"/>
    <x v="2"/>
    <x v="1"/>
    <x v="3"/>
    <x v="10"/>
    <x v="11"/>
    <x v="0"/>
  </r>
  <r>
    <s v="AU3820"/>
    <s v="Cassandra  Franklin"/>
    <x v="0"/>
    <n v="39"/>
    <x v="0"/>
    <x v="0"/>
    <x v="277"/>
    <n v="16453.37"/>
    <x v="2"/>
    <x v="1"/>
    <x v="1"/>
    <x v="0"/>
    <x v="0"/>
    <x v="0"/>
    <x v="1"/>
    <x v="3"/>
    <x v="10"/>
    <x v="11"/>
    <x v="0"/>
  </r>
  <r>
    <s v="AU3821"/>
    <s v="Max  Rodgers"/>
    <x v="0"/>
    <n v="45"/>
    <x v="2"/>
    <x v="1"/>
    <x v="277"/>
    <n v="3854.87"/>
    <x v="1"/>
    <x v="2"/>
    <x v="0"/>
    <x v="0"/>
    <x v="0"/>
    <x v="0"/>
    <x v="0"/>
    <x v="2"/>
    <x v="10"/>
    <x v="11"/>
    <x v="0"/>
  </r>
  <r>
    <s v="AU3822"/>
    <s v="Herman  Williams"/>
    <x v="0"/>
    <n v="53"/>
    <x v="2"/>
    <x v="0"/>
    <x v="277"/>
    <n v="64717.52"/>
    <x v="0"/>
    <x v="1"/>
    <x v="1"/>
    <x v="0"/>
    <x v="1"/>
    <x v="0"/>
    <x v="0"/>
    <x v="2"/>
    <x v="10"/>
    <x v="11"/>
    <x v="0"/>
  </r>
  <r>
    <s v="AU3823"/>
    <s v="Mable  Lindsey"/>
    <x v="0"/>
    <n v="42"/>
    <x v="2"/>
    <x v="2"/>
    <x v="277"/>
    <n v="46152.85"/>
    <x v="0"/>
    <x v="0"/>
    <x v="1"/>
    <x v="0"/>
    <x v="1"/>
    <x v="0"/>
    <x v="0"/>
    <x v="3"/>
    <x v="10"/>
    <x v="11"/>
    <x v="0"/>
  </r>
  <r>
    <s v="AU3824"/>
    <s v="Drew  Rogers"/>
    <x v="1"/>
    <n v="42"/>
    <x v="2"/>
    <x v="2"/>
    <x v="277"/>
    <n v="83782.37"/>
    <x v="0"/>
    <x v="1"/>
    <x v="0"/>
    <x v="0"/>
    <x v="1"/>
    <x v="0"/>
    <x v="0"/>
    <x v="3"/>
    <x v="10"/>
    <x v="11"/>
    <x v="0"/>
  </r>
  <r>
    <s v="AU3825"/>
    <s v="Cecilia  Manning"/>
    <x v="0"/>
    <n v="58"/>
    <x v="2"/>
    <x v="1"/>
    <x v="277"/>
    <n v="15274.93"/>
    <x v="2"/>
    <x v="3"/>
    <x v="1"/>
    <x v="0"/>
    <x v="1"/>
    <x v="0"/>
    <x v="0"/>
    <x v="4"/>
    <x v="10"/>
    <x v="11"/>
    <x v="0"/>
  </r>
  <r>
    <s v="AU2729"/>
    <s v="Cecilia  Manning"/>
    <x v="0"/>
    <n v="33"/>
    <x v="3"/>
    <x v="0"/>
    <x v="266"/>
    <n v="16751.990000000002"/>
    <x v="0"/>
    <x v="1"/>
    <x v="1"/>
    <x v="0"/>
    <x v="0"/>
    <x v="1"/>
    <x v="0"/>
    <x v="1"/>
    <x v="12"/>
    <x v="9"/>
    <x v="0"/>
  </r>
  <r>
    <s v="AU2763"/>
    <s v="Lance  Yates"/>
    <x v="1"/>
    <n v="33"/>
    <x v="0"/>
    <x v="0"/>
    <x v="227"/>
    <n v="51832.6"/>
    <x v="0"/>
    <x v="2"/>
    <x v="0"/>
    <x v="0"/>
    <x v="0"/>
    <x v="0"/>
    <x v="0"/>
    <x v="1"/>
    <x v="23"/>
    <x v="9"/>
    <x v="0"/>
  </r>
  <r>
    <s v="AU3828"/>
    <s v="Della  Jensen"/>
    <x v="1"/>
    <n v="42"/>
    <x v="0"/>
    <x v="2"/>
    <x v="82"/>
    <n v="91691.82"/>
    <x v="0"/>
    <x v="2"/>
    <x v="1"/>
    <x v="1"/>
    <x v="0"/>
    <x v="0"/>
    <x v="0"/>
    <x v="3"/>
    <x v="11"/>
    <x v="11"/>
    <x v="0"/>
  </r>
  <r>
    <s v="AU3829"/>
    <s v="Salvador  Bass"/>
    <x v="1"/>
    <n v="34"/>
    <x v="0"/>
    <x v="0"/>
    <x v="82"/>
    <n v="5495.39"/>
    <x v="0"/>
    <x v="3"/>
    <x v="1"/>
    <x v="0"/>
    <x v="0"/>
    <x v="1"/>
    <x v="0"/>
    <x v="1"/>
    <x v="11"/>
    <x v="11"/>
    <x v="0"/>
  </r>
  <r>
    <s v="AU2783"/>
    <s v="Brooke  Horton"/>
    <x v="1"/>
    <n v="33"/>
    <x v="0"/>
    <x v="0"/>
    <x v="182"/>
    <n v="127349.66"/>
    <x v="0"/>
    <x v="1"/>
    <x v="1"/>
    <x v="1"/>
    <x v="1"/>
    <x v="0"/>
    <x v="0"/>
    <x v="1"/>
    <x v="14"/>
    <x v="9"/>
    <x v="0"/>
  </r>
  <r>
    <s v="AU3831"/>
    <s v="Shari  Silva"/>
    <x v="1"/>
    <n v="36"/>
    <x v="0"/>
    <x v="0"/>
    <x v="82"/>
    <n v="23588.61"/>
    <x v="0"/>
    <x v="2"/>
    <x v="0"/>
    <x v="1"/>
    <x v="1"/>
    <x v="0"/>
    <x v="0"/>
    <x v="3"/>
    <x v="11"/>
    <x v="11"/>
    <x v="0"/>
  </r>
  <r>
    <s v="AU3832"/>
    <s v="Della  Jensen"/>
    <x v="0"/>
    <n v="44"/>
    <x v="0"/>
    <x v="1"/>
    <x v="82"/>
    <n v="241069.9"/>
    <x v="1"/>
    <x v="2"/>
    <x v="1"/>
    <x v="0"/>
    <x v="0"/>
    <x v="1"/>
    <x v="0"/>
    <x v="3"/>
    <x v="11"/>
    <x v="11"/>
    <x v="0"/>
  </r>
  <r>
    <s v="AU3833"/>
    <s v="Rachel  Gomez"/>
    <x v="1"/>
    <n v="34"/>
    <x v="0"/>
    <x v="0"/>
    <x v="82"/>
    <n v="6417.84"/>
    <x v="0"/>
    <x v="1"/>
    <x v="1"/>
    <x v="0"/>
    <x v="1"/>
    <x v="0"/>
    <x v="0"/>
    <x v="1"/>
    <x v="11"/>
    <x v="11"/>
    <x v="0"/>
  </r>
  <r>
    <s v="AU2851"/>
    <s v="Don  Gonzales"/>
    <x v="1"/>
    <n v="33"/>
    <x v="0"/>
    <x v="0"/>
    <x v="301"/>
    <n v="13600.3"/>
    <x v="0"/>
    <x v="2"/>
    <x v="1"/>
    <x v="0"/>
    <x v="0"/>
    <x v="0"/>
    <x v="0"/>
    <x v="1"/>
    <x v="15"/>
    <x v="9"/>
    <x v="0"/>
  </r>
  <r>
    <s v="AU2914"/>
    <s v="Lynette  Brewer"/>
    <x v="1"/>
    <n v="33"/>
    <x v="0"/>
    <x v="2"/>
    <x v="134"/>
    <n v="3687.3"/>
    <x v="0"/>
    <x v="1"/>
    <x v="0"/>
    <x v="0"/>
    <x v="0"/>
    <x v="0"/>
    <x v="0"/>
    <x v="1"/>
    <x v="28"/>
    <x v="9"/>
    <x v="0"/>
  </r>
  <r>
    <s v="AU3836"/>
    <s v="Trevor  Jones"/>
    <x v="1"/>
    <n v="34"/>
    <x v="0"/>
    <x v="1"/>
    <x v="82"/>
    <n v="23382.959999999999"/>
    <x v="1"/>
    <x v="2"/>
    <x v="0"/>
    <x v="0"/>
    <x v="0"/>
    <x v="3"/>
    <x v="1"/>
    <x v="1"/>
    <x v="11"/>
    <x v="11"/>
    <x v="0"/>
  </r>
  <r>
    <s v="AU2917"/>
    <s v="Patty  Thompson"/>
    <x v="0"/>
    <n v="33"/>
    <x v="0"/>
    <x v="0"/>
    <x v="134"/>
    <n v="47699.21"/>
    <x v="1"/>
    <x v="1"/>
    <x v="1"/>
    <x v="0"/>
    <x v="0"/>
    <x v="0"/>
    <x v="0"/>
    <x v="1"/>
    <x v="28"/>
    <x v="9"/>
    <x v="0"/>
  </r>
  <r>
    <s v="AU3838"/>
    <s v="Don  Gonzales"/>
    <x v="0"/>
    <n v="36"/>
    <x v="0"/>
    <x v="0"/>
    <x v="82"/>
    <n v="62926.12"/>
    <x v="1"/>
    <x v="3"/>
    <x v="0"/>
    <x v="0"/>
    <x v="1"/>
    <x v="0"/>
    <x v="0"/>
    <x v="3"/>
    <x v="11"/>
    <x v="11"/>
    <x v="0"/>
  </r>
  <r>
    <s v="AU3839"/>
    <s v="Christy  Olson"/>
    <x v="0"/>
    <n v="49"/>
    <x v="2"/>
    <x v="2"/>
    <x v="82"/>
    <n v="66045.009999999995"/>
    <x v="0"/>
    <x v="1"/>
    <x v="1"/>
    <x v="0"/>
    <x v="1"/>
    <x v="0"/>
    <x v="0"/>
    <x v="2"/>
    <x v="11"/>
    <x v="11"/>
    <x v="0"/>
  </r>
  <r>
    <s v="AU3840"/>
    <s v="Bernadette  Page"/>
    <x v="1"/>
    <n v="46"/>
    <x v="2"/>
    <x v="2"/>
    <x v="82"/>
    <n v="23102.13"/>
    <x v="2"/>
    <x v="1"/>
    <x v="1"/>
    <x v="1"/>
    <x v="0"/>
    <x v="0"/>
    <x v="0"/>
    <x v="2"/>
    <x v="11"/>
    <x v="11"/>
    <x v="0"/>
  </r>
  <r>
    <s v="AU3841"/>
    <s v="Drew  Rogers"/>
    <x v="0"/>
    <n v="46"/>
    <x v="2"/>
    <x v="1"/>
    <x v="82"/>
    <n v="130573.09"/>
    <x v="0"/>
    <x v="1"/>
    <x v="1"/>
    <x v="0"/>
    <x v="2"/>
    <x v="0"/>
    <x v="0"/>
    <x v="2"/>
    <x v="11"/>
    <x v="11"/>
    <x v="0"/>
  </r>
  <r>
    <s v="AU3842"/>
    <s v="Joey  Wong"/>
    <x v="0"/>
    <n v="54"/>
    <x v="2"/>
    <x v="1"/>
    <x v="82"/>
    <n v="12261.55"/>
    <x v="0"/>
    <x v="1"/>
    <x v="0"/>
    <x v="0"/>
    <x v="0"/>
    <x v="0"/>
    <x v="0"/>
    <x v="2"/>
    <x v="11"/>
    <x v="11"/>
    <x v="0"/>
  </r>
  <r>
    <s v="AU3843"/>
    <s v="Donna  Reid"/>
    <x v="0"/>
    <n v="39"/>
    <x v="2"/>
    <x v="1"/>
    <x v="82"/>
    <n v="263.12"/>
    <x v="2"/>
    <x v="2"/>
    <x v="0"/>
    <x v="0"/>
    <x v="0"/>
    <x v="0"/>
    <x v="0"/>
    <x v="3"/>
    <x v="11"/>
    <x v="11"/>
    <x v="0"/>
  </r>
  <r>
    <s v="AU3844"/>
    <s v="Sylvester  Morales"/>
    <x v="1"/>
    <n v="42"/>
    <x v="2"/>
    <x v="2"/>
    <x v="82"/>
    <n v="1585.39"/>
    <x v="0"/>
    <x v="0"/>
    <x v="1"/>
    <x v="1"/>
    <x v="0"/>
    <x v="3"/>
    <x v="1"/>
    <x v="3"/>
    <x v="11"/>
    <x v="11"/>
    <x v="0"/>
  </r>
  <r>
    <s v="AU3845"/>
    <s v="Drew  Rogers"/>
    <x v="0"/>
    <n v="34"/>
    <x v="3"/>
    <x v="0"/>
    <x v="82"/>
    <n v="93023.45"/>
    <x v="0"/>
    <x v="1"/>
    <x v="1"/>
    <x v="0"/>
    <x v="0"/>
    <x v="1"/>
    <x v="1"/>
    <x v="1"/>
    <x v="11"/>
    <x v="11"/>
    <x v="0"/>
  </r>
  <r>
    <s v="AU3846"/>
    <s v="Shari  Silva"/>
    <x v="1"/>
    <n v="35"/>
    <x v="3"/>
    <x v="2"/>
    <x v="82"/>
    <n v="63794.04"/>
    <x v="0"/>
    <x v="1"/>
    <x v="1"/>
    <x v="1"/>
    <x v="1"/>
    <x v="0"/>
    <x v="0"/>
    <x v="3"/>
    <x v="11"/>
    <x v="11"/>
    <x v="0"/>
  </r>
  <r>
    <s v="AU3847"/>
    <s v="Johanna  Boone"/>
    <x v="1"/>
    <n v="34"/>
    <x v="1"/>
    <x v="0"/>
    <x v="82"/>
    <n v="130840.54"/>
    <x v="0"/>
    <x v="1"/>
    <x v="0"/>
    <x v="0"/>
    <x v="0"/>
    <x v="0"/>
    <x v="0"/>
    <x v="1"/>
    <x v="11"/>
    <x v="11"/>
    <x v="0"/>
  </r>
  <r>
    <s v="AU3848"/>
    <s v="Salvador  Bass"/>
    <x v="1"/>
    <n v="52"/>
    <x v="1"/>
    <x v="2"/>
    <x v="82"/>
    <n v="177128.3"/>
    <x v="2"/>
    <x v="1"/>
    <x v="0"/>
    <x v="0"/>
    <x v="2"/>
    <x v="0"/>
    <x v="0"/>
    <x v="2"/>
    <x v="11"/>
    <x v="11"/>
    <x v="0"/>
  </r>
  <r>
    <s v="AU2919"/>
    <s v="Shari  Silva"/>
    <x v="0"/>
    <n v="33"/>
    <x v="0"/>
    <x v="0"/>
    <x v="134"/>
    <n v="74737.929999999993"/>
    <x v="1"/>
    <x v="2"/>
    <x v="0"/>
    <x v="0"/>
    <x v="0"/>
    <x v="1"/>
    <x v="0"/>
    <x v="1"/>
    <x v="28"/>
    <x v="9"/>
    <x v="0"/>
  </r>
  <r>
    <s v="AU3850"/>
    <s v="Rachel  Gomez"/>
    <x v="1"/>
    <n v="38"/>
    <x v="0"/>
    <x v="0"/>
    <x v="194"/>
    <n v="4244.84"/>
    <x v="0"/>
    <x v="1"/>
    <x v="1"/>
    <x v="0"/>
    <x v="1"/>
    <x v="0"/>
    <x v="0"/>
    <x v="3"/>
    <x v="12"/>
    <x v="11"/>
    <x v="0"/>
  </r>
  <r>
    <s v="AU2940"/>
    <s v="Allan  Ramos"/>
    <x v="1"/>
    <n v="33"/>
    <x v="0"/>
    <x v="2"/>
    <x v="268"/>
    <n v="90140.76"/>
    <x v="2"/>
    <x v="1"/>
    <x v="1"/>
    <x v="0"/>
    <x v="1"/>
    <x v="0"/>
    <x v="0"/>
    <x v="1"/>
    <x v="18"/>
    <x v="9"/>
    <x v="0"/>
  </r>
  <r>
    <s v="AU3852"/>
    <s v="Drew  Rogers"/>
    <x v="0"/>
    <n v="34"/>
    <x v="0"/>
    <x v="1"/>
    <x v="194"/>
    <n v="53760.49"/>
    <x v="1"/>
    <x v="1"/>
    <x v="0"/>
    <x v="0"/>
    <x v="0"/>
    <x v="2"/>
    <x v="0"/>
    <x v="1"/>
    <x v="12"/>
    <x v="11"/>
    <x v="0"/>
  </r>
  <r>
    <s v="AU2950"/>
    <s v="Beth  Tucker"/>
    <x v="0"/>
    <n v="33"/>
    <x v="0"/>
    <x v="0"/>
    <x v="67"/>
    <n v="122128.57"/>
    <x v="0"/>
    <x v="0"/>
    <x v="1"/>
    <x v="0"/>
    <x v="0"/>
    <x v="1"/>
    <x v="0"/>
    <x v="1"/>
    <x v="20"/>
    <x v="10"/>
    <x v="0"/>
  </r>
  <r>
    <s v="AU3854"/>
    <s v="Willie  Vega"/>
    <x v="1"/>
    <n v="22"/>
    <x v="0"/>
    <x v="0"/>
    <x v="194"/>
    <n v="120398"/>
    <x v="0"/>
    <x v="1"/>
    <x v="0"/>
    <x v="1"/>
    <x v="0"/>
    <x v="0"/>
    <x v="1"/>
    <x v="0"/>
    <x v="12"/>
    <x v="11"/>
    <x v="0"/>
  </r>
  <r>
    <s v="AU2968"/>
    <s v="Brooke  Horton"/>
    <x v="1"/>
    <n v="33"/>
    <x v="0"/>
    <x v="0"/>
    <x v="67"/>
    <n v="53755.97"/>
    <x v="2"/>
    <x v="0"/>
    <x v="0"/>
    <x v="0"/>
    <x v="1"/>
    <x v="0"/>
    <x v="0"/>
    <x v="1"/>
    <x v="20"/>
    <x v="10"/>
    <x v="0"/>
  </r>
  <r>
    <s v="AU3856"/>
    <s v="Max  Rodgers"/>
    <x v="0"/>
    <n v="37"/>
    <x v="0"/>
    <x v="1"/>
    <x v="194"/>
    <n v="34489.39"/>
    <x v="0"/>
    <x v="1"/>
    <x v="0"/>
    <x v="0"/>
    <x v="0"/>
    <x v="0"/>
    <x v="0"/>
    <x v="3"/>
    <x v="12"/>
    <x v="11"/>
    <x v="0"/>
  </r>
  <r>
    <s v="AU3857"/>
    <s v="Brooke  Horton"/>
    <x v="0"/>
    <n v="50"/>
    <x v="2"/>
    <x v="1"/>
    <x v="194"/>
    <n v="56398.73"/>
    <x v="0"/>
    <x v="0"/>
    <x v="0"/>
    <x v="1"/>
    <x v="0"/>
    <x v="0"/>
    <x v="0"/>
    <x v="2"/>
    <x v="12"/>
    <x v="11"/>
    <x v="0"/>
  </r>
  <r>
    <s v="AU3858"/>
    <s v="Ivan  Adkins"/>
    <x v="1"/>
    <n v="43"/>
    <x v="2"/>
    <x v="2"/>
    <x v="194"/>
    <n v="4919.8999999999996"/>
    <x v="0"/>
    <x v="2"/>
    <x v="1"/>
    <x v="0"/>
    <x v="0"/>
    <x v="0"/>
    <x v="0"/>
    <x v="3"/>
    <x v="12"/>
    <x v="11"/>
    <x v="0"/>
  </r>
  <r>
    <s v="AU3029"/>
    <s v="Herman  Williams"/>
    <x v="0"/>
    <n v="33"/>
    <x v="2"/>
    <x v="0"/>
    <x v="136"/>
    <n v="91161.79"/>
    <x v="0"/>
    <x v="1"/>
    <x v="1"/>
    <x v="0"/>
    <x v="1"/>
    <x v="0"/>
    <x v="0"/>
    <x v="1"/>
    <x v="0"/>
    <x v="10"/>
    <x v="0"/>
  </r>
  <r>
    <s v="AU3860"/>
    <s v="Sonya  Mullins"/>
    <x v="0"/>
    <n v="61"/>
    <x v="2"/>
    <x v="1"/>
    <x v="194"/>
    <n v="53952.75"/>
    <x v="0"/>
    <x v="0"/>
    <x v="0"/>
    <x v="0"/>
    <x v="2"/>
    <x v="0"/>
    <x v="0"/>
    <x v="4"/>
    <x v="12"/>
    <x v="11"/>
    <x v="0"/>
  </r>
  <r>
    <s v="AU3861"/>
    <s v="Cecilia  Manning"/>
    <x v="0"/>
    <n v="56"/>
    <x v="2"/>
    <x v="1"/>
    <x v="194"/>
    <n v="1103.3"/>
    <x v="0"/>
    <x v="1"/>
    <x v="1"/>
    <x v="0"/>
    <x v="0"/>
    <x v="0"/>
    <x v="0"/>
    <x v="4"/>
    <x v="12"/>
    <x v="11"/>
    <x v="0"/>
  </r>
  <r>
    <s v="AU3862"/>
    <s v="Rachel  Gomez"/>
    <x v="0"/>
    <n v="42"/>
    <x v="2"/>
    <x v="1"/>
    <x v="194"/>
    <n v="62669.33"/>
    <x v="0"/>
    <x v="1"/>
    <x v="0"/>
    <x v="1"/>
    <x v="0"/>
    <x v="0"/>
    <x v="0"/>
    <x v="3"/>
    <x v="12"/>
    <x v="11"/>
    <x v="0"/>
  </r>
  <r>
    <s v="AU3863"/>
    <s v="Della  Jensen"/>
    <x v="0"/>
    <n v="54"/>
    <x v="2"/>
    <x v="1"/>
    <x v="194"/>
    <n v="44431.33"/>
    <x v="0"/>
    <x v="1"/>
    <x v="1"/>
    <x v="1"/>
    <x v="0"/>
    <x v="0"/>
    <x v="0"/>
    <x v="2"/>
    <x v="12"/>
    <x v="11"/>
    <x v="0"/>
  </r>
  <r>
    <s v="AU3864"/>
    <s v="Pauline  Beck"/>
    <x v="1"/>
    <n v="37"/>
    <x v="3"/>
    <x v="1"/>
    <x v="194"/>
    <n v="151539.9"/>
    <x v="0"/>
    <x v="1"/>
    <x v="0"/>
    <x v="0"/>
    <x v="0"/>
    <x v="0"/>
    <x v="0"/>
    <x v="3"/>
    <x v="12"/>
    <x v="11"/>
    <x v="0"/>
  </r>
  <r>
    <s v="AU3865"/>
    <s v="Ivan  Adkins"/>
    <x v="0"/>
    <n v="36"/>
    <x v="0"/>
    <x v="0"/>
    <x v="238"/>
    <n v="11535.57"/>
    <x v="0"/>
    <x v="1"/>
    <x v="1"/>
    <x v="0"/>
    <x v="0"/>
    <x v="0"/>
    <x v="0"/>
    <x v="3"/>
    <x v="30"/>
    <x v="11"/>
    <x v="0"/>
  </r>
  <r>
    <s v="AU3866"/>
    <s v="Donna  Reid"/>
    <x v="1"/>
    <n v="38"/>
    <x v="0"/>
    <x v="1"/>
    <x v="238"/>
    <n v="140535.35999999999"/>
    <x v="0"/>
    <x v="1"/>
    <x v="1"/>
    <x v="0"/>
    <x v="0"/>
    <x v="0"/>
    <x v="0"/>
    <x v="3"/>
    <x v="30"/>
    <x v="11"/>
    <x v="0"/>
  </r>
  <r>
    <s v="AU3047"/>
    <s v="Bernadette  Page"/>
    <x v="0"/>
    <n v="33"/>
    <x v="0"/>
    <x v="0"/>
    <x v="185"/>
    <n v="45114.19"/>
    <x v="0"/>
    <x v="0"/>
    <x v="0"/>
    <x v="1"/>
    <x v="0"/>
    <x v="0"/>
    <x v="0"/>
    <x v="1"/>
    <x v="2"/>
    <x v="10"/>
    <x v="0"/>
  </r>
  <r>
    <s v="AU3868"/>
    <s v="Paulette  Spencer"/>
    <x v="0"/>
    <n v="37"/>
    <x v="0"/>
    <x v="1"/>
    <x v="238"/>
    <n v="25866.240000000002"/>
    <x v="0"/>
    <x v="2"/>
    <x v="0"/>
    <x v="0"/>
    <x v="0"/>
    <x v="0"/>
    <x v="0"/>
    <x v="3"/>
    <x v="30"/>
    <x v="11"/>
    <x v="0"/>
  </r>
  <r>
    <s v="AU3056"/>
    <s v="Ernest  Davis"/>
    <x v="1"/>
    <n v="33"/>
    <x v="0"/>
    <x v="0"/>
    <x v="69"/>
    <n v="96390.9"/>
    <x v="0"/>
    <x v="1"/>
    <x v="0"/>
    <x v="1"/>
    <x v="0"/>
    <x v="0"/>
    <x v="0"/>
    <x v="1"/>
    <x v="16"/>
    <x v="10"/>
    <x v="0"/>
  </r>
  <r>
    <s v="AU3870"/>
    <s v="Max  Rodgers"/>
    <x v="1"/>
    <n v="60"/>
    <x v="2"/>
    <x v="2"/>
    <x v="238"/>
    <n v="42597.24"/>
    <x v="2"/>
    <x v="2"/>
    <x v="0"/>
    <x v="0"/>
    <x v="0"/>
    <x v="1"/>
    <x v="0"/>
    <x v="4"/>
    <x v="30"/>
    <x v="11"/>
    <x v="0"/>
  </r>
  <r>
    <s v="AU3871"/>
    <s v="Brooke  Horton"/>
    <x v="1"/>
    <n v="44"/>
    <x v="2"/>
    <x v="2"/>
    <x v="238"/>
    <n v="21842.34"/>
    <x v="1"/>
    <x v="0"/>
    <x v="0"/>
    <x v="0"/>
    <x v="0"/>
    <x v="0"/>
    <x v="0"/>
    <x v="3"/>
    <x v="30"/>
    <x v="11"/>
    <x v="0"/>
  </r>
  <r>
    <s v="AU3872"/>
    <s v="Christy  Olson"/>
    <x v="0"/>
    <n v="45"/>
    <x v="3"/>
    <x v="0"/>
    <x v="238"/>
    <n v="42510.84"/>
    <x v="0"/>
    <x v="1"/>
    <x v="1"/>
    <x v="0"/>
    <x v="1"/>
    <x v="0"/>
    <x v="0"/>
    <x v="2"/>
    <x v="30"/>
    <x v="11"/>
    <x v="0"/>
  </r>
  <r>
    <s v="AU3873"/>
    <s v="Eddie  Green"/>
    <x v="0"/>
    <n v="38"/>
    <x v="0"/>
    <x v="0"/>
    <x v="84"/>
    <n v="107986.6"/>
    <x v="1"/>
    <x v="1"/>
    <x v="1"/>
    <x v="0"/>
    <x v="0"/>
    <x v="0"/>
    <x v="0"/>
    <x v="3"/>
    <x v="13"/>
    <x v="11"/>
    <x v="0"/>
  </r>
  <r>
    <s v="AU3874"/>
    <s v="Lula  Daniels"/>
    <x v="1"/>
    <n v="34"/>
    <x v="0"/>
    <x v="1"/>
    <x v="84"/>
    <n v="48804.54"/>
    <x v="0"/>
    <x v="3"/>
    <x v="0"/>
    <x v="0"/>
    <x v="1"/>
    <x v="0"/>
    <x v="0"/>
    <x v="1"/>
    <x v="13"/>
    <x v="11"/>
    <x v="0"/>
  </r>
  <r>
    <s v="AU3875"/>
    <s v="Della  Jensen"/>
    <x v="1"/>
    <n v="37"/>
    <x v="0"/>
    <x v="0"/>
    <x v="84"/>
    <n v="9118.2999999999993"/>
    <x v="1"/>
    <x v="2"/>
    <x v="0"/>
    <x v="0"/>
    <x v="0"/>
    <x v="3"/>
    <x v="1"/>
    <x v="3"/>
    <x v="13"/>
    <x v="11"/>
    <x v="0"/>
  </r>
  <r>
    <s v="AU3111"/>
    <s v="Isabel  Cross"/>
    <x v="0"/>
    <n v="33"/>
    <x v="0"/>
    <x v="2"/>
    <x v="138"/>
    <n v="3892.97"/>
    <x v="0"/>
    <x v="1"/>
    <x v="1"/>
    <x v="0"/>
    <x v="1"/>
    <x v="0"/>
    <x v="0"/>
    <x v="1"/>
    <x v="5"/>
    <x v="10"/>
    <x v="0"/>
  </r>
  <r>
    <s v="AU3160"/>
    <s v="Christy  Olson"/>
    <x v="1"/>
    <n v="33"/>
    <x v="0"/>
    <x v="0"/>
    <x v="140"/>
    <n v="32648.82"/>
    <x v="0"/>
    <x v="1"/>
    <x v="1"/>
    <x v="0"/>
    <x v="0"/>
    <x v="1"/>
    <x v="0"/>
    <x v="1"/>
    <x v="7"/>
    <x v="10"/>
    <x v="0"/>
  </r>
  <r>
    <s v="AU3389"/>
    <s v="Isabel  Cross"/>
    <x v="1"/>
    <n v="33"/>
    <x v="0"/>
    <x v="1"/>
    <x v="142"/>
    <n v="59977.69"/>
    <x v="0"/>
    <x v="1"/>
    <x v="1"/>
    <x v="1"/>
    <x v="0"/>
    <x v="0"/>
    <x v="0"/>
    <x v="1"/>
    <x v="15"/>
    <x v="10"/>
    <x v="0"/>
  </r>
  <r>
    <s v="AU3879"/>
    <s v="Austin  Reynolds"/>
    <x v="1"/>
    <n v="36"/>
    <x v="0"/>
    <x v="0"/>
    <x v="84"/>
    <n v="56244.36"/>
    <x v="1"/>
    <x v="1"/>
    <x v="1"/>
    <x v="0"/>
    <x v="1"/>
    <x v="0"/>
    <x v="0"/>
    <x v="3"/>
    <x v="13"/>
    <x v="11"/>
    <x v="0"/>
  </r>
  <r>
    <s v="AU3880"/>
    <s v="Lance  Yates"/>
    <x v="0"/>
    <n v="21"/>
    <x v="0"/>
    <x v="0"/>
    <x v="84"/>
    <n v="27622.57"/>
    <x v="1"/>
    <x v="2"/>
    <x v="0"/>
    <x v="0"/>
    <x v="0"/>
    <x v="0"/>
    <x v="0"/>
    <x v="0"/>
    <x v="13"/>
    <x v="11"/>
    <x v="0"/>
  </r>
  <r>
    <s v="AU3881"/>
    <s v="Lance  Yates"/>
    <x v="1"/>
    <n v="36"/>
    <x v="0"/>
    <x v="0"/>
    <x v="84"/>
    <n v="70733.69"/>
    <x v="1"/>
    <x v="2"/>
    <x v="1"/>
    <x v="0"/>
    <x v="1"/>
    <x v="0"/>
    <x v="0"/>
    <x v="3"/>
    <x v="13"/>
    <x v="11"/>
    <x v="0"/>
  </r>
  <r>
    <s v="AU3882"/>
    <s v="Beth  Tucker"/>
    <x v="1"/>
    <n v="35"/>
    <x v="0"/>
    <x v="1"/>
    <x v="84"/>
    <n v="249.54"/>
    <x v="1"/>
    <x v="1"/>
    <x v="0"/>
    <x v="0"/>
    <x v="2"/>
    <x v="0"/>
    <x v="1"/>
    <x v="3"/>
    <x v="13"/>
    <x v="11"/>
    <x v="0"/>
  </r>
  <r>
    <s v="AU3883"/>
    <s v="Trevor  Jones"/>
    <x v="0"/>
    <n v="38"/>
    <x v="0"/>
    <x v="0"/>
    <x v="84"/>
    <n v="41766.160000000003"/>
    <x v="0"/>
    <x v="2"/>
    <x v="1"/>
    <x v="0"/>
    <x v="0"/>
    <x v="0"/>
    <x v="0"/>
    <x v="3"/>
    <x v="13"/>
    <x v="11"/>
    <x v="0"/>
  </r>
  <r>
    <s v="AU3392"/>
    <s v="Herman  Williams"/>
    <x v="0"/>
    <n v="33"/>
    <x v="0"/>
    <x v="0"/>
    <x v="142"/>
    <n v="31975.33"/>
    <x v="0"/>
    <x v="3"/>
    <x v="1"/>
    <x v="0"/>
    <x v="1"/>
    <x v="0"/>
    <x v="0"/>
    <x v="1"/>
    <x v="15"/>
    <x v="10"/>
    <x v="0"/>
  </r>
  <r>
    <s v="AU3395"/>
    <s v="Trevor  Jones"/>
    <x v="0"/>
    <n v="33"/>
    <x v="0"/>
    <x v="2"/>
    <x v="142"/>
    <n v="11516.24"/>
    <x v="0"/>
    <x v="1"/>
    <x v="0"/>
    <x v="0"/>
    <x v="0"/>
    <x v="2"/>
    <x v="1"/>
    <x v="1"/>
    <x v="15"/>
    <x v="10"/>
    <x v="0"/>
  </r>
  <r>
    <s v="AU3414"/>
    <s v="Christy  Olson"/>
    <x v="1"/>
    <n v="33"/>
    <x v="3"/>
    <x v="0"/>
    <x v="142"/>
    <n v="106463.82"/>
    <x v="1"/>
    <x v="2"/>
    <x v="0"/>
    <x v="0"/>
    <x v="0"/>
    <x v="0"/>
    <x v="1"/>
    <x v="1"/>
    <x v="15"/>
    <x v="10"/>
    <x v="0"/>
  </r>
  <r>
    <s v="AU3887"/>
    <s v="Della  Jensen"/>
    <x v="1"/>
    <n v="38"/>
    <x v="0"/>
    <x v="0"/>
    <x v="84"/>
    <n v="45822.07"/>
    <x v="1"/>
    <x v="2"/>
    <x v="0"/>
    <x v="1"/>
    <x v="1"/>
    <x v="0"/>
    <x v="0"/>
    <x v="3"/>
    <x v="13"/>
    <x v="11"/>
    <x v="0"/>
  </r>
  <r>
    <s v="AU3425"/>
    <s v="Donna  Reid"/>
    <x v="1"/>
    <n v="33"/>
    <x v="2"/>
    <x v="0"/>
    <x v="74"/>
    <n v="629.78"/>
    <x v="0"/>
    <x v="1"/>
    <x v="0"/>
    <x v="0"/>
    <x v="0"/>
    <x v="0"/>
    <x v="1"/>
    <x v="1"/>
    <x v="22"/>
    <x v="10"/>
    <x v="0"/>
  </r>
  <r>
    <s v="AU3889"/>
    <s v="Eric  Rose"/>
    <x v="1"/>
    <n v="36"/>
    <x v="0"/>
    <x v="0"/>
    <x v="84"/>
    <n v="7262.81"/>
    <x v="2"/>
    <x v="1"/>
    <x v="0"/>
    <x v="0"/>
    <x v="0"/>
    <x v="0"/>
    <x v="0"/>
    <x v="3"/>
    <x v="13"/>
    <x v="11"/>
    <x v="0"/>
  </r>
  <r>
    <s v="AU3890"/>
    <s v="Willie  Vega"/>
    <x v="0"/>
    <n v="40"/>
    <x v="0"/>
    <x v="0"/>
    <x v="84"/>
    <n v="94507.1"/>
    <x v="1"/>
    <x v="2"/>
    <x v="0"/>
    <x v="0"/>
    <x v="2"/>
    <x v="2"/>
    <x v="1"/>
    <x v="3"/>
    <x v="13"/>
    <x v="11"/>
    <x v="0"/>
  </r>
  <r>
    <s v="AU3891"/>
    <s v="Blake  Bridges"/>
    <x v="1"/>
    <n v="37"/>
    <x v="0"/>
    <x v="0"/>
    <x v="84"/>
    <n v="59213.21"/>
    <x v="2"/>
    <x v="0"/>
    <x v="1"/>
    <x v="0"/>
    <x v="0"/>
    <x v="3"/>
    <x v="1"/>
    <x v="3"/>
    <x v="13"/>
    <x v="11"/>
    <x v="0"/>
  </r>
  <r>
    <s v="AU3892"/>
    <s v="Sandra  Floyd"/>
    <x v="1"/>
    <n v="35"/>
    <x v="0"/>
    <x v="0"/>
    <x v="84"/>
    <n v="38970.82"/>
    <x v="0"/>
    <x v="1"/>
    <x v="1"/>
    <x v="0"/>
    <x v="1"/>
    <x v="0"/>
    <x v="0"/>
    <x v="3"/>
    <x v="13"/>
    <x v="11"/>
    <x v="0"/>
  </r>
  <r>
    <s v="AU3893"/>
    <s v="Drew  Rogers"/>
    <x v="1"/>
    <n v="20"/>
    <x v="0"/>
    <x v="0"/>
    <x v="84"/>
    <n v="51532.9"/>
    <x v="2"/>
    <x v="2"/>
    <x v="1"/>
    <x v="0"/>
    <x v="1"/>
    <x v="0"/>
    <x v="0"/>
    <x v="0"/>
    <x v="13"/>
    <x v="11"/>
    <x v="0"/>
  </r>
  <r>
    <s v="AU3894"/>
    <s v="Ernest  Davis"/>
    <x v="0"/>
    <n v="38"/>
    <x v="0"/>
    <x v="0"/>
    <x v="84"/>
    <n v="69645.070000000007"/>
    <x v="0"/>
    <x v="1"/>
    <x v="1"/>
    <x v="0"/>
    <x v="1"/>
    <x v="0"/>
    <x v="0"/>
    <x v="3"/>
    <x v="13"/>
    <x v="11"/>
    <x v="0"/>
  </r>
  <r>
    <s v="AU3895"/>
    <s v="Jaime  Pearson"/>
    <x v="0"/>
    <n v="38"/>
    <x v="0"/>
    <x v="0"/>
    <x v="84"/>
    <n v="46750.67"/>
    <x v="1"/>
    <x v="2"/>
    <x v="1"/>
    <x v="0"/>
    <x v="0"/>
    <x v="0"/>
    <x v="0"/>
    <x v="3"/>
    <x v="13"/>
    <x v="11"/>
    <x v="0"/>
  </r>
  <r>
    <s v="AU3434"/>
    <s v="Lee  Mack"/>
    <x v="1"/>
    <n v="33"/>
    <x v="0"/>
    <x v="0"/>
    <x v="75"/>
    <n v="18442.73"/>
    <x v="0"/>
    <x v="1"/>
    <x v="0"/>
    <x v="0"/>
    <x v="0"/>
    <x v="2"/>
    <x v="0"/>
    <x v="1"/>
    <x v="17"/>
    <x v="10"/>
    <x v="0"/>
  </r>
  <r>
    <s v="AU3897"/>
    <s v="Iris  Underwood"/>
    <x v="0"/>
    <n v="48"/>
    <x v="2"/>
    <x v="1"/>
    <x v="84"/>
    <n v="4463.6899999999996"/>
    <x v="0"/>
    <x v="0"/>
    <x v="0"/>
    <x v="0"/>
    <x v="0"/>
    <x v="3"/>
    <x v="1"/>
    <x v="2"/>
    <x v="13"/>
    <x v="11"/>
    <x v="0"/>
  </r>
  <r>
    <s v="AU3898"/>
    <s v="Joey  Wong"/>
    <x v="0"/>
    <n v="58"/>
    <x v="2"/>
    <x v="1"/>
    <x v="84"/>
    <n v="17797.099999999999"/>
    <x v="0"/>
    <x v="0"/>
    <x v="0"/>
    <x v="0"/>
    <x v="1"/>
    <x v="0"/>
    <x v="0"/>
    <x v="4"/>
    <x v="13"/>
    <x v="11"/>
    <x v="0"/>
  </r>
  <r>
    <s v="AU3899"/>
    <s v="Rachel  Gomez"/>
    <x v="0"/>
    <n v="53"/>
    <x v="2"/>
    <x v="1"/>
    <x v="84"/>
    <n v="1014.27"/>
    <x v="0"/>
    <x v="0"/>
    <x v="0"/>
    <x v="0"/>
    <x v="1"/>
    <x v="0"/>
    <x v="0"/>
    <x v="2"/>
    <x v="13"/>
    <x v="11"/>
    <x v="0"/>
  </r>
  <r>
    <s v="AU3475"/>
    <s v="Trevor  Jones"/>
    <x v="1"/>
    <n v="33"/>
    <x v="0"/>
    <x v="0"/>
    <x v="77"/>
    <n v="18725.669999999998"/>
    <x v="0"/>
    <x v="1"/>
    <x v="0"/>
    <x v="0"/>
    <x v="1"/>
    <x v="0"/>
    <x v="0"/>
    <x v="1"/>
    <x v="20"/>
    <x v="11"/>
    <x v="0"/>
  </r>
  <r>
    <s v="AU3901"/>
    <s v="Lorraine  Gibson"/>
    <x v="0"/>
    <n v="45"/>
    <x v="2"/>
    <x v="1"/>
    <x v="84"/>
    <n v="4554.34"/>
    <x v="1"/>
    <x v="1"/>
    <x v="1"/>
    <x v="0"/>
    <x v="1"/>
    <x v="0"/>
    <x v="0"/>
    <x v="2"/>
    <x v="13"/>
    <x v="11"/>
    <x v="0"/>
  </r>
  <r>
    <s v="AU3902"/>
    <s v="Lynette  Brewer"/>
    <x v="1"/>
    <n v="56"/>
    <x v="2"/>
    <x v="2"/>
    <x v="84"/>
    <n v="98821.33"/>
    <x v="0"/>
    <x v="1"/>
    <x v="1"/>
    <x v="0"/>
    <x v="1"/>
    <x v="0"/>
    <x v="0"/>
    <x v="4"/>
    <x v="13"/>
    <x v="11"/>
    <x v="0"/>
  </r>
  <r>
    <s v="AU3903"/>
    <s v="Kyle  Carr"/>
    <x v="1"/>
    <n v="37"/>
    <x v="2"/>
    <x v="2"/>
    <x v="84"/>
    <n v="89037.01"/>
    <x v="0"/>
    <x v="1"/>
    <x v="1"/>
    <x v="0"/>
    <x v="0"/>
    <x v="0"/>
    <x v="0"/>
    <x v="3"/>
    <x v="13"/>
    <x v="11"/>
    <x v="0"/>
  </r>
  <r>
    <s v="AU3904"/>
    <s v="Allan  Ramos"/>
    <x v="1"/>
    <n v="57"/>
    <x v="2"/>
    <x v="2"/>
    <x v="84"/>
    <n v="57512.18"/>
    <x v="0"/>
    <x v="0"/>
    <x v="1"/>
    <x v="0"/>
    <x v="1"/>
    <x v="0"/>
    <x v="0"/>
    <x v="4"/>
    <x v="13"/>
    <x v="11"/>
    <x v="0"/>
  </r>
  <r>
    <s v="AU3905"/>
    <s v="Della  Jensen"/>
    <x v="0"/>
    <n v="44"/>
    <x v="2"/>
    <x v="1"/>
    <x v="84"/>
    <n v="6881.28"/>
    <x v="0"/>
    <x v="1"/>
    <x v="1"/>
    <x v="0"/>
    <x v="1"/>
    <x v="0"/>
    <x v="0"/>
    <x v="3"/>
    <x v="13"/>
    <x v="11"/>
    <x v="0"/>
  </r>
  <r>
    <s v="AU3906"/>
    <s v="Charlie  Wood"/>
    <x v="1"/>
    <n v="58"/>
    <x v="2"/>
    <x v="2"/>
    <x v="84"/>
    <n v="89463.72"/>
    <x v="0"/>
    <x v="1"/>
    <x v="0"/>
    <x v="0"/>
    <x v="1"/>
    <x v="0"/>
    <x v="0"/>
    <x v="4"/>
    <x v="13"/>
    <x v="11"/>
    <x v="0"/>
  </r>
  <r>
    <s v="AU3907"/>
    <s v="Brooke  Horton"/>
    <x v="0"/>
    <n v="56"/>
    <x v="2"/>
    <x v="2"/>
    <x v="84"/>
    <n v="113846.84"/>
    <x v="0"/>
    <x v="0"/>
    <x v="1"/>
    <x v="0"/>
    <x v="1"/>
    <x v="0"/>
    <x v="0"/>
    <x v="4"/>
    <x v="13"/>
    <x v="11"/>
    <x v="0"/>
  </r>
  <r>
    <s v="AU3484"/>
    <s v="Trevor  Jones"/>
    <x v="1"/>
    <n v="33"/>
    <x v="0"/>
    <x v="0"/>
    <x v="275"/>
    <n v="30621.21"/>
    <x v="0"/>
    <x v="2"/>
    <x v="0"/>
    <x v="0"/>
    <x v="2"/>
    <x v="2"/>
    <x v="0"/>
    <x v="1"/>
    <x v="25"/>
    <x v="11"/>
    <x v="0"/>
  </r>
  <r>
    <s v="AU3909"/>
    <s v="Ruben  Nunez"/>
    <x v="0"/>
    <n v="37"/>
    <x v="3"/>
    <x v="0"/>
    <x v="84"/>
    <n v="55944.78"/>
    <x v="0"/>
    <x v="2"/>
    <x v="1"/>
    <x v="0"/>
    <x v="0"/>
    <x v="0"/>
    <x v="0"/>
    <x v="3"/>
    <x v="13"/>
    <x v="11"/>
    <x v="0"/>
  </r>
  <r>
    <s v="AU3489"/>
    <s v="Shari  Silva"/>
    <x v="0"/>
    <n v="33"/>
    <x v="0"/>
    <x v="0"/>
    <x v="275"/>
    <n v="11331.54"/>
    <x v="0"/>
    <x v="2"/>
    <x v="0"/>
    <x v="0"/>
    <x v="0"/>
    <x v="0"/>
    <x v="0"/>
    <x v="1"/>
    <x v="25"/>
    <x v="11"/>
    <x v="0"/>
  </r>
  <r>
    <s v="AU3911"/>
    <s v="Ruben  Nunez"/>
    <x v="1"/>
    <n v="36"/>
    <x v="3"/>
    <x v="1"/>
    <x v="84"/>
    <n v="81301.55"/>
    <x v="0"/>
    <x v="1"/>
    <x v="1"/>
    <x v="0"/>
    <x v="0"/>
    <x v="0"/>
    <x v="0"/>
    <x v="3"/>
    <x v="13"/>
    <x v="11"/>
    <x v="0"/>
  </r>
  <r>
    <s v="AU3912"/>
    <s v="Woodrow  Colon"/>
    <x v="1"/>
    <n v="38"/>
    <x v="3"/>
    <x v="0"/>
    <x v="84"/>
    <n v="23037.97"/>
    <x v="0"/>
    <x v="1"/>
    <x v="1"/>
    <x v="0"/>
    <x v="1"/>
    <x v="0"/>
    <x v="0"/>
    <x v="3"/>
    <x v="13"/>
    <x v="11"/>
    <x v="0"/>
  </r>
  <r>
    <s v="AU3512"/>
    <s v="Shari  Silva"/>
    <x v="0"/>
    <n v="33"/>
    <x v="0"/>
    <x v="1"/>
    <x v="146"/>
    <n v="73076.160000000003"/>
    <x v="1"/>
    <x v="2"/>
    <x v="0"/>
    <x v="0"/>
    <x v="0"/>
    <x v="0"/>
    <x v="0"/>
    <x v="1"/>
    <x v="21"/>
    <x v="11"/>
    <x v="0"/>
  </r>
  <r>
    <s v="AU3914"/>
    <s v="Shari  Silva"/>
    <x v="0"/>
    <n v="37"/>
    <x v="0"/>
    <x v="0"/>
    <x v="289"/>
    <n v="111391.07"/>
    <x v="0"/>
    <x v="0"/>
    <x v="0"/>
    <x v="0"/>
    <x v="0"/>
    <x v="0"/>
    <x v="0"/>
    <x v="3"/>
    <x v="23"/>
    <x v="11"/>
    <x v="0"/>
  </r>
  <r>
    <s v="AU3517"/>
    <s v="Tiffany  May"/>
    <x v="0"/>
    <n v="33"/>
    <x v="0"/>
    <x v="0"/>
    <x v="146"/>
    <n v="13678.88"/>
    <x v="2"/>
    <x v="0"/>
    <x v="1"/>
    <x v="0"/>
    <x v="1"/>
    <x v="0"/>
    <x v="0"/>
    <x v="1"/>
    <x v="21"/>
    <x v="11"/>
    <x v="0"/>
  </r>
  <r>
    <s v="AU3916"/>
    <s v="Charlie  Wood"/>
    <x v="1"/>
    <n v="39"/>
    <x v="0"/>
    <x v="1"/>
    <x v="289"/>
    <n v="34638.449999999997"/>
    <x v="1"/>
    <x v="2"/>
    <x v="0"/>
    <x v="1"/>
    <x v="0"/>
    <x v="0"/>
    <x v="0"/>
    <x v="3"/>
    <x v="23"/>
    <x v="11"/>
    <x v="0"/>
  </r>
  <r>
    <s v="AU3577"/>
    <s v="Joey  Wong"/>
    <x v="0"/>
    <n v="33"/>
    <x v="0"/>
    <x v="1"/>
    <x v="189"/>
    <n v="53734.49"/>
    <x v="0"/>
    <x v="2"/>
    <x v="1"/>
    <x v="0"/>
    <x v="0"/>
    <x v="2"/>
    <x v="0"/>
    <x v="1"/>
    <x v="1"/>
    <x v="11"/>
    <x v="0"/>
  </r>
  <r>
    <s v="AU3598"/>
    <s v="Robert  Munoz"/>
    <x v="1"/>
    <n v="33"/>
    <x v="0"/>
    <x v="0"/>
    <x v="190"/>
    <n v="22746.6"/>
    <x v="0"/>
    <x v="0"/>
    <x v="0"/>
    <x v="0"/>
    <x v="1"/>
    <x v="0"/>
    <x v="0"/>
    <x v="1"/>
    <x v="2"/>
    <x v="11"/>
    <x v="0"/>
  </r>
  <r>
    <s v="AU3601"/>
    <s v="Cassandra  Franklin"/>
    <x v="0"/>
    <n v="33"/>
    <x v="0"/>
    <x v="0"/>
    <x v="190"/>
    <n v="109397.09"/>
    <x v="0"/>
    <x v="1"/>
    <x v="0"/>
    <x v="0"/>
    <x v="0"/>
    <x v="0"/>
    <x v="0"/>
    <x v="1"/>
    <x v="2"/>
    <x v="11"/>
    <x v="0"/>
  </r>
  <r>
    <s v="AU3920"/>
    <s v="Edwin  Malone"/>
    <x v="1"/>
    <n v="42"/>
    <x v="0"/>
    <x v="0"/>
    <x v="289"/>
    <n v="47135.39"/>
    <x v="0"/>
    <x v="2"/>
    <x v="0"/>
    <x v="0"/>
    <x v="1"/>
    <x v="0"/>
    <x v="0"/>
    <x v="3"/>
    <x v="23"/>
    <x v="11"/>
    <x v="0"/>
  </r>
  <r>
    <s v="AU3921"/>
    <s v="Johanna  Boone"/>
    <x v="0"/>
    <n v="37"/>
    <x v="0"/>
    <x v="0"/>
    <x v="289"/>
    <n v="53346.48"/>
    <x v="0"/>
    <x v="1"/>
    <x v="1"/>
    <x v="0"/>
    <x v="0"/>
    <x v="0"/>
    <x v="0"/>
    <x v="3"/>
    <x v="23"/>
    <x v="11"/>
    <x v="0"/>
  </r>
  <r>
    <s v="AU3922"/>
    <s v="Colleen  Warren"/>
    <x v="0"/>
    <n v="36"/>
    <x v="0"/>
    <x v="0"/>
    <x v="289"/>
    <n v="64752.51"/>
    <x v="0"/>
    <x v="2"/>
    <x v="0"/>
    <x v="0"/>
    <x v="0"/>
    <x v="0"/>
    <x v="0"/>
    <x v="3"/>
    <x v="23"/>
    <x v="11"/>
    <x v="0"/>
  </r>
  <r>
    <s v="AU3923"/>
    <s v="Lorraine  Gibson"/>
    <x v="0"/>
    <n v="53"/>
    <x v="2"/>
    <x v="1"/>
    <x v="289"/>
    <n v="46645.82"/>
    <x v="0"/>
    <x v="1"/>
    <x v="1"/>
    <x v="0"/>
    <x v="0"/>
    <x v="1"/>
    <x v="0"/>
    <x v="2"/>
    <x v="23"/>
    <x v="11"/>
    <x v="0"/>
  </r>
  <r>
    <s v="AU3924"/>
    <s v="Marian  Hill"/>
    <x v="0"/>
    <n v="34"/>
    <x v="2"/>
    <x v="1"/>
    <x v="289"/>
    <n v="43760.78"/>
    <x v="0"/>
    <x v="0"/>
    <x v="1"/>
    <x v="0"/>
    <x v="0"/>
    <x v="1"/>
    <x v="0"/>
    <x v="1"/>
    <x v="23"/>
    <x v="11"/>
    <x v="0"/>
  </r>
  <r>
    <s v="AU3925"/>
    <s v="Cecilia  Manning"/>
    <x v="1"/>
    <n v="54"/>
    <x v="2"/>
    <x v="2"/>
    <x v="289"/>
    <n v="18090.55"/>
    <x v="0"/>
    <x v="1"/>
    <x v="1"/>
    <x v="1"/>
    <x v="0"/>
    <x v="0"/>
    <x v="0"/>
    <x v="2"/>
    <x v="23"/>
    <x v="11"/>
    <x v="0"/>
  </r>
  <r>
    <s v="AU3926"/>
    <s v="Salvador  Bass"/>
    <x v="0"/>
    <n v="41"/>
    <x v="2"/>
    <x v="1"/>
    <x v="289"/>
    <n v="130023.27"/>
    <x v="0"/>
    <x v="1"/>
    <x v="1"/>
    <x v="1"/>
    <x v="0"/>
    <x v="0"/>
    <x v="0"/>
    <x v="3"/>
    <x v="23"/>
    <x v="11"/>
    <x v="0"/>
  </r>
  <r>
    <s v="AU3927"/>
    <s v="Joey  Wong"/>
    <x v="1"/>
    <n v="40"/>
    <x v="0"/>
    <x v="0"/>
    <x v="299"/>
    <n v="46919.19"/>
    <x v="0"/>
    <x v="0"/>
    <x v="0"/>
    <x v="0"/>
    <x v="0"/>
    <x v="0"/>
    <x v="0"/>
    <x v="3"/>
    <x v="14"/>
    <x v="11"/>
    <x v="0"/>
  </r>
  <r>
    <s v="AU3928"/>
    <s v="Rachel  Gomez"/>
    <x v="0"/>
    <n v="49"/>
    <x v="0"/>
    <x v="0"/>
    <x v="299"/>
    <n v="31441.64"/>
    <x v="0"/>
    <x v="2"/>
    <x v="1"/>
    <x v="0"/>
    <x v="1"/>
    <x v="0"/>
    <x v="0"/>
    <x v="2"/>
    <x v="14"/>
    <x v="11"/>
    <x v="0"/>
  </r>
  <r>
    <s v="AU3610"/>
    <s v="Della  Jensen"/>
    <x v="0"/>
    <n v="33"/>
    <x v="2"/>
    <x v="1"/>
    <x v="190"/>
    <n v="68387.16"/>
    <x v="0"/>
    <x v="2"/>
    <x v="1"/>
    <x v="0"/>
    <x v="1"/>
    <x v="0"/>
    <x v="0"/>
    <x v="1"/>
    <x v="2"/>
    <x v="11"/>
    <x v="0"/>
  </r>
  <r>
    <s v="AU3930"/>
    <s v="Robert  Munoz"/>
    <x v="1"/>
    <n v="34"/>
    <x v="0"/>
    <x v="0"/>
    <x v="299"/>
    <n v="32396.63"/>
    <x v="0"/>
    <x v="3"/>
    <x v="0"/>
    <x v="0"/>
    <x v="0"/>
    <x v="2"/>
    <x v="0"/>
    <x v="1"/>
    <x v="14"/>
    <x v="11"/>
    <x v="0"/>
  </r>
  <r>
    <s v="AU3931"/>
    <s v="Lynette  Brewer"/>
    <x v="0"/>
    <n v="36"/>
    <x v="0"/>
    <x v="2"/>
    <x v="299"/>
    <n v="5805.87"/>
    <x v="2"/>
    <x v="1"/>
    <x v="0"/>
    <x v="0"/>
    <x v="0"/>
    <x v="2"/>
    <x v="1"/>
    <x v="3"/>
    <x v="14"/>
    <x v="11"/>
    <x v="0"/>
  </r>
  <r>
    <s v="AU3628"/>
    <s v="Sonya  Mullins"/>
    <x v="0"/>
    <n v="33"/>
    <x v="0"/>
    <x v="0"/>
    <x v="192"/>
    <n v="29985.51"/>
    <x v="0"/>
    <x v="1"/>
    <x v="0"/>
    <x v="1"/>
    <x v="0"/>
    <x v="0"/>
    <x v="0"/>
    <x v="1"/>
    <x v="19"/>
    <x v="11"/>
    <x v="0"/>
  </r>
  <r>
    <s v="AU3933"/>
    <s v="Jaime  Pearson"/>
    <x v="1"/>
    <n v="34"/>
    <x v="0"/>
    <x v="0"/>
    <x v="299"/>
    <n v="95039.16"/>
    <x v="0"/>
    <x v="2"/>
    <x v="1"/>
    <x v="1"/>
    <x v="0"/>
    <x v="2"/>
    <x v="1"/>
    <x v="1"/>
    <x v="14"/>
    <x v="11"/>
    <x v="0"/>
  </r>
  <r>
    <s v="AU3683"/>
    <s v="Brooke  Horton"/>
    <x v="0"/>
    <n v="33"/>
    <x v="0"/>
    <x v="0"/>
    <x v="236"/>
    <n v="80236.34"/>
    <x v="2"/>
    <x v="2"/>
    <x v="0"/>
    <x v="0"/>
    <x v="0"/>
    <x v="1"/>
    <x v="0"/>
    <x v="1"/>
    <x v="27"/>
    <x v="11"/>
    <x v="0"/>
  </r>
  <r>
    <s v="AU3935"/>
    <s v="Robert  Munoz"/>
    <x v="0"/>
    <n v="36"/>
    <x v="0"/>
    <x v="0"/>
    <x v="299"/>
    <n v="61825.06"/>
    <x v="0"/>
    <x v="2"/>
    <x v="1"/>
    <x v="0"/>
    <x v="0"/>
    <x v="0"/>
    <x v="0"/>
    <x v="3"/>
    <x v="14"/>
    <x v="11"/>
    <x v="0"/>
  </r>
  <r>
    <s v="AU3936"/>
    <s v="Carla  Mccormick"/>
    <x v="0"/>
    <n v="51"/>
    <x v="2"/>
    <x v="1"/>
    <x v="299"/>
    <n v="7518.79"/>
    <x v="1"/>
    <x v="2"/>
    <x v="0"/>
    <x v="0"/>
    <x v="0"/>
    <x v="0"/>
    <x v="0"/>
    <x v="2"/>
    <x v="14"/>
    <x v="11"/>
    <x v="0"/>
  </r>
  <r>
    <s v="AU3937"/>
    <s v="Ben  Perez"/>
    <x v="0"/>
    <n v="49"/>
    <x v="2"/>
    <x v="1"/>
    <x v="299"/>
    <n v="509.93"/>
    <x v="0"/>
    <x v="2"/>
    <x v="1"/>
    <x v="0"/>
    <x v="0"/>
    <x v="0"/>
    <x v="1"/>
    <x v="2"/>
    <x v="14"/>
    <x v="11"/>
    <x v="0"/>
  </r>
  <r>
    <s v="AU3938"/>
    <s v="Salvador  Bass"/>
    <x v="0"/>
    <n v="48"/>
    <x v="2"/>
    <x v="0"/>
    <x v="299"/>
    <n v="5489.55"/>
    <x v="0"/>
    <x v="0"/>
    <x v="0"/>
    <x v="0"/>
    <x v="0"/>
    <x v="0"/>
    <x v="0"/>
    <x v="2"/>
    <x v="14"/>
    <x v="11"/>
    <x v="0"/>
  </r>
  <r>
    <s v="AU3939"/>
    <s v="Marian  Hill"/>
    <x v="1"/>
    <n v="39"/>
    <x v="2"/>
    <x v="2"/>
    <x v="299"/>
    <n v="70151.09"/>
    <x v="0"/>
    <x v="1"/>
    <x v="1"/>
    <x v="0"/>
    <x v="1"/>
    <x v="0"/>
    <x v="0"/>
    <x v="3"/>
    <x v="14"/>
    <x v="11"/>
    <x v="0"/>
  </r>
  <r>
    <s v="AU3940"/>
    <s v="Kyle  Carr"/>
    <x v="0"/>
    <n v="59"/>
    <x v="2"/>
    <x v="1"/>
    <x v="299"/>
    <n v="26378.15"/>
    <x v="0"/>
    <x v="1"/>
    <x v="1"/>
    <x v="0"/>
    <x v="0"/>
    <x v="0"/>
    <x v="0"/>
    <x v="4"/>
    <x v="14"/>
    <x v="11"/>
    <x v="0"/>
  </r>
  <r>
    <s v="AU3941"/>
    <s v="Cecilia  Manning"/>
    <x v="0"/>
    <n v="59"/>
    <x v="2"/>
    <x v="2"/>
    <x v="299"/>
    <n v="3154.72"/>
    <x v="1"/>
    <x v="1"/>
    <x v="0"/>
    <x v="0"/>
    <x v="0"/>
    <x v="0"/>
    <x v="0"/>
    <x v="4"/>
    <x v="14"/>
    <x v="11"/>
    <x v="0"/>
  </r>
  <r>
    <s v="AU3942"/>
    <s v="Billie  Chandler"/>
    <x v="1"/>
    <n v="37"/>
    <x v="0"/>
    <x v="0"/>
    <x v="239"/>
    <n v="54204.72"/>
    <x v="0"/>
    <x v="0"/>
    <x v="1"/>
    <x v="0"/>
    <x v="1"/>
    <x v="0"/>
    <x v="0"/>
    <x v="3"/>
    <x v="29"/>
    <x v="11"/>
    <x v="0"/>
  </r>
  <r>
    <s v="AU3943"/>
    <s v="Iris  Underwood"/>
    <x v="1"/>
    <n v="50"/>
    <x v="0"/>
    <x v="0"/>
    <x v="239"/>
    <n v="23940.48"/>
    <x v="0"/>
    <x v="0"/>
    <x v="0"/>
    <x v="0"/>
    <x v="0"/>
    <x v="0"/>
    <x v="1"/>
    <x v="2"/>
    <x v="29"/>
    <x v="11"/>
    <x v="0"/>
  </r>
  <r>
    <s v="AU3687"/>
    <s v="Austin  Reynolds"/>
    <x v="1"/>
    <n v="33"/>
    <x v="0"/>
    <x v="0"/>
    <x v="236"/>
    <n v="89724.49"/>
    <x v="0"/>
    <x v="1"/>
    <x v="0"/>
    <x v="0"/>
    <x v="1"/>
    <x v="0"/>
    <x v="0"/>
    <x v="1"/>
    <x v="27"/>
    <x v="11"/>
    <x v="0"/>
  </r>
  <r>
    <s v="AU3945"/>
    <s v="Shari  Silva"/>
    <x v="1"/>
    <n v="41"/>
    <x v="0"/>
    <x v="1"/>
    <x v="239"/>
    <n v="18556.78"/>
    <x v="0"/>
    <x v="2"/>
    <x v="1"/>
    <x v="0"/>
    <x v="0"/>
    <x v="0"/>
    <x v="0"/>
    <x v="3"/>
    <x v="29"/>
    <x v="11"/>
    <x v="0"/>
  </r>
  <r>
    <s v="AU3946"/>
    <s v="Arturo  Francis"/>
    <x v="0"/>
    <n v="43"/>
    <x v="0"/>
    <x v="2"/>
    <x v="239"/>
    <n v="121638.64"/>
    <x v="0"/>
    <x v="2"/>
    <x v="1"/>
    <x v="1"/>
    <x v="1"/>
    <x v="0"/>
    <x v="0"/>
    <x v="3"/>
    <x v="29"/>
    <x v="11"/>
    <x v="0"/>
  </r>
  <r>
    <s v="AU3947"/>
    <s v="Robert  Munoz"/>
    <x v="0"/>
    <n v="46"/>
    <x v="0"/>
    <x v="1"/>
    <x v="239"/>
    <n v="52565.51"/>
    <x v="0"/>
    <x v="1"/>
    <x v="1"/>
    <x v="0"/>
    <x v="1"/>
    <x v="0"/>
    <x v="0"/>
    <x v="2"/>
    <x v="29"/>
    <x v="11"/>
    <x v="0"/>
  </r>
  <r>
    <s v="AU3948"/>
    <s v="Fernando  Rowe"/>
    <x v="0"/>
    <n v="18"/>
    <x v="0"/>
    <x v="1"/>
    <x v="239"/>
    <n v="5758.07"/>
    <x v="0"/>
    <x v="1"/>
    <x v="0"/>
    <x v="1"/>
    <x v="1"/>
    <x v="0"/>
    <x v="0"/>
    <x v="0"/>
    <x v="29"/>
    <x v="11"/>
    <x v="0"/>
  </r>
  <r>
    <s v="AU3949"/>
    <s v="Cecilia  Manning"/>
    <x v="0"/>
    <n v="23"/>
    <x v="0"/>
    <x v="0"/>
    <x v="239"/>
    <n v="176038.46"/>
    <x v="1"/>
    <x v="2"/>
    <x v="1"/>
    <x v="0"/>
    <x v="0"/>
    <x v="0"/>
    <x v="0"/>
    <x v="0"/>
    <x v="29"/>
    <x v="11"/>
    <x v="0"/>
  </r>
  <r>
    <s v="AU3950"/>
    <s v="Shari  Silva"/>
    <x v="1"/>
    <n v="44"/>
    <x v="0"/>
    <x v="0"/>
    <x v="239"/>
    <n v="36183.339999999997"/>
    <x v="0"/>
    <x v="0"/>
    <x v="0"/>
    <x v="0"/>
    <x v="0"/>
    <x v="0"/>
    <x v="0"/>
    <x v="3"/>
    <x v="29"/>
    <x v="11"/>
    <x v="0"/>
  </r>
  <r>
    <s v="AU3729"/>
    <s v="Rachel  Gomez"/>
    <x v="0"/>
    <n v="33"/>
    <x v="0"/>
    <x v="0"/>
    <x v="81"/>
    <n v="33504.22"/>
    <x v="0"/>
    <x v="1"/>
    <x v="0"/>
    <x v="0"/>
    <x v="0"/>
    <x v="0"/>
    <x v="0"/>
    <x v="1"/>
    <x v="8"/>
    <x v="11"/>
    <x v="0"/>
  </r>
  <r>
    <s v="AU3952"/>
    <s v="Guillermo  Potter"/>
    <x v="0"/>
    <n v="36"/>
    <x v="0"/>
    <x v="1"/>
    <x v="239"/>
    <n v="76511.490000000005"/>
    <x v="1"/>
    <x v="1"/>
    <x v="1"/>
    <x v="0"/>
    <x v="0"/>
    <x v="1"/>
    <x v="0"/>
    <x v="3"/>
    <x v="29"/>
    <x v="11"/>
    <x v="0"/>
  </r>
  <r>
    <s v="AU3953"/>
    <s v="Della  Jensen"/>
    <x v="1"/>
    <n v="52"/>
    <x v="2"/>
    <x v="2"/>
    <x v="239"/>
    <n v="140591.07"/>
    <x v="0"/>
    <x v="0"/>
    <x v="1"/>
    <x v="0"/>
    <x v="0"/>
    <x v="1"/>
    <x v="0"/>
    <x v="2"/>
    <x v="29"/>
    <x v="11"/>
    <x v="0"/>
  </r>
  <r>
    <s v="AU3954"/>
    <s v="Max  Rodgers"/>
    <x v="0"/>
    <n v="56"/>
    <x v="2"/>
    <x v="2"/>
    <x v="239"/>
    <n v="52506.13"/>
    <x v="0"/>
    <x v="2"/>
    <x v="0"/>
    <x v="0"/>
    <x v="0"/>
    <x v="0"/>
    <x v="0"/>
    <x v="4"/>
    <x v="29"/>
    <x v="11"/>
    <x v="0"/>
  </r>
  <r>
    <s v="AU3955"/>
    <s v="Cecilia  Manning"/>
    <x v="0"/>
    <n v="53"/>
    <x v="2"/>
    <x v="1"/>
    <x v="239"/>
    <n v="10430.58"/>
    <x v="1"/>
    <x v="1"/>
    <x v="1"/>
    <x v="0"/>
    <x v="0"/>
    <x v="0"/>
    <x v="0"/>
    <x v="2"/>
    <x v="29"/>
    <x v="11"/>
    <x v="0"/>
  </r>
  <r>
    <s v="AU3956"/>
    <s v="Salvador  Bass"/>
    <x v="1"/>
    <n v="34"/>
    <x v="3"/>
    <x v="1"/>
    <x v="239"/>
    <n v="6682.79"/>
    <x v="0"/>
    <x v="1"/>
    <x v="1"/>
    <x v="0"/>
    <x v="0"/>
    <x v="0"/>
    <x v="0"/>
    <x v="1"/>
    <x v="29"/>
    <x v="11"/>
    <x v="0"/>
  </r>
  <r>
    <s v="AU3736"/>
    <s v="Andrew  Meyer"/>
    <x v="0"/>
    <n v="33"/>
    <x v="0"/>
    <x v="0"/>
    <x v="81"/>
    <n v="99181.57"/>
    <x v="0"/>
    <x v="2"/>
    <x v="1"/>
    <x v="0"/>
    <x v="0"/>
    <x v="0"/>
    <x v="0"/>
    <x v="1"/>
    <x v="8"/>
    <x v="11"/>
    <x v="0"/>
  </r>
  <r>
    <s v="AU3958"/>
    <s v="Dan  Peterson"/>
    <x v="0"/>
    <n v="42"/>
    <x v="0"/>
    <x v="0"/>
    <x v="290"/>
    <n v="83114.240000000005"/>
    <x v="0"/>
    <x v="2"/>
    <x v="0"/>
    <x v="0"/>
    <x v="0"/>
    <x v="0"/>
    <x v="0"/>
    <x v="3"/>
    <x v="15"/>
    <x v="11"/>
    <x v="0"/>
  </r>
  <r>
    <s v="AU3959"/>
    <s v="Brooke  Horton"/>
    <x v="0"/>
    <n v="43"/>
    <x v="0"/>
    <x v="0"/>
    <x v="290"/>
    <n v="36881.519999999997"/>
    <x v="0"/>
    <x v="2"/>
    <x v="1"/>
    <x v="0"/>
    <x v="0"/>
    <x v="0"/>
    <x v="0"/>
    <x v="3"/>
    <x v="15"/>
    <x v="11"/>
    <x v="0"/>
  </r>
  <r>
    <s v="AU3752"/>
    <s v="Tracy  Reed"/>
    <x v="1"/>
    <n v="33"/>
    <x v="0"/>
    <x v="0"/>
    <x v="149"/>
    <n v="72707.820000000007"/>
    <x v="0"/>
    <x v="1"/>
    <x v="0"/>
    <x v="0"/>
    <x v="0"/>
    <x v="3"/>
    <x v="0"/>
    <x v="1"/>
    <x v="6"/>
    <x v="11"/>
    <x v="0"/>
  </r>
  <r>
    <s v="AU3961"/>
    <s v="Ellen  Weaver"/>
    <x v="0"/>
    <n v="48"/>
    <x v="0"/>
    <x v="2"/>
    <x v="290"/>
    <n v="107553.31"/>
    <x v="0"/>
    <x v="2"/>
    <x v="1"/>
    <x v="0"/>
    <x v="0"/>
    <x v="0"/>
    <x v="0"/>
    <x v="2"/>
    <x v="15"/>
    <x v="11"/>
    <x v="0"/>
  </r>
  <r>
    <s v="AU3761"/>
    <s v="Rachel  Gomez"/>
    <x v="0"/>
    <n v="33"/>
    <x v="0"/>
    <x v="0"/>
    <x v="149"/>
    <n v="173994.96"/>
    <x v="0"/>
    <x v="2"/>
    <x v="0"/>
    <x v="0"/>
    <x v="1"/>
    <x v="0"/>
    <x v="0"/>
    <x v="1"/>
    <x v="6"/>
    <x v="11"/>
    <x v="0"/>
  </r>
  <r>
    <s v="AU3963"/>
    <s v="Sylvester  Morales"/>
    <x v="1"/>
    <n v="40"/>
    <x v="0"/>
    <x v="0"/>
    <x v="290"/>
    <n v="93733.45"/>
    <x v="0"/>
    <x v="0"/>
    <x v="1"/>
    <x v="0"/>
    <x v="0"/>
    <x v="0"/>
    <x v="0"/>
    <x v="3"/>
    <x v="15"/>
    <x v="11"/>
    <x v="0"/>
  </r>
  <r>
    <s v="AU3964"/>
    <s v="Blake  Bridges"/>
    <x v="0"/>
    <n v="43"/>
    <x v="0"/>
    <x v="0"/>
    <x v="290"/>
    <n v="72043.69"/>
    <x v="0"/>
    <x v="3"/>
    <x v="0"/>
    <x v="0"/>
    <x v="0"/>
    <x v="0"/>
    <x v="0"/>
    <x v="3"/>
    <x v="15"/>
    <x v="11"/>
    <x v="0"/>
  </r>
  <r>
    <s v="AU3965"/>
    <s v="Ivan  Adkins"/>
    <x v="1"/>
    <n v="46"/>
    <x v="0"/>
    <x v="0"/>
    <x v="290"/>
    <n v="100012.75"/>
    <x v="1"/>
    <x v="1"/>
    <x v="1"/>
    <x v="0"/>
    <x v="1"/>
    <x v="0"/>
    <x v="0"/>
    <x v="2"/>
    <x v="15"/>
    <x v="11"/>
    <x v="0"/>
  </r>
  <r>
    <s v="AU3966"/>
    <s v="Ruben  Nunez"/>
    <x v="1"/>
    <n v="21"/>
    <x v="0"/>
    <x v="1"/>
    <x v="290"/>
    <n v="62242.12"/>
    <x v="0"/>
    <x v="0"/>
    <x v="0"/>
    <x v="0"/>
    <x v="1"/>
    <x v="0"/>
    <x v="0"/>
    <x v="0"/>
    <x v="15"/>
    <x v="11"/>
    <x v="0"/>
  </r>
  <r>
    <s v="AU3967"/>
    <s v="Salvador  Bass"/>
    <x v="0"/>
    <n v="23"/>
    <x v="0"/>
    <x v="1"/>
    <x v="290"/>
    <n v="10762.21"/>
    <x v="2"/>
    <x v="1"/>
    <x v="0"/>
    <x v="0"/>
    <x v="0"/>
    <x v="0"/>
    <x v="0"/>
    <x v="0"/>
    <x v="15"/>
    <x v="11"/>
    <x v="0"/>
  </r>
  <r>
    <s v="AU3968"/>
    <s v="Salvador  Bass"/>
    <x v="1"/>
    <n v="51"/>
    <x v="2"/>
    <x v="2"/>
    <x v="290"/>
    <n v="9783.5499999999993"/>
    <x v="0"/>
    <x v="1"/>
    <x v="0"/>
    <x v="0"/>
    <x v="2"/>
    <x v="0"/>
    <x v="0"/>
    <x v="2"/>
    <x v="15"/>
    <x v="11"/>
    <x v="0"/>
  </r>
  <r>
    <s v="AU3969"/>
    <s v="Kyle  Carr"/>
    <x v="1"/>
    <n v="37"/>
    <x v="2"/>
    <x v="2"/>
    <x v="290"/>
    <n v="44276.43"/>
    <x v="0"/>
    <x v="2"/>
    <x v="0"/>
    <x v="0"/>
    <x v="0"/>
    <x v="0"/>
    <x v="0"/>
    <x v="3"/>
    <x v="15"/>
    <x v="11"/>
    <x v="0"/>
  </r>
  <r>
    <s v="AU3970"/>
    <s v="Cecilia  Manning"/>
    <x v="0"/>
    <n v="58"/>
    <x v="2"/>
    <x v="2"/>
    <x v="290"/>
    <n v="27147.22"/>
    <x v="0"/>
    <x v="0"/>
    <x v="1"/>
    <x v="0"/>
    <x v="1"/>
    <x v="0"/>
    <x v="0"/>
    <x v="4"/>
    <x v="15"/>
    <x v="11"/>
    <x v="0"/>
  </r>
  <r>
    <s v="AU3971"/>
    <s v="Cindy  Becker"/>
    <x v="0"/>
    <n v="52"/>
    <x v="2"/>
    <x v="1"/>
    <x v="290"/>
    <n v="125048.04"/>
    <x v="0"/>
    <x v="2"/>
    <x v="1"/>
    <x v="1"/>
    <x v="0"/>
    <x v="0"/>
    <x v="0"/>
    <x v="2"/>
    <x v="15"/>
    <x v="11"/>
    <x v="0"/>
  </r>
  <r>
    <s v="AU3972"/>
    <s v="Paulette  Spencer"/>
    <x v="0"/>
    <n v="42"/>
    <x v="2"/>
    <x v="1"/>
    <x v="290"/>
    <n v="65212.06"/>
    <x v="2"/>
    <x v="0"/>
    <x v="1"/>
    <x v="0"/>
    <x v="1"/>
    <x v="0"/>
    <x v="0"/>
    <x v="3"/>
    <x v="15"/>
    <x v="11"/>
    <x v="0"/>
  </r>
  <r>
    <s v="AU3765"/>
    <s v="Fernando  Rowe"/>
    <x v="0"/>
    <n v="33"/>
    <x v="0"/>
    <x v="0"/>
    <x v="149"/>
    <n v="103604.76"/>
    <x v="0"/>
    <x v="1"/>
    <x v="1"/>
    <x v="0"/>
    <x v="0"/>
    <x v="0"/>
    <x v="0"/>
    <x v="1"/>
    <x v="6"/>
    <x v="11"/>
    <x v="0"/>
  </r>
  <r>
    <s v="AU3826"/>
    <s v="Iris  Underwood"/>
    <x v="1"/>
    <n v="33"/>
    <x v="3"/>
    <x v="0"/>
    <x v="277"/>
    <n v="114369.69"/>
    <x v="0"/>
    <x v="1"/>
    <x v="1"/>
    <x v="1"/>
    <x v="0"/>
    <x v="0"/>
    <x v="0"/>
    <x v="1"/>
    <x v="10"/>
    <x v="11"/>
    <x v="0"/>
  </r>
  <r>
    <s v="AU3975"/>
    <s v="Brooke  Horton"/>
    <x v="0"/>
    <n v="37"/>
    <x v="0"/>
    <x v="0"/>
    <x v="291"/>
    <n v="16247.9"/>
    <x v="0"/>
    <x v="0"/>
    <x v="0"/>
    <x v="0"/>
    <x v="1"/>
    <x v="0"/>
    <x v="0"/>
    <x v="3"/>
    <x v="22"/>
    <x v="11"/>
    <x v="0"/>
  </r>
  <r>
    <s v="AU3976"/>
    <s v="Joey  Wong"/>
    <x v="0"/>
    <n v="36"/>
    <x v="0"/>
    <x v="0"/>
    <x v="291"/>
    <n v="37168.81"/>
    <x v="0"/>
    <x v="1"/>
    <x v="1"/>
    <x v="0"/>
    <x v="1"/>
    <x v="0"/>
    <x v="0"/>
    <x v="3"/>
    <x v="22"/>
    <x v="11"/>
    <x v="0"/>
  </r>
  <r>
    <s v="AU3977"/>
    <s v="Sonya  Mullins"/>
    <x v="0"/>
    <n v="35"/>
    <x v="0"/>
    <x v="0"/>
    <x v="291"/>
    <n v="32466.240000000002"/>
    <x v="0"/>
    <x v="2"/>
    <x v="1"/>
    <x v="0"/>
    <x v="0"/>
    <x v="2"/>
    <x v="0"/>
    <x v="3"/>
    <x v="22"/>
    <x v="11"/>
    <x v="0"/>
  </r>
  <r>
    <s v="AU3978"/>
    <s v="Lorraine  Gibson"/>
    <x v="0"/>
    <n v="35"/>
    <x v="0"/>
    <x v="0"/>
    <x v="291"/>
    <n v="26947.63"/>
    <x v="0"/>
    <x v="2"/>
    <x v="0"/>
    <x v="0"/>
    <x v="0"/>
    <x v="0"/>
    <x v="0"/>
    <x v="3"/>
    <x v="22"/>
    <x v="11"/>
    <x v="0"/>
  </r>
  <r>
    <s v="AU3979"/>
    <s v="Jaime  Pearson"/>
    <x v="0"/>
    <n v="49"/>
    <x v="2"/>
    <x v="1"/>
    <x v="291"/>
    <n v="73058.22"/>
    <x v="0"/>
    <x v="2"/>
    <x v="0"/>
    <x v="0"/>
    <x v="0"/>
    <x v="3"/>
    <x v="1"/>
    <x v="2"/>
    <x v="22"/>
    <x v="11"/>
    <x v="0"/>
  </r>
  <r>
    <s v="AU3980"/>
    <s v="Lee  Mack"/>
    <x v="1"/>
    <n v="44"/>
    <x v="2"/>
    <x v="2"/>
    <x v="291"/>
    <n v="15325.37"/>
    <x v="1"/>
    <x v="2"/>
    <x v="1"/>
    <x v="0"/>
    <x v="1"/>
    <x v="0"/>
    <x v="0"/>
    <x v="3"/>
    <x v="22"/>
    <x v="11"/>
    <x v="0"/>
  </r>
  <r>
    <s v="AU3981"/>
    <s v="Trevor  Jones"/>
    <x v="1"/>
    <n v="43"/>
    <x v="2"/>
    <x v="2"/>
    <x v="291"/>
    <n v="29395.03"/>
    <x v="0"/>
    <x v="1"/>
    <x v="1"/>
    <x v="1"/>
    <x v="1"/>
    <x v="0"/>
    <x v="0"/>
    <x v="3"/>
    <x v="22"/>
    <x v="11"/>
    <x v="0"/>
  </r>
  <r>
    <s v="AU3982"/>
    <s v="Carla  Mccormick"/>
    <x v="0"/>
    <n v="54"/>
    <x v="2"/>
    <x v="2"/>
    <x v="291"/>
    <n v="42431.64"/>
    <x v="1"/>
    <x v="1"/>
    <x v="0"/>
    <x v="0"/>
    <x v="0"/>
    <x v="1"/>
    <x v="0"/>
    <x v="2"/>
    <x v="22"/>
    <x v="11"/>
    <x v="0"/>
  </r>
  <r>
    <s v="AU3859"/>
    <s v="Trevor  Jones"/>
    <x v="0"/>
    <n v="33"/>
    <x v="2"/>
    <x v="0"/>
    <x v="194"/>
    <n v="976.67"/>
    <x v="0"/>
    <x v="1"/>
    <x v="1"/>
    <x v="0"/>
    <x v="1"/>
    <x v="0"/>
    <x v="0"/>
    <x v="1"/>
    <x v="12"/>
    <x v="11"/>
    <x v="0"/>
  </r>
  <r>
    <s v="AU3886"/>
    <s v="Billie  Chandler"/>
    <x v="1"/>
    <n v="33"/>
    <x v="0"/>
    <x v="1"/>
    <x v="84"/>
    <n v="67963.929999999993"/>
    <x v="0"/>
    <x v="1"/>
    <x v="1"/>
    <x v="0"/>
    <x v="0"/>
    <x v="0"/>
    <x v="0"/>
    <x v="1"/>
    <x v="13"/>
    <x v="11"/>
    <x v="0"/>
  </r>
  <r>
    <s v="AU3985"/>
    <s v="Tiffany  May"/>
    <x v="0"/>
    <n v="38"/>
    <x v="0"/>
    <x v="0"/>
    <x v="152"/>
    <n v="94990.93"/>
    <x v="1"/>
    <x v="1"/>
    <x v="1"/>
    <x v="0"/>
    <x v="1"/>
    <x v="0"/>
    <x v="0"/>
    <x v="3"/>
    <x v="17"/>
    <x v="11"/>
    <x v="0"/>
  </r>
  <r>
    <s v="AU3986"/>
    <s v="Peter  Hodges"/>
    <x v="0"/>
    <n v="44"/>
    <x v="0"/>
    <x v="1"/>
    <x v="152"/>
    <n v="88940.76"/>
    <x v="0"/>
    <x v="0"/>
    <x v="1"/>
    <x v="0"/>
    <x v="0"/>
    <x v="1"/>
    <x v="0"/>
    <x v="3"/>
    <x v="17"/>
    <x v="11"/>
    <x v="0"/>
  </r>
  <r>
    <s v="AU3987"/>
    <s v="Lee  Mack"/>
    <x v="1"/>
    <n v="35"/>
    <x v="0"/>
    <x v="1"/>
    <x v="152"/>
    <n v="31969.75"/>
    <x v="1"/>
    <x v="2"/>
    <x v="0"/>
    <x v="0"/>
    <x v="0"/>
    <x v="0"/>
    <x v="0"/>
    <x v="3"/>
    <x v="17"/>
    <x v="11"/>
    <x v="0"/>
  </r>
  <r>
    <s v="AU3918"/>
    <s v="Edwin  Malone"/>
    <x v="1"/>
    <n v="33"/>
    <x v="0"/>
    <x v="0"/>
    <x v="289"/>
    <n v="28495.52"/>
    <x v="1"/>
    <x v="1"/>
    <x v="0"/>
    <x v="0"/>
    <x v="0"/>
    <x v="0"/>
    <x v="1"/>
    <x v="1"/>
    <x v="23"/>
    <x v="11"/>
    <x v="0"/>
  </r>
  <r>
    <s v="AU3919"/>
    <s v="Ben  Perez"/>
    <x v="0"/>
    <n v="33"/>
    <x v="0"/>
    <x v="1"/>
    <x v="289"/>
    <n v="916"/>
    <x v="0"/>
    <x v="1"/>
    <x v="0"/>
    <x v="0"/>
    <x v="0"/>
    <x v="0"/>
    <x v="0"/>
    <x v="1"/>
    <x v="23"/>
    <x v="11"/>
    <x v="0"/>
  </r>
  <r>
    <s v="AU3990"/>
    <s v="Elbert  Klein"/>
    <x v="1"/>
    <n v="41"/>
    <x v="0"/>
    <x v="0"/>
    <x v="152"/>
    <n v="124799.39"/>
    <x v="1"/>
    <x v="2"/>
    <x v="1"/>
    <x v="1"/>
    <x v="1"/>
    <x v="0"/>
    <x v="0"/>
    <x v="3"/>
    <x v="17"/>
    <x v="11"/>
    <x v="0"/>
  </r>
  <r>
    <s v="AU3934"/>
    <s v="Woodrow  Colon"/>
    <x v="1"/>
    <n v="33"/>
    <x v="0"/>
    <x v="0"/>
    <x v="299"/>
    <n v="44841.84"/>
    <x v="1"/>
    <x v="1"/>
    <x v="0"/>
    <x v="0"/>
    <x v="1"/>
    <x v="0"/>
    <x v="0"/>
    <x v="1"/>
    <x v="14"/>
    <x v="11"/>
    <x v="0"/>
  </r>
  <r>
    <s v="AU3992"/>
    <s v="Ivan  Adkins"/>
    <x v="0"/>
    <n v="18"/>
    <x v="0"/>
    <x v="0"/>
    <x v="152"/>
    <n v="34923.19"/>
    <x v="1"/>
    <x v="1"/>
    <x v="1"/>
    <x v="0"/>
    <x v="1"/>
    <x v="0"/>
    <x v="0"/>
    <x v="0"/>
    <x v="17"/>
    <x v="11"/>
    <x v="0"/>
  </r>
  <r>
    <s v="AU3960"/>
    <s v="Beth  Tucker"/>
    <x v="0"/>
    <n v="33"/>
    <x v="0"/>
    <x v="0"/>
    <x v="290"/>
    <n v="182527.28"/>
    <x v="2"/>
    <x v="0"/>
    <x v="0"/>
    <x v="0"/>
    <x v="1"/>
    <x v="0"/>
    <x v="0"/>
    <x v="1"/>
    <x v="15"/>
    <x v="11"/>
    <x v="0"/>
  </r>
  <r>
    <s v="AU3994"/>
    <s v="Isabel  Cross"/>
    <x v="1"/>
    <n v="41"/>
    <x v="0"/>
    <x v="0"/>
    <x v="152"/>
    <n v="42654.7"/>
    <x v="0"/>
    <x v="2"/>
    <x v="0"/>
    <x v="0"/>
    <x v="1"/>
    <x v="0"/>
    <x v="0"/>
    <x v="3"/>
    <x v="17"/>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D79663-926C-401F-B5F5-8785E33F2C8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2:I23" firstHeaderRow="1" firstDataRow="1" firstDataCol="0"/>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showAll="0"/>
    <pivotField showAll="0"/>
    <pivotField showAll="0"/>
    <pivotField showAll="0"/>
    <pivotField showAll="0"/>
    <pivotField showAll="0"/>
    <pivotField showAll="0">
      <items count="32">
        <item x="20"/>
        <item x="25"/>
        <item x="21"/>
        <item x="26"/>
        <item x="0"/>
        <item x="1"/>
        <item x="2"/>
        <item x="16"/>
        <item x="4"/>
        <item x="19"/>
        <item x="5"/>
        <item x="3"/>
        <item x="27"/>
        <item x="7"/>
        <item x="8"/>
        <item x="6"/>
        <item x="24"/>
        <item x="9"/>
        <item x="10"/>
        <item x="11"/>
        <item x="12"/>
        <item x="30"/>
        <item x="13"/>
        <item x="23"/>
        <item x="14"/>
        <item x="29"/>
        <item x="15"/>
        <item x="22"/>
        <item x="17"/>
        <item x="28"/>
        <item x="18"/>
        <item t="default"/>
      </items>
    </pivotField>
    <pivotField showAll="0">
      <items count="13">
        <item x="0"/>
        <item x="1"/>
        <item x="2"/>
        <item x="3"/>
        <item x="4"/>
        <item x="5"/>
        <item x="6"/>
        <item x="7"/>
        <item x="8"/>
        <item x="9"/>
        <item x="10"/>
        <item x="11"/>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Items count="1">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572BFC-023B-46FF-AA95-F7BE76395E0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V9" firstHeaderRow="1" firstDataRow="1"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showAll="0"/>
    <pivotField showAll="0"/>
    <pivotField showAll="0"/>
    <pivotField showAll="0"/>
    <pivotField showAll="0"/>
    <pivotField axis="axisRow" showAll="0">
      <items count="9">
        <item x="0"/>
        <item x="1"/>
        <item m="1" x="6"/>
        <item m="1" x="7"/>
        <item m="1" x="5"/>
        <item x="2"/>
        <item x="3"/>
        <item x="4"/>
        <item t="default"/>
      </items>
    </pivotField>
    <pivotField showAll="0">
      <items count="32">
        <item x="20"/>
        <item x="25"/>
        <item x="21"/>
        <item x="26"/>
        <item x="0"/>
        <item x="1"/>
        <item x="2"/>
        <item x="16"/>
        <item x="4"/>
        <item x="19"/>
        <item x="5"/>
        <item x="3"/>
        <item x="27"/>
        <item x="7"/>
        <item x="8"/>
        <item x="6"/>
        <item x="24"/>
        <item x="9"/>
        <item x="10"/>
        <item x="11"/>
        <item x="12"/>
        <item x="30"/>
        <item x="13"/>
        <item x="23"/>
        <item x="14"/>
        <item x="29"/>
        <item x="15"/>
        <item x="22"/>
        <item x="17"/>
        <item x="28"/>
        <item x="18"/>
        <item t="default"/>
      </items>
    </pivotField>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6">
    <i>
      <x/>
    </i>
    <i>
      <x v="1"/>
    </i>
    <i>
      <x v="5"/>
    </i>
    <i>
      <x v="6"/>
    </i>
    <i>
      <x v="7"/>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8611D5-7DEA-4481-90CE-7B7E1FCAB89C}"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1:I32" firstHeaderRow="1" firstDataRow="1" firstDataCol="0"/>
  <pivotFields count="21">
    <pivotField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dataField="1" numFmtId="164"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Items count="1">
    <i/>
  </rowItems>
  <colItems count="1">
    <i/>
  </colItems>
  <dataFields count="1">
    <dataField name="Sum of Balance" fld="7" baseField="0" baseItem="58392576"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D56D42-0A77-4BF2-BD15-BDA03616CEB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19" firstHeaderRow="1" firstDataRow="1" firstDataCol="1"/>
  <pivotFields count="21">
    <pivotField dataField="1" showAll="0"/>
    <pivotField showAll="0"/>
    <pivotField axis="axisRow" showAll="0" sortType="descending">
      <items count="3">
        <item x="0"/>
        <item x="1"/>
        <item t="default"/>
      </items>
    </pivotField>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showAll="0"/>
    <pivotField showAll="0"/>
    <pivotField showAll="0"/>
    <pivotField showAll="0"/>
    <pivotField showAll="0"/>
    <pivotField showAll="0"/>
    <pivotField showAll="0">
      <items count="32">
        <item x="20"/>
        <item x="25"/>
        <item x="21"/>
        <item x="26"/>
        <item x="0"/>
        <item x="1"/>
        <item x="2"/>
        <item x="16"/>
        <item x="4"/>
        <item x="19"/>
        <item x="5"/>
        <item x="3"/>
        <item x="27"/>
        <item x="7"/>
        <item x="8"/>
        <item x="6"/>
        <item x="24"/>
        <item x="9"/>
        <item x="10"/>
        <item x="11"/>
        <item x="12"/>
        <item x="30"/>
        <item x="13"/>
        <item x="23"/>
        <item x="14"/>
        <item x="29"/>
        <item x="15"/>
        <item x="22"/>
        <item x="17"/>
        <item x="28"/>
        <item x="18"/>
        <item t="default"/>
      </items>
    </pivotField>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3">
    <i>
      <x/>
    </i>
    <i>
      <x v="1"/>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EDA6E0-F6B6-4FBB-81D5-C90A2BF108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1">
    <pivotField dataField="1" showAll="0"/>
    <pivotField showAll="0"/>
    <pivotField showAll="0"/>
    <pivotField numFmtId="1" showAll="0"/>
    <pivotField axis="axisRow"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showAll="0"/>
    <pivotField showAll="0"/>
    <pivotField showAll="0"/>
    <pivotField showAll="0"/>
    <pivotField showAll="0"/>
    <pivotField showAll="0"/>
    <pivotField showAll="0">
      <items count="32">
        <item x="20"/>
        <item x="25"/>
        <item x="21"/>
        <item x="26"/>
        <item x="0"/>
        <item x="1"/>
        <item x="2"/>
        <item x="16"/>
        <item x="4"/>
        <item x="19"/>
        <item x="5"/>
        <item x="3"/>
        <item x="27"/>
        <item x="7"/>
        <item x="8"/>
        <item x="6"/>
        <item x="24"/>
        <item x="9"/>
        <item x="10"/>
        <item x="11"/>
        <item x="12"/>
        <item x="30"/>
        <item x="13"/>
        <item x="23"/>
        <item x="14"/>
        <item x="29"/>
        <item x="15"/>
        <item x="22"/>
        <item x="17"/>
        <item x="28"/>
        <item x="18"/>
        <item t="default"/>
      </items>
    </pivotField>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EDEF3E-7246-44BB-85B0-4A315D3B22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7:O31" firstHeaderRow="1" firstDataRow="1" firstDataCol="1"/>
  <pivotFields count="21">
    <pivotField dataField="1" showAll="0"/>
    <pivotField showAll="0"/>
    <pivotField showAll="0"/>
    <pivotField numFmtId="1" showAll="0"/>
    <pivotField showAll="0">
      <items count="5">
        <item x="0"/>
        <item x="2"/>
        <item x="1"/>
        <item x="3"/>
        <item t="default"/>
      </items>
    </pivotField>
    <pivotField axis="axisRow" showAll="0">
      <items count="4">
        <item x="1"/>
        <item x="2"/>
        <item x="0"/>
        <item t="default"/>
      </items>
    </pivotField>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showAll="0"/>
    <pivotField showAll="0"/>
    <pivotField showAll="0"/>
    <pivotField showAll="0"/>
    <pivotField showAll="0"/>
    <pivotField showAll="0"/>
    <pivotField showAll="0">
      <items count="32">
        <item x="20"/>
        <item x="25"/>
        <item x="21"/>
        <item x="26"/>
        <item x="0"/>
        <item x="1"/>
        <item x="2"/>
        <item x="16"/>
        <item x="4"/>
        <item x="19"/>
        <item x="5"/>
        <item x="3"/>
        <item x="27"/>
        <item x="7"/>
        <item x="8"/>
        <item x="6"/>
        <item x="24"/>
        <item x="9"/>
        <item x="10"/>
        <item x="11"/>
        <item x="12"/>
        <item x="30"/>
        <item x="13"/>
        <item x="23"/>
        <item x="14"/>
        <item x="29"/>
        <item x="15"/>
        <item x="22"/>
        <item x="17"/>
        <item x="28"/>
        <item x="18"/>
        <item t="default"/>
      </items>
    </pivotField>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4">
    <i>
      <x/>
    </i>
    <i>
      <x v="1"/>
    </i>
    <i>
      <x v="2"/>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4AB700-A428-48BB-B133-6B21204FA18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8" firstHeaderRow="1" firstDataRow="1"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axis="axisRow" showAll="0">
      <items count="5">
        <item x="0"/>
        <item x="1"/>
        <item x="2"/>
        <item x="3"/>
        <item t="default"/>
      </items>
    </pivotField>
    <pivotField showAll="0"/>
    <pivotField showAll="0"/>
    <pivotField showAll="0"/>
    <pivotField showAll="0"/>
    <pivotField showAll="0"/>
    <pivotField showAll="0"/>
    <pivotField showAll="0">
      <items count="32">
        <item x="20"/>
        <item x="25"/>
        <item x="21"/>
        <item x="26"/>
        <item x="0"/>
        <item x="1"/>
        <item x="2"/>
        <item x="16"/>
        <item x="4"/>
        <item x="19"/>
        <item x="5"/>
        <item x="3"/>
        <item x="27"/>
        <item x="7"/>
        <item x="8"/>
        <item x="6"/>
        <item x="24"/>
        <item x="9"/>
        <item x="10"/>
        <item x="11"/>
        <item x="12"/>
        <item x="30"/>
        <item x="13"/>
        <item x="23"/>
        <item x="14"/>
        <item x="29"/>
        <item x="15"/>
        <item x="22"/>
        <item x="17"/>
        <item x="28"/>
        <item x="18"/>
        <item t="default"/>
      </items>
    </pivotField>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5">
    <i>
      <x/>
    </i>
    <i>
      <x v="1"/>
    </i>
    <i>
      <x v="2"/>
    </i>
    <i>
      <x v="3"/>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919B0D-4F31-4326-8979-DD4891EBC1A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E2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Customer ID" fld="1" subtotal="count" baseField="0" baseItem="0"/>
  </dataField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Month].&amp;[Mar]"/>
      </members>
    </pivotHierarchy>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261B70-5D27-468F-8086-E049E80C774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5:L20" firstHeaderRow="1" firstDataRow="1" firstDataCol="1"/>
  <pivotFields count="21">
    <pivotField showAll="0"/>
    <pivotField showAll="0"/>
    <pivotField showAll="0"/>
    <pivotField numFmtId="1" showAll="0"/>
    <pivotField axis="axisRow"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dataField="1" numFmtId="164"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Items count="1">
    <i/>
  </colItems>
  <dataFields count="1">
    <dataField name="Sum of Balan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732491-4DBD-462A-B39E-FD813D45692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L7" firstHeaderRow="1" firstDataRow="1"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axis="axisRow" showAll="0">
      <items count="4">
        <item x="2"/>
        <item x="0"/>
        <item x="1"/>
        <item t="default"/>
      </items>
    </pivotField>
    <pivotField showAll="0"/>
    <pivotField showAll="0"/>
    <pivotField showAll="0"/>
    <pivotField showAll="0"/>
    <pivotField showAll="0"/>
    <pivotField showAll="0"/>
    <pivotField showAll="0"/>
    <pivotField showAll="0">
      <items count="32">
        <item x="20"/>
        <item x="25"/>
        <item x="21"/>
        <item x="26"/>
        <item x="0"/>
        <item x="1"/>
        <item x="2"/>
        <item x="16"/>
        <item x="4"/>
        <item x="19"/>
        <item x="5"/>
        <item x="3"/>
        <item x="27"/>
        <item x="7"/>
        <item x="8"/>
        <item x="6"/>
        <item x="24"/>
        <item x="9"/>
        <item x="10"/>
        <item x="11"/>
        <item x="12"/>
        <item x="30"/>
        <item x="13"/>
        <item x="23"/>
        <item x="14"/>
        <item x="29"/>
        <item x="15"/>
        <item x="22"/>
        <item x="17"/>
        <item x="28"/>
        <item x="18"/>
        <item t="default"/>
      </items>
    </pivotField>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Items count="1">
    <i/>
  </colItems>
  <dataFields count="1">
    <dataField name="Count of Customer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06EAB1-EBCA-44E3-8904-F191BEC7EBC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B27" firstHeaderRow="1" firstDataRow="1"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axis="axisRow" showAll="0">
      <items count="4">
        <item x="2"/>
        <item x="0"/>
        <item x="1"/>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items count="2">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11"/>
    <field x="8"/>
  </rowFields>
  <rowItems count="9">
    <i>
      <x/>
    </i>
    <i r="1">
      <x/>
    </i>
    <i r="1">
      <x v="1"/>
    </i>
    <i r="1">
      <x v="2"/>
    </i>
    <i>
      <x v="1"/>
    </i>
    <i r="1">
      <x/>
    </i>
    <i r="1">
      <x v="1"/>
    </i>
    <i r="1">
      <x v="2"/>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9A04A7-E9C2-4DE7-B911-A74F1E3E26D9}"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Q44:S50" firstHeaderRow="1" firstDataRow="2"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showAll="0"/>
    <pivotField axis="axisCol" showAll="0">
      <items count="3">
        <item x="0"/>
        <item x="1"/>
        <item t="default"/>
      </items>
    </pivotField>
    <pivotField showAll="0"/>
    <pivotField showAll="0"/>
    <pivotField showAll="0" sortType="descending"/>
    <pivotField axis="axisRow" showAll="0">
      <items count="9">
        <item x="0"/>
        <item x="1"/>
        <item x="3"/>
        <item m="1" x="6"/>
        <item x="2"/>
        <item m="1" x="7"/>
        <item x="4"/>
        <item m="1" x="5"/>
        <item t="default"/>
      </items>
    </pivotField>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5">
    <i>
      <x/>
    </i>
    <i>
      <x v="1"/>
    </i>
    <i>
      <x v="2"/>
    </i>
    <i>
      <x v="4"/>
    </i>
    <i>
      <x v="6"/>
    </i>
  </rowItems>
  <colFields count="1">
    <field x="11"/>
  </colFields>
  <colItems count="2">
    <i>
      <x/>
    </i>
    <i>
      <x v="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8EF01F0-3804-4DF6-A9DA-820ECD060589}"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4:N37" firstHeaderRow="1" firstDataRow="1" firstDataCol="1"/>
  <pivotFields count="21">
    <pivotField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axis="axisRow" dataField="1" showAll="0">
      <items count="5">
        <item x="0"/>
        <item x="1"/>
        <item x="2"/>
        <item x="3"/>
        <item t="default"/>
      </items>
    </pivotField>
    <pivotField showAll="0"/>
    <pivotField axis="axisRow" showAll="0">
      <items count="3">
        <item x="0"/>
        <item x="1"/>
        <item t="default"/>
      </items>
    </pivotField>
    <pivotField showAll="0"/>
    <pivotField showAll="0"/>
    <pivotField showAll="0" sortType="descending"/>
    <pivotField showAll="0"/>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9"/>
    <field x="11"/>
  </rowFields>
  <rowItems count="13">
    <i>
      <x/>
    </i>
    <i r="1">
      <x/>
    </i>
    <i r="1">
      <x v="1"/>
    </i>
    <i>
      <x v="1"/>
    </i>
    <i r="1">
      <x/>
    </i>
    <i r="1">
      <x v="1"/>
    </i>
    <i>
      <x v="2"/>
    </i>
    <i r="1">
      <x/>
    </i>
    <i r="1">
      <x v="1"/>
    </i>
    <i>
      <x v="3"/>
    </i>
    <i r="1">
      <x/>
    </i>
    <i r="1">
      <x v="1"/>
    </i>
    <i t="grand">
      <x/>
    </i>
  </rowItems>
  <colItems count="1">
    <i/>
  </colItems>
  <dataFields count="1">
    <dataField name="Count of education"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32709A4-5502-43DE-ADE6-4F20E8A27F7D}"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4:L51" firstHeaderRow="1" firstDataRow="1" firstDataCol="1"/>
  <pivotFields count="21">
    <pivotField dataField="1" showAll="0"/>
    <pivotField showAll="0"/>
    <pivotField axis="axisRow" showAll="0">
      <items count="3">
        <item x="1"/>
        <item x="0"/>
        <item t="default"/>
      </items>
    </pivotField>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showAll="0"/>
    <pivotField axis="axisRow" showAll="0">
      <items count="3">
        <item x="0"/>
        <item x="1"/>
        <item t="default"/>
      </items>
    </pivotField>
    <pivotField showAll="0"/>
    <pivotField showAll="0"/>
    <pivotField showAll="0" sortType="descending"/>
    <pivotField showAll="0"/>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2"/>
    <field x="11"/>
  </rowFields>
  <rowItems count="7">
    <i>
      <x/>
    </i>
    <i r="1">
      <x/>
    </i>
    <i r="1">
      <x v="1"/>
    </i>
    <i>
      <x v="1"/>
    </i>
    <i r="1">
      <x/>
    </i>
    <i r="1">
      <x v="1"/>
    </i>
    <i t="grand">
      <x/>
    </i>
  </rowItems>
  <colItems count="1">
    <i/>
  </colItems>
  <dataFields count="1">
    <dataField name="Count of Customer ID" fld="0" subtotal="count" showDataAs="percentOfTotal" baseField="1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2652242-CCCE-4E8B-B757-9660E4CA85C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3">
  <location ref="M2:O15" firstHeaderRow="2" firstDataRow="2" firstDataCol="2"/>
  <pivotFields count="21">
    <pivotField compact="0" outline="0" showAll="0"/>
    <pivotField compact="0" outline="0" showAll="0"/>
    <pivotField compact="0" outline="0" showAll="0"/>
    <pivotField compact="0" numFmtId="1" outline="0" showAll="0"/>
    <pivotField compact="0" outline="0" showAll="0">
      <items count="5">
        <item x="0"/>
        <item x="2"/>
        <item x="1"/>
        <item x="3"/>
        <item t="default"/>
      </items>
    </pivotField>
    <pivotField compact="0" outline="0" showAll="0"/>
    <pivotField compact="0" outline="0"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compact="0" numFmtId="164" outline="0" showAll="0"/>
    <pivotField compact="0" outline="0" showAll="0"/>
    <pivotField axis="axisRow" dataField="1" compact="0" outline="0" showAll="0">
      <items count="5">
        <item x="0"/>
        <item x="1"/>
        <item x="2"/>
        <item x="3"/>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sortType="descending"/>
    <pivotField compact="0" outline="0" showAll="0"/>
    <pivotField compact="0" outline="0" showAll="0"/>
    <pivotField compact="0" outline="0" showAll="0">
      <items count="13">
        <item x="0"/>
        <item x="1"/>
        <item x="2"/>
        <item x="3"/>
        <item x="4"/>
        <item x="5"/>
        <item x="6"/>
        <item x="7"/>
        <item x="8"/>
        <item x="9"/>
        <item x="10"/>
        <item x="11"/>
        <item t="default"/>
      </items>
    </pivotField>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2">
    <field x="9"/>
    <field x="10"/>
  </rowFields>
  <rowItems count="12">
    <i>
      <x/>
      <x/>
    </i>
    <i r="1">
      <x v="1"/>
    </i>
    <i t="default">
      <x/>
    </i>
    <i>
      <x v="1"/>
      <x/>
    </i>
    <i r="1">
      <x v="1"/>
    </i>
    <i t="default">
      <x v="1"/>
    </i>
    <i>
      <x v="2"/>
      <x/>
    </i>
    <i r="1">
      <x v="1"/>
    </i>
    <i t="default">
      <x v="2"/>
    </i>
    <i>
      <x v="3"/>
      <x/>
    </i>
    <i r="1">
      <x v="1"/>
    </i>
    <i t="default">
      <x v="3"/>
    </i>
  </rowItems>
  <colItems count="1">
    <i/>
  </colItems>
  <dataFields count="1">
    <dataField name="Count of education"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4D938FE-0EDB-406D-9E68-B2FC44D6B32F}"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B54" firstHeaderRow="1" firstDataRow="1"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showAll="0"/>
    <pivotField axis="axisRow" showAll="0">
      <items count="3">
        <item x="0"/>
        <item x="1"/>
        <item t="default"/>
      </items>
    </pivotField>
    <pivotField showAll="0"/>
    <pivotField showAll="0"/>
    <pivotField showAll="0" sortType="descending"/>
    <pivotField showAll="0"/>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1"/>
  </rowFields>
  <rowItems count="3">
    <i>
      <x/>
    </i>
    <i>
      <x v="1"/>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8010713-E474-4B02-A718-61118D0E373B}"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8:H28" firstHeaderRow="1" firstDataRow="1" firstDataCol="1"/>
  <pivotFields count="21">
    <pivotField showAll="0"/>
    <pivotField showAll="0"/>
    <pivotField showAll="0"/>
    <pivotField numFmtId="1" showAll="0"/>
    <pivotField showAll="0">
      <items count="5">
        <item x="0"/>
        <item x="2"/>
        <item x="1"/>
        <item x="3"/>
        <item t="default"/>
      </items>
    </pivotField>
    <pivotField axis="axisRow" dataField="1" showAll="0">
      <items count="4">
        <item x="1"/>
        <item x="2"/>
        <item x="0"/>
        <item t="default"/>
      </items>
    </pivotField>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showAll="0"/>
    <pivotField axis="axisRow" showAll="0">
      <items count="3">
        <item x="0"/>
        <item x="1"/>
        <item t="default"/>
      </items>
    </pivotField>
    <pivotField showAll="0"/>
    <pivotField showAll="0"/>
    <pivotField showAll="0" sortType="descending"/>
    <pivotField showAll="0"/>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5"/>
    <field x="11"/>
  </rowFields>
  <rowItems count="10">
    <i>
      <x/>
    </i>
    <i r="1">
      <x/>
    </i>
    <i r="1">
      <x v="1"/>
    </i>
    <i>
      <x v="1"/>
    </i>
    <i r="1">
      <x/>
    </i>
    <i r="1">
      <x v="1"/>
    </i>
    <i>
      <x v="2"/>
    </i>
    <i r="1">
      <x/>
    </i>
    <i r="1">
      <x v="1"/>
    </i>
    <i t="grand">
      <x/>
    </i>
  </rowItems>
  <colItems count="1">
    <i/>
  </colItems>
  <dataFields count="1">
    <dataField name="Count of Job Classification"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4108B48-BFC9-48D9-9056-BEC88DDE78B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E6" firstHeaderRow="1" firstDataRow="2"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axis="axisCol" showAll="0">
      <items count="4">
        <item x="2"/>
        <item x="0"/>
        <item x="1"/>
        <item t="default"/>
      </items>
    </pivotField>
    <pivotField showAll="0"/>
    <pivotField axis="axisRow" showAll="0">
      <items count="3">
        <item x="0"/>
        <item x="1"/>
        <item t="default"/>
      </items>
    </pivotField>
    <pivotField showAll="0"/>
    <pivotField showAll="0"/>
    <pivotField showAll="0"/>
    <pivotField showAll="0"/>
    <pivotField showAll="0"/>
    <pivotField showAll="0">
      <items count="32">
        <item x="20"/>
        <item x="25"/>
        <item x="21"/>
        <item x="26"/>
        <item x="0"/>
        <item x="1"/>
        <item x="2"/>
        <item x="16"/>
        <item x="4"/>
        <item x="19"/>
        <item x="5"/>
        <item x="3"/>
        <item x="27"/>
        <item x="7"/>
        <item x="8"/>
        <item x="6"/>
        <item x="24"/>
        <item x="9"/>
        <item x="10"/>
        <item x="11"/>
        <item x="12"/>
        <item x="30"/>
        <item x="13"/>
        <item x="23"/>
        <item x="14"/>
        <item x="29"/>
        <item x="15"/>
        <item x="22"/>
        <item x="17"/>
        <item x="28"/>
        <item x="18"/>
        <item t="default"/>
      </items>
    </pivotField>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t="grand">
      <x/>
    </i>
  </rowItems>
  <colFields count="1">
    <field x="8"/>
  </colFields>
  <colItems count="4">
    <i>
      <x/>
    </i>
    <i>
      <x v="1"/>
    </i>
    <i>
      <x v="2"/>
    </i>
    <i t="grand">
      <x/>
    </i>
  </colItems>
  <dataFields count="1">
    <dataField name="Count of Customer ID" fld="0" subtotal="count" baseField="0" baseItem="0"/>
  </dataFields>
  <chartFormats count="3">
    <chartFormat chart="2" format="6" series="1">
      <pivotArea type="data" outline="0" fieldPosition="0">
        <references count="2">
          <reference field="4294967294" count="1" selected="0">
            <x v="0"/>
          </reference>
          <reference field="8" count="1" selected="0">
            <x v="0"/>
          </reference>
        </references>
      </pivotArea>
    </chartFormat>
    <chartFormat chart="2" format="7" series="1">
      <pivotArea type="data" outline="0" fieldPosition="0">
        <references count="2">
          <reference field="4294967294" count="1" selected="0">
            <x v="0"/>
          </reference>
          <reference field="8" count="1" selected="0">
            <x v="1"/>
          </reference>
        </references>
      </pivotArea>
    </chartFormat>
    <chartFormat chart="2"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4D9D38F-0A8B-4D7A-B97D-1694DA4F77A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H10" firstHeaderRow="1" firstDataRow="1" firstDataCol="1"/>
  <pivotFields count="21">
    <pivotField showAll="0"/>
    <pivotField showAll="0"/>
    <pivotField showAll="0"/>
    <pivotField numFmtId="1" showAll="0"/>
    <pivotField showAll="0">
      <items count="5">
        <item x="0"/>
        <item x="2"/>
        <item x="1"/>
        <item x="3"/>
        <item t="default"/>
      </items>
    </pivotField>
    <pivotField axis="axisRow" dataField="1" showAll="0">
      <items count="4">
        <item x="1"/>
        <item x="2"/>
        <item x="0"/>
        <item t="default"/>
      </items>
    </pivotField>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axis="axisRow" showAll="0">
      <items count="3">
        <item x="0"/>
        <item x="1"/>
        <item t="default"/>
      </items>
    </pivotField>
    <pivotField showAll="0"/>
    <pivotField showAll="0"/>
    <pivotField showAll="0"/>
    <pivotField showAll="0" sortType="descending"/>
    <pivotField showAll="0"/>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10"/>
    <field x="5"/>
  </rowFields>
  <rowItems count="9">
    <i>
      <x/>
    </i>
    <i r="1">
      <x/>
    </i>
    <i r="1">
      <x v="1"/>
    </i>
    <i r="1">
      <x v="2"/>
    </i>
    <i>
      <x v="1"/>
    </i>
    <i r="1">
      <x/>
    </i>
    <i r="1">
      <x v="1"/>
    </i>
    <i r="1">
      <x v="2"/>
    </i>
    <i t="grand">
      <x/>
    </i>
  </rowItems>
  <colItems count="1">
    <i/>
  </colItems>
  <dataFields count="1">
    <dataField name="Count of Job Classification" fld="5"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368266B-45CB-4E2D-8B5D-D9DEE797E4F6}"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9:L66" firstHeaderRow="1" firstDataRow="1" firstDataCol="1"/>
  <pivotFields count="21">
    <pivotField dataField="1" showAll="0"/>
    <pivotField showAll="0"/>
    <pivotField axis="axisRow" showAll="0">
      <items count="3">
        <item x="1"/>
        <item x="0"/>
        <item t="default"/>
      </items>
    </pivotField>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axis="axisRow" showAll="0">
      <items count="3">
        <item x="0"/>
        <item x="1"/>
        <item t="default"/>
      </items>
    </pivotField>
    <pivotField showAll="0"/>
    <pivotField showAll="0"/>
    <pivotField showAll="0"/>
    <pivotField showAll="0" sortType="descending"/>
    <pivotField showAll="0"/>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2"/>
    <field x="10"/>
  </rowFields>
  <rowItems count="7">
    <i>
      <x/>
    </i>
    <i r="1">
      <x/>
    </i>
    <i r="1">
      <x v="1"/>
    </i>
    <i>
      <x v="1"/>
    </i>
    <i r="1">
      <x/>
    </i>
    <i r="1">
      <x v="1"/>
    </i>
    <i t="grand">
      <x/>
    </i>
  </rowItems>
  <colItems count="1">
    <i/>
  </colItems>
  <dataFields count="1">
    <dataField name="Count of Customer ID" fld="0" subtotal="count" showDataAs="percentOfTotal" baseField="1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3BACFED-B37E-4330-A61C-658E72920036}"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Q59:S65" firstHeaderRow="1" firstDataRow="2"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axis="axisCol" showAll="0">
      <items count="3">
        <item x="0"/>
        <item x="1"/>
        <item t="default"/>
      </items>
    </pivotField>
    <pivotField showAll="0"/>
    <pivotField showAll="0"/>
    <pivotField showAll="0"/>
    <pivotField showAll="0" sortType="descending"/>
    <pivotField axis="axisRow" showAll="0">
      <items count="9">
        <item x="0"/>
        <item x="1"/>
        <item x="3"/>
        <item m="1" x="6"/>
        <item x="2"/>
        <item m="1" x="7"/>
        <item x="4"/>
        <item m="1" x="5"/>
        <item t="default"/>
      </items>
    </pivotField>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5">
    <i>
      <x/>
    </i>
    <i>
      <x v="1"/>
    </i>
    <i>
      <x v="2"/>
    </i>
    <i>
      <x v="4"/>
    </i>
    <i>
      <x v="6"/>
    </i>
  </rowItems>
  <colFields count="1">
    <field x="10"/>
  </colFields>
  <colItems count="2">
    <i>
      <x/>
    </i>
    <i>
      <x v="1"/>
    </i>
  </colItems>
  <dataFields count="1">
    <dataField name="Count of Customer ID" fld="0" subtotal="count" baseField="0" baseItem="0"/>
  </dataFields>
  <chartFormats count="6">
    <chartFormat chart="2" format="4" series="1">
      <pivotArea type="data" outline="0" fieldPosition="0">
        <references count="2">
          <reference field="4294967294" count="1" selected="0">
            <x v="0"/>
          </reference>
          <reference field="10" count="1" selected="0">
            <x v="0"/>
          </reference>
        </references>
      </pivotArea>
    </chartFormat>
    <chartFormat chart="2" format="5" series="1">
      <pivotArea type="data" outline="0" fieldPosition="0">
        <references count="2">
          <reference field="4294967294" count="1" selected="0">
            <x v="0"/>
          </reference>
          <reference field="10" count="1" selected="0">
            <x v="1"/>
          </reference>
        </references>
      </pivotArea>
    </chartFormat>
    <chartFormat chart="2" format="6">
      <pivotArea type="data" outline="0" fieldPosition="0">
        <references count="3">
          <reference field="4294967294" count="1" selected="0">
            <x v="0"/>
          </reference>
          <reference field="10" count="1" selected="0">
            <x v="0"/>
          </reference>
          <reference field="15" count="1" selected="0">
            <x v="0"/>
          </reference>
        </references>
      </pivotArea>
    </chartFormat>
    <chartFormat chart="2" format="7">
      <pivotArea type="data" outline="0" fieldPosition="0">
        <references count="3">
          <reference field="4294967294" count="1" selected="0">
            <x v="0"/>
          </reference>
          <reference field="10" count="1" selected="0">
            <x v="1"/>
          </reference>
          <reference field="15" count="1" selected="0">
            <x v="1"/>
          </reference>
        </references>
      </pivotArea>
    </chartFormat>
    <chartFormat chart="2" format="8">
      <pivotArea type="data" outline="0" fieldPosition="0">
        <references count="3">
          <reference field="4294967294" count="1" selected="0">
            <x v="0"/>
          </reference>
          <reference field="10" count="1" selected="0">
            <x v="1"/>
          </reference>
          <reference field="15"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2F559B9-B7F4-4136-BD62-7D65154EFEE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4:B37" firstHeaderRow="1" firstDataRow="1"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axis="axisRow" showAll="0" sortType="descending">
      <items count="3">
        <item x="1"/>
        <item x="0"/>
        <item t="default"/>
      </items>
    </pivotField>
    <pivotField showAll="0"/>
    <pivotField showAll="0"/>
    <pivotField showAll="0"/>
    <pivotField showAll="0" sortType="descending"/>
    <pivotField showAll="0"/>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t="grand">
      <x/>
    </i>
  </rowItems>
  <colItems count="1">
    <i/>
  </colItems>
  <dataFields count="1">
    <dataField name="Count of Customer ID" fld="0"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1"/>
          </reference>
        </references>
      </pivotArea>
    </chartFormat>
    <chartFormat chart="2" format="6">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71DADD5-5045-49C1-854C-AB1CC9F6B4D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4:G47" firstHeaderRow="1" firstDataRow="1" firstDataCol="1"/>
  <pivotFields count="21">
    <pivotField dataField="1" showAll="0"/>
    <pivotField showAll="0"/>
    <pivotField showAll="0"/>
    <pivotField numFmtId="1" showAll="0"/>
    <pivotField showAll="0">
      <items count="5">
        <item x="0"/>
        <item x="2"/>
        <item x="1"/>
        <item x="3"/>
        <item t="default"/>
      </items>
    </pivotField>
    <pivotField showAll="0"/>
    <pivotField showAll="0">
      <items count="307">
        <item x="0"/>
        <item x="1"/>
        <item x="2"/>
        <item x="300"/>
        <item x="4"/>
        <item x="6"/>
        <item x="3"/>
        <item x="8"/>
        <item x="10"/>
        <item x="11"/>
        <item x="12"/>
        <item x="13"/>
        <item x="14"/>
        <item x="15"/>
        <item x="16"/>
        <item x="17"/>
        <item x="18"/>
        <item x="85"/>
        <item x="21"/>
        <item x="153"/>
        <item x="23"/>
        <item x="27"/>
        <item x="28"/>
        <item x="30"/>
        <item x="5"/>
        <item x="37"/>
        <item x="38"/>
        <item x="39"/>
        <item x="40"/>
        <item x="7"/>
        <item x="50"/>
        <item x="51"/>
        <item x="52"/>
        <item x="53"/>
        <item x="56"/>
        <item x="59"/>
        <item x="61"/>
        <item x="63"/>
        <item x="9"/>
        <item x="19"/>
        <item x="83"/>
        <item x="86"/>
        <item x="87"/>
        <item x="88"/>
        <item x="89"/>
        <item x="90"/>
        <item x="93"/>
        <item x="91"/>
        <item x="100"/>
        <item x="101"/>
        <item x="92"/>
        <item x="113"/>
        <item x="114"/>
        <item x="119"/>
        <item x="121"/>
        <item x="122"/>
        <item x="124"/>
        <item x="126"/>
        <item x="132"/>
        <item x="133"/>
        <item x="135"/>
        <item x="137"/>
        <item x="139"/>
        <item x="141"/>
        <item x="143"/>
        <item x="144"/>
        <item x="145"/>
        <item x="147"/>
        <item x="148"/>
        <item x="151"/>
        <item x="20"/>
        <item x="22"/>
        <item x="24"/>
        <item x="157"/>
        <item x="154"/>
        <item x="160"/>
        <item x="155"/>
        <item x="156"/>
        <item x="25"/>
        <item x="170"/>
        <item x="26"/>
        <item x="29"/>
        <item x="31"/>
        <item x="184"/>
        <item x="186"/>
        <item x="94"/>
        <item x="193"/>
        <item x="158"/>
        <item x="95"/>
        <item x="195"/>
        <item x="159"/>
        <item x="196"/>
        <item x="96"/>
        <item x="32"/>
        <item x="198"/>
        <item x="203"/>
        <item x="204"/>
        <item x="197"/>
        <item x="206"/>
        <item x="209"/>
        <item x="210"/>
        <item x="212"/>
        <item x="213"/>
        <item x="97"/>
        <item x="98"/>
        <item x="99"/>
        <item x="217"/>
        <item x="218"/>
        <item x="33"/>
        <item x="161"/>
        <item x="221"/>
        <item x="102"/>
        <item x="34"/>
        <item x="225"/>
        <item x="162"/>
        <item x="229"/>
        <item x="103"/>
        <item x="230"/>
        <item x="231"/>
        <item x="232"/>
        <item x="199"/>
        <item x="35"/>
        <item x="104"/>
        <item x="237"/>
        <item x="240"/>
        <item x="163"/>
        <item x="241"/>
        <item x="200"/>
        <item x="242"/>
        <item x="36"/>
        <item x="164"/>
        <item x="244"/>
        <item x="247"/>
        <item x="201"/>
        <item x="250"/>
        <item x="41"/>
        <item x="165"/>
        <item x="254"/>
        <item x="243"/>
        <item x="42"/>
        <item x="257"/>
        <item x="261"/>
        <item x="166"/>
        <item x="263"/>
        <item x="202"/>
        <item x="105"/>
        <item x="106"/>
        <item x="272"/>
        <item x="43"/>
        <item x="167"/>
        <item x="276"/>
        <item x="245"/>
        <item x="205"/>
        <item x="207"/>
        <item x="278"/>
        <item x="246"/>
        <item x="107"/>
        <item x="208"/>
        <item x="168"/>
        <item x="248"/>
        <item x="211"/>
        <item x="169"/>
        <item x="108"/>
        <item x="109"/>
        <item x="44"/>
        <item x="249"/>
        <item x="279"/>
        <item x="171"/>
        <item x="110"/>
        <item x="251"/>
        <item x="172"/>
        <item x="45"/>
        <item x="173"/>
        <item x="281"/>
        <item x="46"/>
        <item x="282"/>
        <item x="252"/>
        <item x="111"/>
        <item x="253"/>
        <item x="174"/>
        <item x="214"/>
        <item x="112"/>
        <item x="215"/>
        <item x="47"/>
        <item x="216"/>
        <item x="175"/>
        <item x="115"/>
        <item x="292"/>
        <item x="48"/>
        <item x="293"/>
        <item x="49"/>
        <item x="294"/>
        <item x="54"/>
        <item x="295"/>
        <item x="255"/>
        <item x="176"/>
        <item x="177"/>
        <item x="116"/>
        <item x="280"/>
        <item x="178"/>
        <item x="117"/>
        <item x="118"/>
        <item x="120"/>
        <item x="296"/>
        <item x="219"/>
        <item x="179"/>
        <item x="220"/>
        <item x="256"/>
        <item x="55"/>
        <item x="57"/>
        <item x="258"/>
        <item x="259"/>
        <item x="222"/>
        <item x="283"/>
        <item x="58"/>
        <item x="260"/>
        <item x="284"/>
        <item x="262"/>
        <item x="180"/>
        <item x="123"/>
        <item x="223"/>
        <item x="60"/>
        <item x="181"/>
        <item x="264"/>
        <item x="224"/>
        <item x="125"/>
        <item x="62"/>
        <item x="285"/>
        <item x="64"/>
        <item x="127"/>
        <item x="65"/>
        <item x="265"/>
        <item x="128"/>
        <item x="129"/>
        <item x="130"/>
        <item x="66"/>
        <item x="266"/>
        <item x="226"/>
        <item x="267"/>
        <item x="227"/>
        <item x="182"/>
        <item x="183"/>
        <item x="301"/>
        <item x="131"/>
        <item x="228"/>
        <item x="134"/>
        <item x="268"/>
        <item x="67"/>
        <item x="68"/>
        <item x="286"/>
        <item x="302"/>
        <item x="136"/>
        <item x="269"/>
        <item x="185"/>
        <item x="69"/>
        <item x="270"/>
        <item x="70"/>
        <item x="138"/>
        <item x="287"/>
        <item x="288"/>
        <item x="140"/>
        <item x="187"/>
        <item x="71"/>
        <item x="72"/>
        <item x="303"/>
        <item x="233"/>
        <item x="234"/>
        <item x="188"/>
        <item x="271"/>
        <item x="235"/>
        <item x="273"/>
        <item x="73"/>
        <item x="274"/>
        <item x="142"/>
        <item x="74"/>
        <item x="75"/>
        <item x="76"/>
        <item x="77"/>
        <item x="275"/>
        <item x="146"/>
        <item x="304"/>
        <item x="297"/>
        <item x="189"/>
        <item x="190"/>
        <item x="305"/>
        <item x="191"/>
        <item x="192"/>
        <item x="78"/>
        <item x="79"/>
        <item x="236"/>
        <item x="80"/>
        <item x="81"/>
        <item x="149"/>
        <item x="150"/>
        <item x="298"/>
        <item x="277"/>
        <item x="82"/>
        <item x="194"/>
        <item x="238"/>
        <item x="84"/>
        <item x="289"/>
        <item x="299"/>
        <item x="239"/>
        <item x="290"/>
        <item x="291"/>
        <item x="152"/>
        <item t="default"/>
      </items>
    </pivotField>
    <pivotField numFmtId="164" showAll="0"/>
    <pivotField showAll="0"/>
    <pivotField showAll="0"/>
    <pivotField axis="axisRow" showAll="0">
      <items count="3">
        <item x="0"/>
        <item x="1"/>
        <item t="default"/>
      </items>
    </pivotField>
    <pivotField showAll="0"/>
    <pivotField showAll="0"/>
    <pivotField showAll="0"/>
    <pivotField showAll="0" sortType="descending">
      <items count="3">
        <item x="1"/>
        <item x="0"/>
        <item t="default"/>
      </items>
    </pivotField>
    <pivotField showAll="0"/>
    <pivotField showAll="0"/>
    <pivotField showAll="0">
      <items count="13">
        <item x="0"/>
        <item x="1"/>
        <item x="2"/>
        <item x="3"/>
        <item x="4"/>
        <item x="5"/>
        <item x="6"/>
        <item x="7"/>
        <item x="8"/>
        <item x="9"/>
        <item x="10"/>
        <item x="1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274131D-D198-487C-9C39-856C03467B56}" sourceName="State">
  <pivotTables>
    <pivotTable tabId="2" name="PivotTable14"/>
    <pivotTable tabId="3" name="PivotTable10"/>
    <pivotTable tabId="3" name="PivotTable11"/>
    <pivotTable tabId="3" name="PivotTable13"/>
    <pivotTable tabId="3" name="PivotTable9"/>
    <pivotTable tabId="3" name="PivotTable15"/>
    <pivotTable tabId="3" name="PivotTable16"/>
    <pivotTable tabId="3" name="PivotTable17"/>
    <pivotTable tabId="3" name="PivotTable18"/>
    <pivotTable tabId="3" name="PivotTable19"/>
    <pivotTable tabId="3" name="PivotTable20"/>
    <pivotTable tabId="3" name="PivotTable21"/>
    <pivotTable tabId="3" name="PivotTable22"/>
    <pivotTable tabId="2" name="PivotTable29"/>
  </pivotTables>
  <data>
    <tabular pivotCacheId="336040115">
      <items count="4">
        <i x="0"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3312A26A-91F3-490E-B57D-2FC93BD86D9D}" sourceName="Day">
  <pivotTables>
    <pivotTable tabId="2" name="PivotTable1"/>
    <pivotTable tabId="2" name="PivotTable2"/>
    <pivotTable tabId="2" name="PivotTable3"/>
    <pivotTable tabId="2" name="PivotTable4"/>
    <pivotTable tabId="2" name="PivotTable5"/>
    <pivotTable tabId="2" name="PivotTable6"/>
    <pivotTable tabId="2" name="PivotTable7"/>
    <pivotTable tabId="3" name="PivotTable8"/>
  </pivotTables>
  <data>
    <tabular pivotCacheId="336040115">
      <items count="31">
        <i x="20" s="1"/>
        <i x="25" s="1"/>
        <i x="21" s="1"/>
        <i x="26" s="1"/>
        <i x="0" s="1"/>
        <i x="1" s="1"/>
        <i x="2" s="1"/>
        <i x="16" s="1"/>
        <i x="4" s="1"/>
        <i x="19" s="1"/>
        <i x="5" s="1"/>
        <i x="3" s="1"/>
        <i x="27" s="1"/>
        <i x="7" s="1"/>
        <i x="8" s="1"/>
        <i x="6" s="1"/>
        <i x="24" s="1"/>
        <i x="9" s="1"/>
        <i x="10" s="1"/>
        <i x="11" s="1"/>
        <i x="12" s="1"/>
        <i x="30" s="1"/>
        <i x="13" s="1"/>
        <i x="23" s="1"/>
        <i x="14" s="1"/>
        <i x="29" s="1"/>
        <i x="15" s="1"/>
        <i x="22" s="1"/>
        <i x="17" s="1"/>
        <i x="28" s="1"/>
        <i x="1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3715DD6-66C4-4CB8-96FE-6B0961D94187}" sourceName="Month">
  <pivotTables>
    <pivotTable tabId="3" name="PivotTable15"/>
    <pivotTable tabId="3" name="PivotTable8"/>
    <pivotTable tabId="2" name="PivotTable7"/>
    <pivotTable tabId="2" name="PivotTable6"/>
    <pivotTable tabId="2" name="PivotTable5"/>
    <pivotTable tabId="2" name="PivotTable4"/>
    <pivotTable tabId="2" name="PivotTable3"/>
    <pivotTable tabId="2" name="PivotTable2"/>
    <pivotTable tabId="2" name="PivotTable1"/>
    <pivotTable tabId="2" name="PivotTable14"/>
    <pivotTable tabId="2" name="PivotTable29"/>
    <pivotTable tabId="3" name="PivotTable10"/>
    <pivotTable tabId="3" name="PivotTable11"/>
    <pivotTable tabId="3" name="PivotTable13"/>
    <pivotTable tabId="3" name="PivotTable16"/>
    <pivotTable tabId="3" name="PivotTable17"/>
    <pivotTable tabId="3" name="PivotTable18"/>
    <pivotTable tabId="3" name="PivotTable19"/>
    <pivotTable tabId="3" name="PivotTable20"/>
    <pivotTable tabId="3" name="PivotTable21"/>
    <pivotTable tabId="3" name="PivotTable22"/>
    <pivotTable tabId="3" name="PivotTable9"/>
  </pivotTables>
  <data>
    <tabular pivotCacheId="336040115">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6613B2E-0DC2-4EAD-9A29-B15AFF6B9649}" cache="Slicer_State" caption="State" columnCount="4" style="Slicer Style 1" rowHeight="360000"/>
  <slicer name="Month 1" xr10:uid="{EF00377F-0AE4-463C-93C0-B810512A0746}" cache="Slicer_Month1" caption="Month" columnCount="6" style="Slicer Style 1"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4EA23F8-89ED-48E9-BED8-118C95640106}" cache="Slicer_State" caption="State" columnCount="2" showCaption="0" style="Slicer Style 1" rowHeight="252000"/>
  <slicer name="Day 1" xr10:uid="{0AB37D21-3955-4EB9-8E05-3E7F0B793B89}" cache="Slicer_Day1" caption="Day" columnCount="6" showCaption="0" style="Slicer Style 1" rowHeight="252000"/>
  <slicer name="Month" xr10:uid="{9088CCC1-0AAF-44FE-88D2-F34710561A30}" cache="Slicer_Month1" caption="Month" columnCount="4" showCaption="0" style="Slicer Style 1"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4594D-723F-40C2-9E0C-F1F2D78D5AC7}" name="Table1" displayName="Table1" ref="A1:S3995" totalsRowShown="0">
  <autoFilter ref="A1:S3995" xr:uid="{4FF4594D-723F-40C2-9E0C-F1F2D78D5AC7}"/>
  <tableColumns count="19">
    <tableColumn id="1" xr3:uid="{6D59F7E2-8A39-4340-ACD2-681F4682330F}" name="Customer ID" dataDxfId="19"/>
    <tableColumn id="2" xr3:uid="{36E27D86-9418-4820-94A7-41902BDD5995}" name="Full Name" dataDxfId="18"/>
    <tableColumn id="3" xr3:uid="{4012D4B8-5FA4-45DD-A767-389DC26598F4}" name="Gender" dataDxfId="17"/>
    <tableColumn id="4" xr3:uid="{49211114-46C6-499F-94C4-18B5D9924E86}" name="Age" dataDxfId="16"/>
    <tableColumn id="5" xr3:uid="{7E9A8E52-60D3-441F-9C91-7A1BF6AAA139}" name="State" dataDxfId="15"/>
    <tableColumn id="6" xr3:uid="{54265CBE-E60F-4BF9-8416-18A9F439CED8}" name="Job Classification" dataDxfId="14"/>
    <tableColumn id="7" xr3:uid="{FA6A8913-6845-4CB3-8D97-33C49474AA92}" name="Date Joined" dataDxfId="13"/>
    <tableColumn id="8" xr3:uid="{BBA570B9-1BDA-49B6-95DB-73D1F3CE7252}" name="Balance" dataDxfId="12" dataCellStyle="Currency"/>
    <tableColumn id="9" xr3:uid="{66D575CE-F9FC-4033-BA1E-46896A9FA8D1}" name="marital" dataDxfId="11"/>
    <tableColumn id="10" xr3:uid="{35210D7A-F6ED-4AB8-8F04-34015D646CA5}" name="education" dataDxfId="10"/>
    <tableColumn id="11" xr3:uid="{FF093643-85B9-44F6-8C0F-29D67771A630}" name="houseloan" dataDxfId="9"/>
    <tableColumn id="12" xr3:uid="{D919B607-2B4F-483D-971F-4EC333499248}" name="otherloan" dataDxfId="8"/>
    <tableColumn id="13" xr3:uid="{F432D5FC-42F0-4DC8-82DA-0F04C73E4898}" name="contact" dataDxfId="7"/>
    <tableColumn id="14" xr3:uid="{95C5205F-441F-4537-9A2C-2D4314E57D18}" name="outcome" dataDxfId="6"/>
    <tableColumn id="15" xr3:uid="{F5C70605-AFFC-43B6-ABAC-279997FF47F4}" name="Loan Default" dataDxfId="5"/>
    <tableColumn id="16" xr3:uid="{3F8D330B-0A0B-4135-8D3F-8C8C79D990F1}" name="Age Group" dataDxfId="4">
      <calculatedColumnFormula>IFERROR( LOOKUP(Table1[[#This Row],[Age]],$AO$3:$AO$8,$AP$3:$AP$8), "Out of Range")</calculatedColumnFormula>
    </tableColumn>
    <tableColumn id="17" xr3:uid="{B63A0549-B443-4FAD-85D1-D54C30D3C724}" name="Day" dataDxfId="3">
      <calculatedColumnFormula>TEXT(Table1[[#This Row],[Date Joined]],"DD")</calculatedColumnFormula>
    </tableColumn>
    <tableColumn id="18" xr3:uid="{C60C86B6-B99E-4998-949F-5FF8C4861AAC}" name="Month" dataDxfId="2">
      <calculatedColumnFormula>TEXT(Table1[[#This Row],[Date Joined]],"MMM")</calculatedColumnFormula>
    </tableColumn>
    <tableColumn id="19" xr3:uid="{8B53C1A2-E707-44D9-AAF9-E7E355ACA35A}" name="Year" dataDxfId="1">
      <calculatedColumnFormula>TEXT(Table1[[#This Row],[Date Joined]],"YYYY")</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A8FD-216E-433E-A3BB-CA1EA29EED28}">
  <sheetPr codeName="Sheet5">
    <tabColor rgb="FF00B0F0"/>
  </sheetPr>
  <dimension ref="A1"/>
  <sheetViews>
    <sheetView showGridLines="0" tabSelected="1" zoomScale="70" zoomScaleNormal="70" workbookViewId="0">
      <selection activeCell="V25" sqref="V25"/>
    </sheetView>
  </sheetViews>
  <sheetFormatPr defaultRowHeight="14.4" x14ac:dyDescent="0.3"/>
  <sheetData/>
  <sheetProtection algorithmName="SHA-512" hashValue="AH6qYavugKUu2yyfR8NV/UwKdR4ssgaJzRaLfJxQ12kLagwchfht5CFR1G1vMvzrzSNo2nVouUcL+nH3wF3hPw==" saltValue="uNLr9l7EmeMecN6R0iYsaw=="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9C4DC-6939-421E-B276-6EE3484C4BA5}">
  <sheetPr codeName="Sheet4">
    <tabColor rgb="FF00B0F0"/>
  </sheetPr>
  <dimension ref="A1"/>
  <sheetViews>
    <sheetView showGridLines="0" zoomScale="70" zoomScaleNormal="70" workbookViewId="0">
      <selection activeCell="M38" sqref="M38"/>
    </sheetView>
  </sheetViews>
  <sheetFormatPr defaultRowHeight="14.4" x14ac:dyDescent="0.3"/>
  <cols>
    <col min="1" max="16384" width="8.88671875" style="12"/>
  </cols>
  <sheetData>
    <row r="1" spans="1:1" x14ac:dyDescent="0.3">
      <c r="A1" s="12" t="s">
        <v>4119</v>
      </c>
    </row>
  </sheetData>
  <sheetProtection algorithmName="SHA-512" hashValue="af2KjqMRfxWqpfzMgtyMQhO5u09hCM28k6A6T9ALJLFhg6SOpIxvAD/M83E8rYq8G7TAGKPaFM2Ripp+eBX2rw==" saltValue="+f1TemIiQmO7s+RfXjB7Tg=="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03BEE-3570-4DE2-AA93-4057C9F9A3EB}">
  <sheetPr codeName="Sheet1">
    <tabColor theme="4" tint="0.39997558519241921"/>
  </sheetPr>
  <dimension ref="A1:AP3995"/>
  <sheetViews>
    <sheetView topLeftCell="AN1" workbookViewId="0">
      <selection activeCell="AR6" sqref="AR6"/>
    </sheetView>
  </sheetViews>
  <sheetFormatPr defaultRowHeight="14.4" x14ac:dyDescent="0.3"/>
  <cols>
    <col min="1" max="1" width="13.21875" customWidth="1"/>
    <col min="2" max="2" width="19.33203125" customWidth="1"/>
    <col min="3" max="3" width="11" customWidth="1"/>
    <col min="4" max="4" width="10.5546875" customWidth="1"/>
    <col min="5" max="5" width="12.44140625" customWidth="1"/>
    <col min="6" max="6" width="17.5546875" customWidth="1"/>
    <col min="7" max="7" width="14.33203125" customWidth="1"/>
    <col min="8" max="8" width="13.6640625" customWidth="1"/>
    <col min="9" max="9" width="12.33203125" customWidth="1"/>
    <col min="10" max="10" width="11.44140625" customWidth="1"/>
    <col min="11" max="11" width="12.77734375" customWidth="1"/>
    <col min="12" max="12" width="13.33203125" customWidth="1"/>
    <col min="13" max="13" width="10.6640625" customWidth="1"/>
    <col min="14" max="14" width="11.5546875" customWidth="1"/>
    <col min="15" max="15" width="13.6640625" customWidth="1"/>
    <col min="17" max="17" width="13.5546875" bestFit="1" customWidth="1"/>
    <col min="18" max="18" width="16.6640625" bestFit="1" customWidth="1"/>
    <col min="19" max="19" width="9.33203125" bestFit="1" customWidth="1"/>
    <col min="20" max="20" width="6.44140625" bestFit="1" customWidth="1"/>
    <col min="22" max="22" width="17.5546875" bestFit="1" customWidth="1"/>
    <col min="23" max="23" width="13" bestFit="1" customWidth="1"/>
    <col min="24" max="24" width="10" bestFit="1" customWidth="1"/>
    <col min="25" max="25" width="9.109375" bestFit="1" customWidth="1"/>
    <col min="26" max="26" width="11.6640625" bestFit="1" customWidth="1"/>
    <col min="27" max="27" width="12" bestFit="1" customWidth="1"/>
    <col min="28" max="28" width="11.44140625" bestFit="1" customWidth="1"/>
    <col min="29" max="29" width="9.5546875" bestFit="1" customWidth="1"/>
    <col min="30" max="30" width="10.77734375" bestFit="1" customWidth="1"/>
    <col min="31" max="31" width="13.88671875" bestFit="1" customWidth="1"/>
    <col min="32" max="32" width="12.109375" bestFit="1" customWidth="1"/>
    <col min="33" max="33" width="6.44140625" bestFit="1" customWidth="1"/>
    <col min="34" max="34" width="9" bestFit="1" customWidth="1"/>
    <col min="35" max="35" width="6.88671875" bestFit="1" customWidth="1"/>
    <col min="36" max="36" width="9.6640625" bestFit="1" customWidth="1"/>
  </cols>
  <sheetData>
    <row r="1" spans="1:42" x14ac:dyDescent="0.3">
      <c r="A1" t="s">
        <v>0</v>
      </c>
      <c r="B1" t="s">
        <v>1</v>
      </c>
      <c r="C1" t="s">
        <v>2</v>
      </c>
      <c r="D1" t="s">
        <v>3</v>
      </c>
      <c r="E1" t="s">
        <v>4</v>
      </c>
      <c r="F1" t="s">
        <v>5</v>
      </c>
      <c r="G1" t="s">
        <v>6</v>
      </c>
      <c r="H1" t="s">
        <v>7</v>
      </c>
      <c r="I1" t="s">
        <v>8</v>
      </c>
      <c r="J1" t="s">
        <v>9</v>
      </c>
      <c r="K1" t="s">
        <v>10</v>
      </c>
      <c r="L1" t="s">
        <v>11</v>
      </c>
      <c r="M1" t="s">
        <v>12</v>
      </c>
      <c r="N1" t="s">
        <v>4120</v>
      </c>
      <c r="O1" t="s">
        <v>13</v>
      </c>
      <c r="P1" t="s">
        <v>4103</v>
      </c>
      <c r="Q1" t="s">
        <v>4134</v>
      </c>
      <c r="R1" t="s">
        <v>4135</v>
      </c>
      <c r="S1" t="s">
        <v>4136</v>
      </c>
      <c r="AO1" t="s">
        <v>4103</v>
      </c>
    </row>
    <row r="2" spans="1:42" x14ac:dyDescent="0.3">
      <c r="A2" s="1" t="s">
        <v>109</v>
      </c>
      <c r="B2" s="1" t="s">
        <v>14</v>
      </c>
      <c r="C2" s="1" t="s">
        <v>15</v>
      </c>
      <c r="D2" s="2">
        <v>21</v>
      </c>
      <c r="E2" s="1" t="s">
        <v>16</v>
      </c>
      <c r="F2" s="1" t="s">
        <v>17</v>
      </c>
      <c r="G2" s="28">
        <v>42740</v>
      </c>
      <c r="H2" s="3">
        <v>169864.42</v>
      </c>
      <c r="I2" s="1" t="s">
        <v>18</v>
      </c>
      <c r="J2" s="1" t="s">
        <v>19</v>
      </c>
      <c r="K2" s="1" t="s">
        <v>20</v>
      </c>
      <c r="L2" s="1" t="s">
        <v>20</v>
      </c>
      <c r="M2" s="1" t="s">
        <v>21</v>
      </c>
      <c r="N2" s="1" t="s">
        <v>22</v>
      </c>
      <c r="O2" s="1" t="s">
        <v>20</v>
      </c>
      <c r="P2" s="1" t="str">
        <f>IFERROR( LOOKUP(Table1[[#This Row],[Age]],$AO$3:$AO$8,$AP$3:$AP$8), "Out of Range")</f>
        <v>15-25</v>
      </c>
      <c r="Q2" s="29" t="str">
        <f>TEXT(Table1[[#This Row],[Date Joined]],"DD")</f>
        <v>05</v>
      </c>
      <c r="R2" s="29" t="str">
        <f>TEXT(Table1[[#This Row],[Date Joined]],"MMM")</f>
        <v>Jan</v>
      </c>
      <c r="S2" s="29" t="str">
        <f>TEXT(Table1[[#This Row],[Date Joined]],"YYYY")</f>
        <v>2017</v>
      </c>
      <c r="AK2">
        <v>15</v>
      </c>
      <c r="AL2" s="4" t="s">
        <v>4104</v>
      </c>
      <c r="AO2" t="s">
        <v>3</v>
      </c>
      <c r="AP2" t="s">
        <v>4106</v>
      </c>
    </row>
    <row r="3" spans="1:42" x14ac:dyDescent="0.3">
      <c r="A3" s="1" t="s">
        <v>110</v>
      </c>
      <c r="B3" s="1" t="s">
        <v>23</v>
      </c>
      <c r="C3" s="1" t="s">
        <v>24</v>
      </c>
      <c r="D3" s="2">
        <v>34</v>
      </c>
      <c r="E3" s="1" t="s">
        <v>25</v>
      </c>
      <c r="F3" s="1" t="s">
        <v>26</v>
      </c>
      <c r="G3" s="28">
        <v>42741</v>
      </c>
      <c r="H3" s="3">
        <v>55102.6</v>
      </c>
      <c r="I3" s="1" t="s">
        <v>18</v>
      </c>
      <c r="J3" s="1" t="s">
        <v>27</v>
      </c>
      <c r="K3" s="1" t="s">
        <v>28</v>
      </c>
      <c r="L3" s="1" t="s">
        <v>28</v>
      </c>
      <c r="M3" s="1" t="s">
        <v>21</v>
      </c>
      <c r="N3" s="1" t="s">
        <v>29</v>
      </c>
      <c r="O3" s="1" t="s">
        <v>20</v>
      </c>
      <c r="P3" s="1" t="str">
        <f>IFERROR( LOOKUP(Table1[[#This Row],[Age]],$AO$3:$AO$8,$AP$3:$AP$8), "Out of Range")</f>
        <v>26-35</v>
      </c>
      <c r="Q3" s="1" t="str">
        <f>TEXT(Table1[[#This Row],[Date Joined]],"DD")</f>
        <v>06</v>
      </c>
      <c r="R3" s="1" t="str">
        <f>TEXT(Table1[[#This Row],[Date Joined]],"MMM")</f>
        <v>Jan</v>
      </c>
      <c r="S3" s="1" t="str">
        <f>TEXT(Table1[[#This Row],[Date Joined]],"YYYY")</f>
        <v>2017</v>
      </c>
      <c r="AK3">
        <v>17</v>
      </c>
      <c r="AL3" s="4"/>
      <c r="AO3">
        <v>15</v>
      </c>
      <c r="AP3" t="s">
        <v>4107</v>
      </c>
    </row>
    <row r="4" spans="1:42" x14ac:dyDescent="0.3">
      <c r="A4" s="1" t="s">
        <v>111</v>
      </c>
      <c r="B4" s="1" t="s">
        <v>30</v>
      </c>
      <c r="C4" s="1" t="s">
        <v>15</v>
      </c>
      <c r="D4" s="2">
        <v>46</v>
      </c>
      <c r="E4" s="1" t="s">
        <v>16</v>
      </c>
      <c r="F4" s="1" t="s">
        <v>17</v>
      </c>
      <c r="G4" s="28">
        <v>42742</v>
      </c>
      <c r="H4" s="3">
        <v>151546.03</v>
      </c>
      <c r="I4" s="1" t="s">
        <v>31</v>
      </c>
      <c r="J4" s="1" t="s">
        <v>32</v>
      </c>
      <c r="K4" s="1" t="s">
        <v>28</v>
      </c>
      <c r="L4" s="1" t="s">
        <v>20</v>
      </c>
      <c r="M4" s="1" t="s">
        <v>21</v>
      </c>
      <c r="N4" s="1" t="s">
        <v>29</v>
      </c>
      <c r="O4" s="1" t="s">
        <v>20</v>
      </c>
      <c r="P4" s="1" t="str">
        <f>IFERROR( LOOKUP(Table1[[#This Row],[Age]],$AO$3:$AO$8,$AP$3:$AP$8), "Out of Range")</f>
        <v>45-55</v>
      </c>
      <c r="Q4" s="1" t="str">
        <f>TEXT(Table1[[#This Row],[Date Joined]],"DD")</f>
        <v>07</v>
      </c>
      <c r="R4" s="1" t="str">
        <f>TEXT(Table1[[#This Row],[Date Joined]],"MMM")</f>
        <v>Jan</v>
      </c>
      <c r="S4" s="1" t="str">
        <f>TEXT(Table1[[#This Row],[Date Joined]],"YYYY")</f>
        <v>2017</v>
      </c>
      <c r="AK4">
        <v>18</v>
      </c>
      <c r="AL4" s="4"/>
      <c r="AO4">
        <v>25</v>
      </c>
      <c r="AP4" t="s">
        <v>4105</v>
      </c>
    </row>
    <row r="5" spans="1:42" x14ac:dyDescent="0.3">
      <c r="A5" s="1" t="s">
        <v>121</v>
      </c>
      <c r="B5" s="1" t="s">
        <v>45</v>
      </c>
      <c r="C5" s="1" t="s">
        <v>15</v>
      </c>
      <c r="D5" s="2">
        <v>24</v>
      </c>
      <c r="E5" s="1" t="s">
        <v>16</v>
      </c>
      <c r="F5" s="1" t="s">
        <v>17</v>
      </c>
      <c r="G5" s="28">
        <v>42747</v>
      </c>
      <c r="H5" s="3">
        <v>60866.63</v>
      </c>
      <c r="I5" s="1" t="s">
        <v>18</v>
      </c>
      <c r="J5" s="1" t="s">
        <v>32</v>
      </c>
      <c r="K5" s="1" t="s">
        <v>20</v>
      </c>
      <c r="L5" s="1" t="s">
        <v>20</v>
      </c>
      <c r="M5" s="1" t="s">
        <v>21</v>
      </c>
      <c r="N5" s="1" t="s">
        <v>22</v>
      </c>
      <c r="O5" s="1" t="s">
        <v>20</v>
      </c>
      <c r="P5" s="1" t="str">
        <f>IFERROR( LOOKUP(Table1[[#This Row],[Age]],$AO$3:$AO$8,$AP$3:$AP$8), "Out of Range")</f>
        <v>15-25</v>
      </c>
      <c r="Q5" s="1" t="str">
        <f>TEXT(Table1[[#This Row],[Date Joined]],"DD")</f>
        <v>12</v>
      </c>
      <c r="R5" s="1" t="str">
        <f>TEXT(Table1[[#This Row],[Date Joined]],"MMM")</f>
        <v>Jan</v>
      </c>
      <c r="S5" s="1" t="str">
        <f>TEXT(Table1[[#This Row],[Date Joined]],"YYYY")</f>
        <v>2017</v>
      </c>
      <c r="AK5">
        <v>19</v>
      </c>
      <c r="AL5" s="4"/>
      <c r="AO5">
        <v>35</v>
      </c>
      <c r="AP5" t="s">
        <v>4115</v>
      </c>
    </row>
    <row r="6" spans="1:42" x14ac:dyDescent="0.3">
      <c r="A6" s="1" t="s">
        <v>113</v>
      </c>
      <c r="B6" s="1" t="s">
        <v>35</v>
      </c>
      <c r="C6" s="1" t="s">
        <v>24</v>
      </c>
      <c r="D6" s="2">
        <v>38</v>
      </c>
      <c r="E6" s="1" t="s">
        <v>16</v>
      </c>
      <c r="F6" s="1" t="s">
        <v>26</v>
      </c>
      <c r="G6" s="28">
        <v>42744</v>
      </c>
      <c r="H6" s="3">
        <v>53192.24</v>
      </c>
      <c r="I6" s="1" t="s">
        <v>18</v>
      </c>
      <c r="J6" s="1" t="s">
        <v>27</v>
      </c>
      <c r="K6" s="1" t="s">
        <v>28</v>
      </c>
      <c r="L6" s="1" t="s">
        <v>20</v>
      </c>
      <c r="M6" s="1" t="s">
        <v>22</v>
      </c>
      <c r="N6" s="1" t="s">
        <v>22</v>
      </c>
      <c r="O6" s="1" t="s">
        <v>20</v>
      </c>
      <c r="P6" s="1" t="str">
        <f>IFERROR( LOOKUP(Table1[[#This Row],[Age]],$AO$3:$AO$8,$AP$3:$AP$8), "Out of Range")</f>
        <v>35-45</v>
      </c>
      <c r="Q6" s="1" t="str">
        <f>TEXT(Table1[[#This Row],[Date Joined]],"DD")</f>
        <v>09</v>
      </c>
      <c r="R6" s="1" t="str">
        <f>TEXT(Table1[[#This Row],[Date Joined]],"MMM")</f>
        <v>Jan</v>
      </c>
      <c r="S6" s="1" t="str">
        <f>TEXT(Table1[[#This Row],[Date Joined]],"YYYY")</f>
        <v>2017</v>
      </c>
      <c r="AK6">
        <v>20</v>
      </c>
      <c r="AL6" s="4"/>
      <c r="AO6">
        <v>45</v>
      </c>
      <c r="AP6" t="s">
        <v>4116</v>
      </c>
    </row>
    <row r="7" spans="1:42" x14ac:dyDescent="0.3">
      <c r="A7" s="1" t="s">
        <v>163</v>
      </c>
      <c r="B7" s="1" t="s">
        <v>64</v>
      </c>
      <c r="C7" s="1" t="s">
        <v>15</v>
      </c>
      <c r="D7" s="2">
        <v>24</v>
      </c>
      <c r="E7" s="1" t="s">
        <v>16</v>
      </c>
      <c r="F7" s="1" t="s">
        <v>17</v>
      </c>
      <c r="G7" s="28">
        <v>42778</v>
      </c>
      <c r="H7" s="3">
        <v>7330.18</v>
      </c>
      <c r="I7" s="1" t="s">
        <v>18</v>
      </c>
      <c r="J7" s="1" t="s">
        <v>27</v>
      </c>
      <c r="K7" s="1" t="s">
        <v>28</v>
      </c>
      <c r="L7" s="1" t="s">
        <v>20</v>
      </c>
      <c r="M7" s="1" t="s">
        <v>21</v>
      </c>
      <c r="N7" s="1" t="s">
        <v>22</v>
      </c>
      <c r="O7" s="1" t="s">
        <v>20</v>
      </c>
      <c r="P7" s="1" t="str">
        <f>IFERROR( LOOKUP(Table1[[#This Row],[Age]],$AO$3:$AO$8,$AP$3:$AP$8), "Out of Range")</f>
        <v>15-25</v>
      </c>
      <c r="Q7" s="1" t="str">
        <f>TEXT(Table1[[#This Row],[Date Joined]],"DD")</f>
        <v>12</v>
      </c>
      <c r="R7" s="1" t="str">
        <f>TEXT(Table1[[#This Row],[Date Joined]],"MMM")</f>
        <v>Feb</v>
      </c>
      <c r="S7" s="1" t="str">
        <f>TEXT(Table1[[#This Row],[Date Joined]],"YYYY")</f>
        <v>2017</v>
      </c>
      <c r="AK7">
        <v>21</v>
      </c>
      <c r="AL7" s="4"/>
      <c r="AO7">
        <v>55</v>
      </c>
      <c r="AP7" t="s">
        <v>4117</v>
      </c>
    </row>
    <row r="8" spans="1:42" x14ac:dyDescent="0.3">
      <c r="A8" s="1" t="s">
        <v>115</v>
      </c>
      <c r="B8" s="1" t="s">
        <v>37</v>
      </c>
      <c r="C8" s="1" t="s">
        <v>24</v>
      </c>
      <c r="D8" s="2">
        <v>34</v>
      </c>
      <c r="E8" s="1" t="s">
        <v>16</v>
      </c>
      <c r="F8" s="1" t="s">
        <v>26</v>
      </c>
      <c r="G8" s="28">
        <v>42746</v>
      </c>
      <c r="H8" s="3">
        <v>63998.28</v>
      </c>
      <c r="I8" s="1" t="s">
        <v>18</v>
      </c>
      <c r="J8" s="1" t="s">
        <v>32</v>
      </c>
      <c r="K8" s="1" t="s">
        <v>28</v>
      </c>
      <c r="L8" s="1" t="s">
        <v>20</v>
      </c>
      <c r="M8" s="1" t="s">
        <v>21</v>
      </c>
      <c r="N8" s="1" t="s">
        <v>38</v>
      </c>
      <c r="O8" s="1" t="s">
        <v>20</v>
      </c>
      <c r="P8" s="1" t="str">
        <f>IFERROR( LOOKUP(Table1[[#This Row],[Age]],$AO$3:$AO$8,$AP$3:$AP$8), "Out of Range")</f>
        <v>26-35</v>
      </c>
      <c r="Q8" s="1" t="str">
        <f>TEXT(Table1[[#This Row],[Date Joined]],"DD")</f>
        <v>11</v>
      </c>
      <c r="R8" s="1" t="str">
        <f>TEXT(Table1[[#This Row],[Date Joined]],"MMM")</f>
        <v>Jan</v>
      </c>
      <c r="S8" s="1" t="str">
        <f>TEXT(Table1[[#This Row],[Date Joined]],"YYYY")</f>
        <v>2017</v>
      </c>
      <c r="AK8">
        <v>22</v>
      </c>
      <c r="AL8" s="4"/>
      <c r="AO8">
        <v>65</v>
      </c>
      <c r="AP8" t="s">
        <v>4118</v>
      </c>
    </row>
    <row r="9" spans="1:42" x14ac:dyDescent="0.3">
      <c r="A9" s="1" t="s">
        <v>116</v>
      </c>
      <c r="B9" s="1" t="s">
        <v>39</v>
      </c>
      <c r="C9" s="1" t="s">
        <v>24</v>
      </c>
      <c r="D9" s="2">
        <v>48</v>
      </c>
      <c r="E9" s="1" t="s">
        <v>40</v>
      </c>
      <c r="F9" s="1" t="s">
        <v>41</v>
      </c>
      <c r="G9" s="28">
        <v>42746</v>
      </c>
      <c r="H9" s="3">
        <v>54745.04</v>
      </c>
      <c r="I9" s="1" t="s">
        <v>18</v>
      </c>
      <c r="J9" s="1" t="s">
        <v>27</v>
      </c>
      <c r="K9" s="1" t="s">
        <v>28</v>
      </c>
      <c r="L9" s="1" t="s">
        <v>20</v>
      </c>
      <c r="M9" s="1" t="s">
        <v>21</v>
      </c>
      <c r="N9" s="1" t="s">
        <v>22</v>
      </c>
      <c r="O9" s="1" t="s">
        <v>20</v>
      </c>
      <c r="P9" s="1" t="str">
        <f>IFERROR( LOOKUP(Table1[[#This Row],[Age]],$AO$3:$AO$8,$AP$3:$AP$8), "Out of Range")</f>
        <v>45-55</v>
      </c>
      <c r="Q9" s="1" t="str">
        <f>TEXT(Table1[[#This Row],[Date Joined]],"DD")</f>
        <v>11</v>
      </c>
      <c r="R9" s="1" t="str">
        <f>TEXT(Table1[[#This Row],[Date Joined]],"MMM")</f>
        <v>Jan</v>
      </c>
      <c r="S9" s="1" t="str">
        <f>TEXT(Table1[[#This Row],[Date Joined]],"YYYY")</f>
        <v>2017</v>
      </c>
      <c r="AK9">
        <v>23</v>
      </c>
      <c r="AL9" s="4"/>
    </row>
    <row r="10" spans="1:42" x14ac:dyDescent="0.3">
      <c r="A10" s="1" t="s">
        <v>196</v>
      </c>
      <c r="B10" s="1" t="s">
        <v>52</v>
      </c>
      <c r="C10" s="1" t="s">
        <v>24</v>
      </c>
      <c r="D10" s="2">
        <v>24</v>
      </c>
      <c r="E10" s="1" t="s">
        <v>16</v>
      </c>
      <c r="F10" s="1" t="s">
        <v>17</v>
      </c>
      <c r="G10" s="28">
        <v>42810</v>
      </c>
      <c r="H10" s="3">
        <v>106821.69</v>
      </c>
      <c r="I10" s="1" t="s">
        <v>31</v>
      </c>
      <c r="J10" s="1" t="s">
        <v>19</v>
      </c>
      <c r="K10" s="1" t="s">
        <v>28</v>
      </c>
      <c r="L10" s="1" t="s">
        <v>20</v>
      </c>
      <c r="M10" s="1" t="s">
        <v>22</v>
      </c>
      <c r="N10" s="1" t="s">
        <v>22</v>
      </c>
      <c r="O10" s="1" t="s">
        <v>20</v>
      </c>
      <c r="P10" s="1" t="str">
        <f>IFERROR( LOOKUP(Table1[[#This Row],[Age]],$AO$3:$AO$8,$AP$3:$AP$8), "Out of Range")</f>
        <v>15-25</v>
      </c>
      <c r="Q10" s="1" t="str">
        <f>TEXT(Table1[[#This Row],[Date Joined]],"DD")</f>
        <v>16</v>
      </c>
      <c r="R10" s="1" t="str">
        <f>TEXT(Table1[[#This Row],[Date Joined]],"MMM")</f>
        <v>Mar</v>
      </c>
      <c r="S10" s="1" t="str">
        <f>TEXT(Table1[[#This Row],[Date Joined]],"YYYY")</f>
        <v>2017</v>
      </c>
      <c r="AK10">
        <v>24</v>
      </c>
      <c r="AL10" s="4"/>
    </row>
    <row r="11" spans="1:42" x14ac:dyDescent="0.3">
      <c r="A11" s="1" t="s">
        <v>118</v>
      </c>
      <c r="B11" s="1" t="s">
        <v>42</v>
      </c>
      <c r="C11" s="1" t="s">
        <v>15</v>
      </c>
      <c r="D11" s="2">
        <v>42</v>
      </c>
      <c r="E11" s="1" t="s">
        <v>16</v>
      </c>
      <c r="F11" s="1" t="s">
        <v>17</v>
      </c>
      <c r="G11" s="28">
        <v>42747</v>
      </c>
      <c r="H11" s="3">
        <v>16285.76</v>
      </c>
      <c r="I11" s="1" t="s">
        <v>18</v>
      </c>
      <c r="J11" s="1" t="s">
        <v>19</v>
      </c>
      <c r="K11" s="1" t="s">
        <v>28</v>
      </c>
      <c r="L11" s="1" t="s">
        <v>28</v>
      </c>
      <c r="M11" s="1" t="s">
        <v>21</v>
      </c>
      <c r="N11" s="1" t="s">
        <v>29</v>
      </c>
      <c r="O11" s="1" t="s">
        <v>20</v>
      </c>
      <c r="P11" s="1" t="str">
        <f>IFERROR( LOOKUP(Table1[[#This Row],[Age]],$AO$3:$AO$8,$AP$3:$AP$8), "Out of Range")</f>
        <v>35-45</v>
      </c>
      <c r="Q11" s="1" t="str">
        <f>TEXT(Table1[[#This Row],[Date Joined]],"DD")</f>
        <v>12</v>
      </c>
      <c r="R11" s="1" t="str">
        <f>TEXT(Table1[[#This Row],[Date Joined]],"MMM")</f>
        <v>Jan</v>
      </c>
      <c r="S11" s="1" t="str">
        <f>TEXT(Table1[[#This Row],[Date Joined]],"YYYY")</f>
        <v>2017</v>
      </c>
      <c r="AK11">
        <v>25</v>
      </c>
      <c r="AL11" s="4"/>
    </row>
    <row r="12" spans="1:42" x14ac:dyDescent="0.3">
      <c r="A12" s="1" t="s">
        <v>119</v>
      </c>
      <c r="B12" s="1" t="s">
        <v>43</v>
      </c>
      <c r="C12" s="1" t="s">
        <v>15</v>
      </c>
      <c r="D12" s="2">
        <v>40</v>
      </c>
      <c r="E12" s="1" t="s">
        <v>16</v>
      </c>
      <c r="F12" s="1" t="s">
        <v>17</v>
      </c>
      <c r="G12" s="28">
        <v>42747</v>
      </c>
      <c r="H12" s="3">
        <v>59204.24</v>
      </c>
      <c r="I12" s="1" t="s">
        <v>18</v>
      </c>
      <c r="J12" s="1" t="s">
        <v>27</v>
      </c>
      <c r="K12" s="1" t="s">
        <v>28</v>
      </c>
      <c r="L12" s="1" t="s">
        <v>20</v>
      </c>
      <c r="M12" s="1" t="s">
        <v>22</v>
      </c>
      <c r="N12" s="1" t="s">
        <v>22</v>
      </c>
      <c r="O12" s="1" t="s">
        <v>20</v>
      </c>
      <c r="P12" s="1" t="str">
        <f>IFERROR( LOOKUP(Table1[[#This Row],[Age]],$AO$3:$AO$8,$AP$3:$AP$8), "Out of Range")</f>
        <v>35-45</v>
      </c>
      <c r="Q12" s="1" t="str">
        <f>TEXT(Table1[[#This Row],[Date Joined]],"DD")</f>
        <v>12</v>
      </c>
      <c r="R12" s="1" t="str">
        <f>TEXT(Table1[[#This Row],[Date Joined]],"MMM")</f>
        <v>Jan</v>
      </c>
      <c r="S12" s="1" t="str">
        <f>TEXT(Table1[[#This Row],[Date Joined]],"YYYY")</f>
        <v>2017</v>
      </c>
      <c r="AK12">
        <v>26</v>
      </c>
      <c r="AL12" s="5"/>
    </row>
    <row r="13" spans="1:42" x14ac:dyDescent="0.3">
      <c r="A13" s="1" t="s">
        <v>120</v>
      </c>
      <c r="B13" s="1" t="s">
        <v>44</v>
      </c>
      <c r="C13" s="1" t="s">
        <v>15</v>
      </c>
      <c r="D13" s="2">
        <v>39</v>
      </c>
      <c r="E13" s="1" t="s">
        <v>16</v>
      </c>
      <c r="F13" s="1" t="s">
        <v>17</v>
      </c>
      <c r="G13" s="28">
        <v>42747</v>
      </c>
      <c r="H13" s="3">
        <v>48180.04</v>
      </c>
      <c r="I13" s="1" t="s">
        <v>18</v>
      </c>
      <c r="J13" s="1" t="s">
        <v>27</v>
      </c>
      <c r="K13" s="1" t="s">
        <v>28</v>
      </c>
      <c r="L13" s="1" t="s">
        <v>20</v>
      </c>
      <c r="M13" s="1" t="s">
        <v>21</v>
      </c>
      <c r="N13" s="1" t="s">
        <v>22</v>
      </c>
      <c r="O13" s="1" t="s">
        <v>20</v>
      </c>
      <c r="P13" s="1" t="str">
        <f>IFERROR( LOOKUP(Table1[[#This Row],[Age]],$AO$3:$AO$8,$AP$3:$AP$8), "Out of Range")</f>
        <v>35-45</v>
      </c>
      <c r="Q13" s="1" t="str">
        <f>TEXT(Table1[[#This Row],[Date Joined]],"DD")</f>
        <v>12</v>
      </c>
      <c r="R13" s="1" t="str">
        <f>TEXT(Table1[[#This Row],[Date Joined]],"MMM")</f>
        <v>Jan</v>
      </c>
      <c r="S13" s="1" t="str">
        <f>TEXT(Table1[[#This Row],[Date Joined]],"YYYY")</f>
        <v>2017</v>
      </c>
      <c r="AK13">
        <v>27</v>
      </c>
      <c r="AL13" s="5"/>
    </row>
    <row r="14" spans="1:42" x14ac:dyDescent="0.3">
      <c r="A14" s="1" t="s">
        <v>197</v>
      </c>
      <c r="B14" s="1" t="s">
        <v>68</v>
      </c>
      <c r="C14" s="1" t="s">
        <v>24</v>
      </c>
      <c r="D14" s="2">
        <v>24</v>
      </c>
      <c r="E14" s="1" t="s">
        <v>16</v>
      </c>
      <c r="F14" s="1" t="s">
        <v>17</v>
      </c>
      <c r="G14" s="28">
        <v>42810</v>
      </c>
      <c r="H14" s="3">
        <v>63296.87</v>
      </c>
      <c r="I14" s="1" t="s">
        <v>18</v>
      </c>
      <c r="J14" s="1" t="s">
        <v>27</v>
      </c>
      <c r="K14" s="1" t="s">
        <v>28</v>
      </c>
      <c r="L14" s="1" t="s">
        <v>20</v>
      </c>
      <c r="M14" s="1" t="s">
        <v>21</v>
      </c>
      <c r="N14" s="1" t="s">
        <v>22</v>
      </c>
      <c r="O14" s="1" t="s">
        <v>20</v>
      </c>
      <c r="P14" s="1" t="str">
        <f>IFERROR( LOOKUP(Table1[[#This Row],[Age]],$AO$3:$AO$8,$AP$3:$AP$8), "Out of Range")</f>
        <v>15-25</v>
      </c>
      <c r="Q14" s="1" t="str">
        <f>TEXT(Table1[[#This Row],[Date Joined]],"DD")</f>
        <v>16</v>
      </c>
      <c r="R14" s="1" t="str">
        <f>TEXT(Table1[[#This Row],[Date Joined]],"MMM")</f>
        <v>Mar</v>
      </c>
      <c r="S14" s="1" t="str">
        <f>TEXT(Table1[[#This Row],[Date Joined]],"YYYY")</f>
        <v>2017</v>
      </c>
      <c r="AK14">
        <v>28</v>
      </c>
      <c r="AL14" s="5"/>
      <c r="AO14" t="s">
        <v>4121</v>
      </c>
    </row>
    <row r="15" spans="1:42" x14ac:dyDescent="0.3">
      <c r="A15" s="1" t="s">
        <v>122</v>
      </c>
      <c r="B15" s="1" t="s">
        <v>30</v>
      </c>
      <c r="C15" s="1" t="s">
        <v>15</v>
      </c>
      <c r="D15" s="2">
        <v>46</v>
      </c>
      <c r="E15" s="1" t="s">
        <v>40</v>
      </c>
      <c r="F15" s="1" t="s">
        <v>41</v>
      </c>
      <c r="G15" s="28">
        <v>42747</v>
      </c>
      <c r="H15" s="3">
        <v>72821.600000000006</v>
      </c>
      <c r="I15" s="1" t="s">
        <v>31</v>
      </c>
      <c r="J15" s="1" t="s">
        <v>27</v>
      </c>
      <c r="K15" s="1" t="s">
        <v>20</v>
      </c>
      <c r="L15" s="1" t="s">
        <v>20</v>
      </c>
      <c r="M15" s="1" t="s">
        <v>21</v>
      </c>
      <c r="N15" s="1" t="s">
        <v>22</v>
      </c>
      <c r="O15" s="1" t="s">
        <v>28</v>
      </c>
      <c r="P15" s="1" t="str">
        <f>IFERROR( LOOKUP(Table1[[#This Row],[Age]],$AO$3:$AO$8,$AP$3:$AP$8), "Out of Range")</f>
        <v>45-55</v>
      </c>
      <c r="Q15" s="1" t="str">
        <f>TEXT(Table1[[#This Row],[Date Joined]],"DD")</f>
        <v>12</v>
      </c>
      <c r="R15" s="1" t="str">
        <f>TEXT(Table1[[#This Row],[Date Joined]],"MMM")</f>
        <v>Jan</v>
      </c>
      <c r="S15" s="1" t="str">
        <f>TEXT(Table1[[#This Row],[Date Joined]],"YYYY")</f>
        <v>2017</v>
      </c>
      <c r="AK15">
        <v>29</v>
      </c>
      <c r="AL15" s="5"/>
      <c r="AO15" s="14"/>
      <c r="AP15" t="s">
        <v>4122</v>
      </c>
    </row>
    <row r="16" spans="1:42" x14ac:dyDescent="0.3">
      <c r="A16" s="1" t="s">
        <v>123</v>
      </c>
      <c r="B16" s="1" t="s">
        <v>43</v>
      </c>
      <c r="C16" s="1" t="s">
        <v>24</v>
      </c>
      <c r="D16" s="2">
        <v>36</v>
      </c>
      <c r="E16" s="1" t="s">
        <v>34</v>
      </c>
      <c r="F16" s="1" t="s">
        <v>41</v>
      </c>
      <c r="G16" s="28">
        <v>42747</v>
      </c>
      <c r="H16" s="3">
        <v>4246.33</v>
      </c>
      <c r="I16" s="1" t="s">
        <v>18</v>
      </c>
      <c r="J16" s="1" t="s">
        <v>27</v>
      </c>
      <c r="K16" s="1" t="s">
        <v>28</v>
      </c>
      <c r="L16" s="1" t="s">
        <v>28</v>
      </c>
      <c r="M16" s="1" t="s">
        <v>21</v>
      </c>
      <c r="N16" s="1" t="s">
        <v>29</v>
      </c>
      <c r="O16" s="1" t="s">
        <v>20</v>
      </c>
      <c r="P16" s="1" t="str">
        <f>IFERROR( LOOKUP(Table1[[#This Row],[Age]],$AO$3:$AO$8,$AP$3:$AP$8), "Out of Range")</f>
        <v>35-45</v>
      </c>
      <c r="Q16" s="1" t="str">
        <f>TEXT(Table1[[#This Row],[Date Joined]],"DD")</f>
        <v>12</v>
      </c>
      <c r="R16" s="1" t="str">
        <f>TEXT(Table1[[#This Row],[Date Joined]],"MMM")</f>
        <v>Jan</v>
      </c>
      <c r="S16" s="1" t="str">
        <f>TEXT(Table1[[#This Row],[Date Joined]],"YYYY")</f>
        <v>2017</v>
      </c>
      <c r="AK16">
        <v>30</v>
      </c>
      <c r="AL16" s="5"/>
      <c r="AO16" s="15"/>
      <c r="AP16" t="s">
        <v>4123</v>
      </c>
    </row>
    <row r="17" spans="1:42" x14ac:dyDescent="0.3">
      <c r="A17" s="1" t="s">
        <v>124</v>
      </c>
      <c r="B17" s="1" t="s">
        <v>35</v>
      </c>
      <c r="C17" s="1" t="s">
        <v>15</v>
      </c>
      <c r="D17" s="2">
        <v>42</v>
      </c>
      <c r="E17" s="1" t="s">
        <v>16</v>
      </c>
      <c r="F17" s="1" t="s">
        <v>17</v>
      </c>
      <c r="G17" s="28">
        <v>42749</v>
      </c>
      <c r="H17" s="3">
        <v>3158</v>
      </c>
      <c r="I17" s="1" t="s">
        <v>18</v>
      </c>
      <c r="J17" s="1" t="s">
        <v>32</v>
      </c>
      <c r="K17" s="1" t="s">
        <v>20</v>
      </c>
      <c r="L17" s="1" t="s">
        <v>28</v>
      </c>
      <c r="M17" s="1" t="s">
        <v>21</v>
      </c>
      <c r="N17" s="1" t="s">
        <v>22</v>
      </c>
      <c r="O17" s="1" t="s">
        <v>20</v>
      </c>
      <c r="P17" s="1" t="str">
        <f>IFERROR( LOOKUP(Table1[[#This Row],[Age]],$AO$3:$AO$8,$AP$3:$AP$8), "Out of Range")</f>
        <v>35-45</v>
      </c>
      <c r="Q17" s="1" t="str">
        <f>TEXT(Table1[[#This Row],[Date Joined]],"DD")</f>
        <v>14</v>
      </c>
      <c r="R17" s="1" t="str">
        <f>TEXT(Table1[[#This Row],[Date Joined]],"MMM")</f>
        <v>Jan</v>
      </c>
      <c r="S17" s="1" t="str">
        <f>TEXT(Table1[[#This Row],[Date Joined]],"YYYY")</f>
        <v>2017</v>
      </c>
      <c r="AK17">
        <v>31</v>
      </c>
      <c r="AL17" s="5"/>
      <c r="AO17" s="16"/>
      <c r="AP17" t="s">
        <v>4124</v>
      </c>
    </row>
    <row r="18" spans="1:42" x14ac:dyDescent="0.3">
      <c r="A18" s="1" t="s">
        <v>264</v>
      </c>
      <c r="B18" s="1" t="s">
        <v>86</v>
      </c>
      <c r="C18" s="1" t="s">
        <v>15</v>
      </c>
      <c r="D18" s="2">
        <v>24</v>
      </c>
      <c r="E18" s="1" t="s">
        <v>16</v>
      </c>
      <c r="F18" s="1" t="s">
        <v>41</v>
      </c>
      <c r="G18" s="28">
        <v>42830</v>
      </c>
      <c r="H18" s="3">
        <v>54112.25</v>
      </c>
      <c r="I18" s="1" t="s">
        <v>49</v>
      </c>
      <c r="J18" s="1" t="s">
        <v>27</v>
      </c>
      <c r="K18" s="1" t="s">
        <v>20</v>
      </c>
      <c r="L18" s="1" t="s">
        <v>20</v>
      </c>
      <c r="M18" s="1" t="s">
        <v>21</v>
      </c>
      <c r="N18" s="1" t="s">
        <v>22</v>
      </c>
      <c r="O18" s="1" t="s">
        <v>20</v>
      </c>
      <c r="P18" s="1" t="str">
        <f>IFERROR( LOOKUP(Table1[[#This Row],[Age]],$AO$3:$AO$8,$AP$3:$AP$8), "Out of Range")</f>
        <v>15-25</v>
      </c>
      <c r="Q18" s="1" t="str">
        <f>TEXT(Table1[[#This Row],[Date Joined]],"DD")</f>
        <v>05</v>
      </c>
      <c r="R18" s="1" t="str">
        <f>TEXT(Table1[[#This Row],[Date Joined]],"MMM")</f>
        <v>Apr</v>
      </c>
      <c r="S18" s="1" t="str">
        <f>TEXT(Table1[[#This Row],[Date Joined]],"YYYY")</f>
        <v>2017</v>
      </c>
      <c r="AK18">
        <v>32</v>
      </c>
      <c r="AL18" s="5"/>
      <c r="AO18" s="17"/>
      <c r="AP18" t="s">
        <v>4125</v>
      </c>
    </row>
    <row r="19" spans="1:42" x14ac:dyDescent="0.3">
      <c r="A19" s="1" t="s">
        <v>126</v>
      </c>
      <c r="B19" s="1" t="s">
        <v>47</v>
      </c>
      <c r="C19" s="1" t="s">
        <v>24</v>
      </c>
      <c r="D19" s="2">
        <v>42</v>
      </c>
      <c r="E19" s="1" t="s">
        <v>40</v>
      </c>
      <c r="F19" s="1" t="s">
        <v>41</v>
      </c>
      <c r="G19" s="28">
        <v>42749</v>
      </c>
      <c r="H19" s="3">
        <v>5672.69</v>
      </c>
      <c r="I19" s="1" t="s">
        <v>31</v>
      </c>
      <c r="J19" s="1" t="s">
        <v>32</v>
      </c>
      <c r="K19" s="1" t="s">
        <v>28</v>
      </c>
      <c r="L19" s="1" t="s">
        <v>20</v>
      </c>
      <c r="M19" s="1" t="s">
        <v>21</v>
      </c>
      <c r="N19" s="1" t="s">
        <v>29</v>
      </c>
      <c r="O19" s="1" t="s">
        <v>20</v>
      </c>
      <c r="P19" s="1" t="str">
        <f>IFERROR( LOOKUP(Table1[[#This Row],[Age]],$AO$3:$AO$8,$AP$3:$AP$8), "Out of Range")</f>
        <v>35-45</v>
      </c>
      <c r="Q19" s="1" t="str">
        <f>TEXT(Table1[[#This Row],[Date Joined]],"DD")</f>
        <v>14</v>
      </c>
      <c r="R19" s="1" t="str">
        <f>TEXT(Table1[[#This Row],[Date Joined]],"MMM")</f>
        <v>Jan</v>
      </c>
      <c r="S19" s="1" t="str">
        <f>TEXT(Table1[[#This Row],[Date Joined]],"YYYY")</f>
        <v>2017</v>
      </c>
      <c r="AK19">
        <v>33</v>
      </c>
      <c r="AL19" s="5"/>
    </row>
    <row r="20" spans="1:42" x14ac:dyDescent="0.3">
      <c r="A20" s="1" t="s">
        <v>127</v>
      </c>
      <c r="B20" s="1" t="s">
        <v>48</v>
      </c>
      <c r="C20" s="1" t="s">
        <v>15</v>
      </c>
      <c r="D20" s="2">
        <v>40</v>
      </c>
      <c r="E20" s="1" t="s">
        <v>16</v>
      </c>
      <c r="F20" s="1" t="s">
        <v>26</v>
      </c>
      <c r="G20" s="28">
        <v>42750</v>
      </c>
      <c r="H20" s="3">
        <v>97811.49</v>
      </c>
      <c r="I20" s="1" t="s">
        <v>31</v>
      </c>
      <c r="J20" s="1" t="s">
        <v>19</v>
      </c>
      <c r="K20" s="1" t="s">
        <v>28</v>
      </c>
      <c r="L20" s="1" t="s">
        <v>20</v>
      </c>
      <c r="M20" s="1" t="s">
        <v>22</v>
      </c>
      <c r="N20" s="1" t="s">
        <v>22</v>
      </c>
      <c r="O20" s="1" t="s">
        <v>20</v>
      </c>
      <c r="P20" s="1" t="str">
        <f>IFERROR( LOOKUP(Table1[[#This Row],[Age]],$AO$3:$AO$8,$AP$3:$AP$8), "Out of Range")</f>
        <v>35-45</v>
      </c>
      <c r="Q20" s="1" t="str">
        <f>TEXT(Table1[[#This Row],[Date Joined]],"DD")</f>
        <v>15</v>
      </c>
      <c r="R20" s="1" t="str">
        <f>TEXT(Table1[[#This Row],[Date Joined]],"MMM")</f>
        <v>Jan</v>
      </c>
      <c r="S20" s="1" t="str">
        <f>TEXT(Table1[[#This Row],[Date Joined]],"YYYY")</f>
        <v>2017</v>
      </c>
      <c r="AK20">
        <v>34</v>
      </c>
      <c r="AL20" s="5"/>
    </row>
    <row r="21" spans="1:42" x14ac:dyDescent="0.3">
      <c r="A21" s="1" t="s">
        <v>128</v>
      </c>
      <c r="B21" s="1" t="s">
        <v>43</v>
      </c>
      <c r="C21" s="1" t="s">
        <v>24</v>
      </c>
      <c r="D21" s="2">
        <v>46</v>
      </c>
      <c r="E21" s="1" t="s">
        <v>16</v>
      </c>
      <c r="F21" s="1" t="s">
        <v>26</v>
      </c>
      <c r="G21" s="28">
        <v>42750</v>
      </c>
      <c r="H21" s="3">
        <v>17106.939999999999</v>
      </c>
      <c r="I21" s="1" t="s">
        <v>18</v>
      </c>
      <c r="J21" s="1" t="s">
        <v>27</v>
      </c>
      <c r="K21" s="1" t="s">
        <v>20</v>
      </c>
      <c r="L21" s="1" t="s">
        <v>20</v>
      </c>
      <c r="M21" s="1" t="s">
        <v>21</v>
      </c>
      <c r="N21" s="1" t="s">
        <v>38</v>
      </c>
      <c r="O21" s="1" t="s">
        <v>20</v>
      </c>
      <c r="P21" s="1" t="str">
        <f>IFERROR( LOOKUP(Table1[[#This Row],[Age]],$AO$3:$AO$8,$AP$3:$AP$8), "Out of Range")</f>
        <v>45-55</v>
      </c>
      <c r="Q21" s="1" t="str">
        <f>TEXT(Table1[[#This Row],[Date Joined]],"DD")</f>
        <v>15</v>
      </c>
      <c r="R21" s="1" t="str">
        <f>TEXT(Table1[[#This Row],[Date Joined]],"MMM")</f>
        <v>Jan</v>
      </c>
      <c r="S21" s="1" t="str">
        <f>TEXT(Table1[[#This Row],[Date Joined]],"YYYY")</f>
        <v>2017</v>
      </c>
      <c r="AK21">
        <v>35</v>
      </c>
      <c r="AL21" s="5"/>
    </row>
    <row r="22" spans="1:42" ht="15" x14ac:dyDescent="0.35">
      <c r="A22" s="1" t="s">
        <v>129</v>
      </c>
      <c r="B22" s="1" t="s">
        <v>46</v>
      </c>
      <c r="C22" s="1" t="s">
        <v>15</v>
      </c>
      <c r="D22" s="2">
        <v>37</v>
      </c>
      <c r="E22" s="1" t="s">
        <v>34</v>
      </c>
      <c r="F22" s="1" t="s">
        <v>41</v>
      </c>
      <c r="G22" s="28">
        <v>42751</v>
      </c>
      <c r="H22" s="3">
        <v>47429.72</v>
      </c>
      <c r="I22" s="1" t="s">
        <v>49</v>
      </c>
      <c r="J22" s="1" t="s">
        <v>22</v>
      </c>
      <c r="K22" s="1" t="s">
        <v>28</v>
      </c>
      <c r="L22" s="1" t="s">
        <v>20</v>
      </c>
      <c r="M22" s="1" t="s">
        <v>21</v>
      </c>
      <c r="N22" s="1" t="s">
        <v>22</v>
      </c>
      <c r="O22" s="1" t="s">
        <v>20</v>
      </c>
      <c r="P22" s="1" t="str">
        <f>IFERROR( LOOKUP(Table1[[#This Row],[Age]],$AO$3:$AO$8,$AP$3:$AP$8), "Out of Range")</f>
        <v>35-45</v>
      </c>
      <c r="Q22" s="1" t="str">
        <f>TEXT(Table1[[#This Row],[Date Joined]],"DD")</f>
        <v>16</v>
      </c>
      <c r="R22" s="1" t="str">
        <f>TEXT(Table1[[#This Row],[Date Joined]],"MMM")</f>
        <v>Jan</v>
      </c>
      <c r="S22" s="1" t="str">
        <f>TEXT(Table1[[#This Row],[Date Joined]],"YYYY")</f>
        <v>2017</v>
      </c>
      <c r="AK22">
        <v>36</v>
      </c>
      <c r="AL22" s="6"/>
      <c r="AO22" s="19"/>
      <c r="AP22" s="18" t="s">
        <v>4126</v>
      </c>
    </row>
    <row r="23" spans="1:42" x14ac:dyDescent="0.3">
      <c r="A23" s="1" t="s">
        <v>130</v>
      </c>
      <c r="B23" s="1" t="s">
        <v>50</v>
      </c>
      <c r="C23" s="1" t="s">
        <v>15</v>
      </c>
      <c r="D23" s="2">
        <v>58</v>
      </c>
      <c r="E23" s="1" t="s">
        <v>40</v>
      </c>
      <c r="F23" s="1" t="s">
        <v>26</v>
      </c>
      <c r="G23" s="28">
        <v>42753</v>
      </c>
      <c r="H23" s="3">
        <v>31719.37</v>
      </c>
      <c r="I23" s="1" t="s">
        <v>49</v>
      </c>
      <c r="J23" s="1" t="s">
        <v>32</v>
      </c>
      <c r="K23" s="1" t="s">
        <v>20</v>
      </c>
      <c r="L23" s="1" t="s">
        <v>20</v>
      </c>
      <c r="M23" s="1" t="s">
        <v>21</v>
      </c>
      <c r="N23" s="1" t="s">
        <v>22</v>
      </c>
      <c r="O23" s="1" t="s">
        <v>20</v>
      </c>
      <c r="P23" s="1" t="str">
        <f>IFERROR( LOOKUP(Table1[[#This Row],[Age]],$AO$3:$AO$8,$AP$3:$AP$8), "Out of Range")</f>
        <v>55-65</v>
      </c>
      <c r="Q23" s="1" t="str">
        <f>TEXT(Table1[[#This Row],[Date Joined]],"DD")</f>
        <v>18</v>
      </c>
      <c r="R23" s="1" t="str">
        <f>TEXT(Table1[[#This Row],[Date Joined]],"MMM")</f>
        <v>Jan</v>
      </c>
      <c r="S23" s="1" t="str">
        <f>TEXT(Table1[[#This Row],[Date Joined]],"YYYY")</f>
        <v>2017</v>
      </c>
      <c r="AK23">
        <v>37</v>
      </c>
      <c r="AL23" s="6"/>
      <c r="AO23" s="20"/>
      <c r="AP23" s="20" t="s">
        <v>4127</v>
      </c>
    </row>
    <row r="24" spans="1:42" x14ac:dyDescent="0.3">
      <c r="A24" s="1" t="s">
        <v>131</v>
      </c>
      <c r="B24" s="1" t="s">
        <v>51</v>
      </c>
      <c r="C24" s="1" t="s">
        <v>24</v>
      </c>
      <c r="D24" s="2">
        <v>41</v>
      </c>
      <c r="E24" s="1" t="s">
        <v>34</v>
      </c>
      <c r="F24" s="1" t="s">
        <v>17</v>
      </c>
      <c r="G24" s="28">
        <v>42753</v>
      </c>
      <c r="H24" s="3">
        <v>99678.79</v>
      </c>
      <c r="I24" s="1" t="s">
        <v>31</v>
      </c>
      <c r="J24" s="1" t="s">
        <v>27</v>
      </c>
      <c r="K24" s="1" t="s">
        <v>20</v>
      </c>
      <c r="L24" s="1" t="s">
        <v>20</v>
      </c>
      <c r="M24" s="1" t="s">
        <v>22</v>
      </c>
      <c r="N24" s="1" t="s">
        <v>22</v>
      </c>
      <c r="O24" s="1" t="s">
        <v>20</v>
      </c>
      <c r="P24" s="1" t="str">
        <f>IFERROR( LOOKUP(Table1[[#This Row],[Age]],$AO$3:$AO$8,$AP$3:$AP$8), "Out of Range")</f>
        <v>35-45</v>
      </c>
      <c r="Q24" s="1" t="str">
        <f>TEXT(Table1[[#This Row],[Date Joined]],"DD")</f>
        <v>18</v>
      </c>
      <c r="R24" s="1" t="str">
        <f>TEXT(Table1[[#This Row],[Date Joined]],"MMM")</f>
        <v>Jan</v>
      </c>
      <c r="S24" s="1" t="str">
        <f>TEXT(Table1[[#This Row],[Date Joined]],"YYYY")</f>
        <v>2017</v>
      </c>
      <c r="AK24">
        <v>38</v>
      </c>
      <c r="AL24" s="6"/>
      <c r="AO24" s="22"/>
      <c r="AP24" t="s">
        <v>4128</v>
      </c>
    </row>
    <row r="25" spans="1:42" x14ac:dyDescent="0.3">
      <c r="A25" s="1" t="s">
        <v>132</v>
      </c>
      <c r="B25" s="1" t="s">
        <v>52</v>
      </c>
      <c r="C25" s="1" t="s">
        <v>15</v>
      </c>
      <c r="D25" s="2">
        <v>52</v>
      </c>
      <c r="E25" s="1" t="s">
        <v>40</v>
      </c>
      <c r="F25" s="1" t="s">
        <v>26</v>
      </c>
      <c r="G25" s="28">
        <v>42754</v>
      </c>
      <c r="H25" s="3">
        <v>9820.6299999999992</v>
      </c>
      <c r="I25" s="1" t="s">
        <v>18</v>
      </c>
      <c r="J25" s="1" t="s">
        <v>27</v>
      </c>
      <c r="K25" s="1" t="s">
        <v>20</v>
      </c>
      <c r="L25" s="1" t="s">
        <v>20</v>
      </c>
      <c r="M25" s="1" t="s">
        <v>21</v>
      </c>
      <c r="N25" s="1" t="s">
        <v>22</v>
      </c>
      <c r="O25" s="1" t="s">
        <v>20</v>
      </c>
      <c r="P25" s="1" t="str">
        <f>IFERROR( LOOKUP(Table1[[#This Row],[Age]],$AO$3:$AO$8,$AP$3:$AP$8), "Out of Range")</f>
        <v>45-55</v>
      </c>
      <c r="Q25" s="1" t="str">
        <f>TEXT(Table1[[#This Row],[Date Joined]],"DD")</f>
        <v>19</v>
      </c>
      <c r="R25" s="1" t="str">
        <f>TEXT(Table1[[#This Row],[Date Joined]],"MMM")</f>
        <v>Jan</v>
      </c>
      <c r="S25" s="1" t="str">
        <f>TEXT(Table1[[#This Row],[Date Joined]],"YYYY")</f>
        <v>2017</v>
      </c>
      <c r="AK25">
        <v>39</v>
      </c>
      <c r="AL25" s="6"/>
      <c r="AO25" s="21"/>
      <c r="AP25" s="21" t="s">
        <v>4129</v>
      </c>
    </row>
    <row r="26" spans="1:42" x14ac:dyDescent="0.3">
      <c r="A26" s="1" t="s">
        <v>133</v>
      </c>
      <c r="B26" s="1" t="s">
        <v>42</v>
      </c>
      <c r="C26" s="1" t="s">
        <v>24</v>
      </c>
      <c r="D26" s="2">
        <v>38</v>
      </c>
      <c r="E26" s="1" t="s">
        <v>16</v>
      </c>
      <c r="F26" s="1" t="s">
        <v>17</v>
      </c>
      <c r="G26" s="28">
        <v>42755</v>
      </c>
      <c r="H26" s="3">
        <v>30603.48</v>
      </c>
      <c r="I26" s="1" t="s">
        <v>18</v>
      </c>
      <c r="J26" s="1" t="s">
        <v>32</v>
      </c>
      <c r="K26" s="1" t="s">
        <v>20</v>
      </c>
      <c r="L26" s="1" t="s">
        <v>20</v>
      </c>
      <c r="M26" s="1" t="s">
        <v>21</v>
      </c>
      <c r="N26" s="1" t="s">
        <v>22</v>
      </c>
      <c r="O26" s="1" t="s">
        <v>20</v>
      </c>
      <c r="P26" s="1" t="str">
        <f>IFERROR( LOOKUP(Table1[[#This Row],[Age]],$AO$3:$AO$8,$AP$3:$AP$8), "Out of Range")</f>
        <v>35-45</v>
      </c>
      <c r="Q26" s="1" t="str">
        <f>TEXT(Table1[[#This Row],[Date Joined]],"DD")</f>
        <v>20</v>
      </c>
      <c r="R26" s="1" t="str">
        <f>TEXT(Table1[[#This Row],[Date Joined]],"MMM")</f>
        <v>Jan</v>
      </c>
      <c r="S26" s="1" t="str">
        <f>TEXT(Table1[[#This Row],[Date Joined]],"YYYY")</f>
        <v>2017</v>
      </c>
      <c r="AK26">
        <v>40</v>
      </c>
      <c r="AL26" s="6"/>
      <c r="AO26" s="23"/>
      <c r="AP26" t="s">
        <v>4130</v>
      </c>
    </row>
    <row r="27" spans="1:42" x14ac:dyDescent="0.3">
      <c r="A27" s="1" t="s">
        <v>134</v>
      </c>
      <c r="B27" s="1" t="s">
        <v>51</v>
      </c>
      <c r="C27" s="1" t="s">
        <v>15</v>
      </c>
      <c r="D27" s="2">
        <v>55</v>
      </c>
      <c r="E27" s="1" t="s">
        <v>40</v>
      </c>
      <c r="F27" s="1" t="s">
        <v>26</v>
      </c>
      <c r="G27" s="28">
        <v>42756</v>
      </c>
      <c r="H27" s="3">
        <v>64549.66</v>
      </c>
      <c r="I27" s="1" t="s">
        <v>18</v>
      </c>
      <c r="J27" s="1" t="s">
        <v>32</v>
      </c>
      <c r="K27" s="1" t="s">
        <v>20</v>
      </c>
      <c r="L27" s="1" t="s">
        <v>20</v>
      </c>
      <c r="M27" s="1" t="s">
        <v>21</v>
      </c>
      <c r="N27" s="1" t="s">
        <v>22</v>
      </c>
      <c r="O27" s="1" t="s">
        <v>20</v>
      </c>
      <c r="P27" s="1" t="str">
        <f>IFERROR( LOOKUP(Table1[[#This Row],[Age]],$AO$3:$AO$8,$AP$3:$AP$8), "Out of Range")</f>
        <v>55-65</v>
      </c>
      <c r="Q27" s="1" t="str">
        <f>TEXT(Table1[[#This Row],[Date Joined]],"DD")</f>
        <v>21</v>
      </c>
      <c r="R27" s="1" t="str">
        <f>TEXT(Table1[[#This Row],[Date Joined]],"MMM")</f>
        <v>Jan</v>
      </c>
      <c r="S27" s="1" t="str">
        <f>TEXT(Table1[[#This Row],[Date Joined]],"YYYY")</f>
        <v>2017</v>
      </c>
      <c r="AK27">
        <v>41</v>
      </c>
      <c r="AL27" s="6"/>
      <c r="AO27" s="24"/>
      <c r="AP27" s="12" t="s">
        <v>4131</v>
      </c>
    </row>
    <row r="28" spans="1:42" x14ac:dyDescent="0.3">
      <c r="A28" s="1" t="s">
        <v>135</v>
      </c>
      <c r="B28" s="1" t="s">
        <v>47</v>
      </c>
      <c r="C28" s="1" t="s">
        <v>24</v>
      </c>
      <c r="D28" s="2">
        <v>37</v>
      </c>
      <c r="E28" s="1" t="s">
        <v>25</v>
      </c>
      <c r="F28" s="1" t="s">
        <v>17</v>
      </c>
      <c r="G28" s="28">
        <v>42758</v>
      </c>
      <c r="H28" s="3">
        <v>5919.72</v>
      </c>
      <c r="I28" s="1" t="s">
        <v>18</v>
      </c>
      <c r="J28" s="1" t="s">
        <v>19</v>
      </c>
      <c r="K28" s="1" t="s">
        <v>28</v>
      </c>
      <c r="L28" s="1" t="s">
        <v>20</v>
      </c>
      <c r="M28" s="1" t="s">
        <v>22</v>
      </c>
      <c r="N28" s="1" t="s">
        <v>22</v>
      </c>
      <c r="O28" s="1" t="s">
        <v>20</v>
      </c>
      <c r="P28" s="1" t="str">
        <f>IFERROR( LOOKUP(Table1[[#This Row],[Age]],$AO$3:$AO$8,$AP$3:$AP$8), "Out of Range")</f>
        <v>35-45</v>
      </c>
      <c r="Q28" s="1" t="str">
        <f>TEXT(Table1[[#This Row],[Date Joined]],"DD")</f>
        <v>23</v>
      </c>
      <c r="R28" s="1" t="str">
        <f>TEXT(Table1[[#This Row],[Date Joined]],"MMM")</f>
        <v>Jan</v>
      </c>
      <c r="S28" s="1" t="str">
        <f>TEXT(Table1[[#This Row],[Date Joined]],"YYYY")</f>
        <v>2017</v>
      </c>
      <c r="AK28">
        <v>42</v>
      </c>
      <c r="AL28" s="6"/>
      <c r="AO28" s="25"/>
      <c r="AP28" t="s">
        <v>4132</v>
      </c>
    </row>
    <row r="29" spans="1:42" x14ac:dyDescent="0.3">
      <c r="A29" s="1" t="s">
        <v>275</v>
      </c>
      <c r="B29" s="1" t="s">
        <v>60</v>
      </c>
      <c r="C29" s="1" t="s">
        <v>15</v>
      </c>
      <c r="D29" s="2">
        <v>24</v>
      </c>
      <c r="E29" s="1" t="s">
        <v>34</v>
      </c>
      <c r="F29" s="1" t="s">
        <v>26</v>
      </c>
      <c r="G29" s="28">
        <v>42830</v>
      </c>
      <c r="H29" s="3">
        <v>28453.22</v>
      </c>
      <c r="I29" s="1" t="s">
        <v>18</v>
      </c>
      <c r="J29" s="1" t="s">
        <v>27</v>
      </c>
      <c r="K29" s="1" t="s">
        <v>20</v>
      </c>
      <c r="L29" s="1" t="s">
        <v>20</v>
      </c>
      <c r="M29" s="1" t="s">
        <v>53</v>
      </c>
      <c r="N29" s="1" t="s">
        <v>22</v>
      </c>
      <c r="O29" s="1" t="s">
        <v>20</v>
      </c>
      <c r="P29" s="1" t="str">
        <f>IFERROR( LOOKUP(Table1[[#This Row],[Age]],$AO$3:$AO$8,$AP$3:$AP$8), "Out of Range")</f>
        <v>15-25</v>
      </c>
      <c r="Q29" s="1" t="str">
        <f>TEXT(Table1[[#This Row],[Date Joined]],"DD")</f>
        <v>05</v>
      </c>
      <c r="R29" s="1" t="str">
        <f>TEXT(Table1[[#This Row],[Date Joined]],"MMM")</f>
        <v>Apr</v>
      </c>
      <c r="S29" s="1" t="str">
        <f>TEXT(Table1[[#This Row],[Date Joined]],"YYYY")</f>
        <v>2017</v>
      </c>
      <c r="AK29">
        <v>43</v>
      </c>
      <c r="AL29" s="6"/>
    </row>
    <row r="30" spans="1:42" x14ac:dyDescent="0.3">
      <c r="A30" s="1" t="s">
        <v>137</v>
      </c>
      <c r="B30" s="1" t="s">
        <v>51</v>
      </c>
      <c r="C30" s="1" t="s">
        <v>15</v>
      </c>
      <c r="D30" s="2">
        <v>50</v>
      </c>
      <c r="E30" s="1" t="s">
        <v>40</v>
      </c>
      <c r="F30" s="1" t="s">
        <v>26</v>
      </c>
      <c r="G30" s="28">
        <v>42760</v>
      </c>
      <c r="H30" s="3">
        <v>30619.57</v>
      </c>
      <c r="I30" s="1" t="s">
        <v>18</v>
      </c>
      <c r="J30" s="1" t="s">
        <v>27</v>
      </c>
      <c r="K30" s="1" t="s">
        <v>20</v>
      </c>
      <c r="L30" s="1" t="s">
        <v>28</v>
      </c>
      <c r="M30" s="1" t="s">
        <v>21</v>
      </c>
      <c r="N30" s="1" t="s">
        <v>22</v>
      </c>
      <c r="O30" s="1" t="s">
        <v>20</v>
      </c>
      <c r="P30" s="1" t="str">
        <f>IFERROR( LOOKUP(Table1[[#This Row],[Age]],$AO$3:$AO$8,$AP$3:$AP$8), "Out of Range")</f>
        <v>45-55</v>
      </c>
      <c r="Q30" s="1" t="str">
        <f>TEXT(Table1[[#This Row],[Date Joined]],"DD")</f>
        <v>25</v>
      </c>
      <c r="R30" s="1" t="str">
        <f>TEXT(Table1[[#This Row],[Date Joined]],"MMM")</f>
        <v>Jan</v>
      </c>
      <c r="S30" s="1" t="str">
        <f>TEXT(Table1[[#This Row],[Date Joined]],"YYYY")</f>
        <v>2017</v>
      </c>
      <c r="AK30">
        <v>44</v>
      </c>
      <c r="AL30" s="6"/>
    </row>
    <row r="31" spans="1:42" x14ac:dyDescent="0.3">
      <c r="A31" s="1" t="s">
        <v>138</v>
      </c>
      <c r="B31" s="1" t="s">
        <v>54</v>
      </c>
      <c r="C31" s="1" t="s">
        <v>15</v>
      </c>
      <c r="D31" s="2">
        <v>42</v>
      </c>
      <c r="E31" s="1" t="s">
        <v>16</v>
      </c>
      <c r="F31" s="1" t="s">
        <v>17</v>
      </c>
      <c r="G31" s="28">
        <v>42762</v>
      </c>
      <c r="H31" s="3">
        <v>16138.57</v>
      </c>
      <c r="I31" s="1" t="s">
        <v>18</v>
      </c>
      <c r="J31" s="1" t="s">
        <v>27</v>
      </c>
      <c r="K31" s="1" t="s">
        <v>20</v>
      </c>
      <c r="L31" s="1" t="s">
        <v>28</v>
      </c>
      <c r="M31" s="1" t="s">
        <v>21</v>
      </c>
      <c r="N31" s="1" t="s">
        <v>22</v>
      </c>
      <c r="O31" s="1" t="s">
        <v>20</v>
      </c>
      <c r="P31" s="1" t="str">
        <f>IFERROR( LOOKUP(Table1[[#This Row],[Age]],$AO$3:$AO$8,$AP$3:$AP$8), "Out of Range")</f>
        <v>35-45</v>
      </c>
      <c r="Q31" s="1" t="str">
        <f>TEXT(Table1[[#This Row],[Date Joined]],"DD")</f>
        <v>27</v>
      </c>
      <c r="R31" s="1" t="str">
        <f>TEXT(Table1[[#This Row],[Date Joined]],"MMM")</f>
        <v>Jan</v>
      </c>
      <c r="S31" s="1" t="str">
        <f>TEXT(Table1[[#This Row],[Date Joined]],"YYYY")</f>
        <v>2017</v>
      </c>
      <c r="AK31">
        <v>45</v>
      </c>
      <c r="AL31" s="6"/>
    </row>
    <row r="32" spans="1:42" x14ac:dyDescent="0.3">
      <c r="A32" s="1" t="s">
        <v>287</v>
      </c>
      <c r="B32" s="1" t="s">
        <v>46</v>
      </c>
      <c r="C32" s="1" t="s">
        <v>15</v>
      </c>
      <c r="D32" s="2">
        <v>24</v>
      </c>
      <c r="E32" s="1" t="s">
        <v>16</v>
      </c>
      <c r="F32" s="1" t="s">
        <v>26</v>
      </c>
      <c r="G32" s="28">
        <v>42831</v>
      </c>
      <c r="H32" s="3">
        <v>78897.460000000006</v>
      </c>
      <c r="I32" s="1" t="s">
        <v>18</v>
      </c>
      <c r="J32" s="1" t="s">
        <v>22</v>
      </c>
      <c r="K32" s="1" t="s">
        <v>20</v>
      </c>
      <c r="L32" s="1" t="s">
        <v>20</v>
      </c>
      <c r="M32" s="1" t="s">
        <v>22</v>
      </c>
      <c r="N32" s="1" t="s">
        <v>22</v>
      </c>
      <c r="O32" s="1" t="s">
        <v>20</v>
      </c>
      <c r="P32" s="1" t="str">
        <f>IFERROR( LOOKUP(Table1[[#This Row],[Age]],$AO$3:$AO$8,$AP$3:$AP$8), "Out of Range")</f>
        <v>15-25</v>
      </c>
      <c r="Q32" s="1" t="str">
        <f>TEXT(Table1[[#This Row],[Date Joined]],"DD")</f>
        <v>06</v>
      </c>
      <c r="R32" s="1" t="str">
        <f>TEXT(Table1[[#This Row],[Date Joined]],"MMM")</f>
        <v>Apr</v>
      </c>
      <c r="S32" s="1" t="str">
        <f>TEXT(Table1[[#This Row],[Date Joined]],"YYYY")</f>
        <v>2017</v>
      </c>
      <c r="AK32">
        <v>46</v>
      </c>
      <c r="AL32" s="7"/>
    </row>
    <row r="33" spans="1:38" x14ac:dyDescent="0.3">
      <c r="A33" s="1" t="s">
        <v>521</v>
      </c>
      <c r="B33" s="1" t="s">
        <v>54</v>
      </c>
      <c r="C33" s="1" t="s">
        <v>15</v>
      </c>
      <c r="D33" s="2">
        <v>24</v>
      </c>
      <c r="E33" s="1" t="s">
        <v>16</v>
      </c>
      <c r="F33" s="1" t="s">
        <v>26</v>
      </c>
      <c r="G33" s="28">
        <v>42863</v>
      </c>
      <c r="H33" s="3">
        <v>57596.19</v>
      </c>
      <c r="I33" s="1" t="s">
        <v>49</v>
      </c>
      <c r="J33" s="1" t="s">
        <v>32</v>
      </c>
      <c r="K33" s="1" t="s">
        <v>28</v>
      </c>
      <c r="L33" s="1" t="s">
        <v>20</v>
      </c>
      <c r="M33" s="1" t="s">
        <v>21</v>
      </c>
      <c r="N33" s="1" t="s">
        <v>29</v>
      </c>
      <c r="O33" s="1" t="s">
        <v>28</v>
      </c>
      <c r="P33" s="1" t="str">
        <f>IFERROR( LOOKUP(Table1[[#This Row],[Age]],$AO$3:$AO$8,$AP$3:$AP$8), "Out of Range")</f>
        <v>15-25</v>
      </c>
      <c r="Q33" s="1" t="str">
        <f>TEXT(Table1[[#This Row],[Date Joined]],"DD")</f>
        <v>08</v>
      </c>
      <c r="R33" s="1" t="str">
        <f>TEXT(Table1[[#This Row],[Date Joined]],"MMM")</f>
        <v>May</v>
      </c>
      <c r="S33" s="1" t="str">
        <f>TEXT(Table1[[#This Row],[Date Joined]],"YYYY")</f>
        <v>2017</v>
      </c>
      <c r="AK33">
        <v>47</v>
      </c>
      <c r="AL33" s="7"/>
    </row>
    <row r="34" spans="1:38" x14ac:dyDescent="0.3">
      <c r="A34" s="1" t="s">
        <v>141</v>
      </c>
      <c r="B34" s="1" t="s">
        <v>35</v>
      </c>
      <c r="C34" s="1" t="s">
        <v>24</v>
      </c>
      <c r="D34" s="2">
        <v>58</v>
      </c>
      <c r="E34" s="1" t="s">
        <v>40</v>
      </c>
      <c r="F34" s="1" t="s">
        <v>41</v>
      </c>
      <c r="G34" s="28">
        <v>42764</v>
      </c>
      <c r="H34" s="3">
        <v>38603.300000000003</v>
      </c>
      <c r="I34" s="1" t="s">
        <v>18</v>
      </c>
      <c r="J34" s="1" t="s">
        <v>27</v>
      </c>
      <c r="K34" s="1" t="s">
        <v>20</v>
      </c>
      <c r="L34" s="1" t="s">
        <v>20</v>
      </c>
      <c r="M34" s="1" t="s">
        <v>21</v>
      </c>
      <c r="N34" s="1" t="s">
        <v>22</v>
      </c>
      <c r="O34" s="1" t="s">
        <v>20</v>
      </c>
      <c r="P34" s="1" t="str">
        <f>IFERROR( LOOKUP(Table1[[#This Row],[Age]],$AO$3:$AO$8,$AP$3:$AP$8), "Out of Range")</f>
        <v>55-65</v>
      </c>
      <c r="Q34" s="1" t="str">
        <f>TEXT(Table1[[#This Row],[Date Joined]],"DD")</f>
        <v>29</v>
      </c>
      <c r="R34" s="1" t="str">
        <f>TEXT(Table1[[#This Row],[Date Joined]],"MMM")</f>
        <v>Jan</v>
      </c>
      <c r="S34" s="1" t="str">
        <f>TEXT(Table1[[#This Row],[Date Joined]],"YYYY")</f>
        <v>2017</v>
      </c>
      <c r="AK34">
        <v>48</v>
      </c>
      <c r="AL34" s="7"/>
    </row>
    <row r="35" spans="1:38" x14ac:dyDescent="0.3">
      <c r="A35" s="1" t="s">
        <v>535</v>
      </c>
      <c r="B35" s="1" t="s">
        <v>94</v>
      </c>
      <c r="C35" s="1" t="s">
        <v>15</v>
      </c>
      <c r="D35" s="2">
        <v>24</v>
      </c>
      <c r="E35" s="1" t="s">
        <v>34</v>
      </c>
      <c r="F35" s="1" t="s">
        <v>17</v>
      </c>
      <c r="G35" s="28">
        <v>42864</v>
      </c>
      <c r="H35" s="3">
        <v>97798.91</v>
      </c>
      <c r="I35" s="1" t="s">
        <v>18</v>
      </c>
      <c r="J35" s="1" t="s">
        <v>19</v>
      </c>
      <c r="K35" s="1" t="s">
        <v>28</v>
      </c>
      <c r="L35" s="1" t="s">
        <v>28</v>
      </c>
      <c r="M35" s="1" t="s">
        <v>22</v>
      </c>
      <c r="N35" s="1" t="s">
        <v>22</v>
      </c>
      <c r="O35" s="1" t="s">
        <v>20</v>
      </c>
      <c r="P35" s="1" t="str">
        <f>IFERROR( LOOKUP(Table1[[#This Row],[Age]],$AO$3:$AO$8,$AP$3:$AP$8), "Out of Range")</f>
        <v>15-25</v>
      </c>
      <c r="Q35" s="1" t="str">
        <f>TEXT(Table1[[#This Row],[Date Joined]],"DD")</f>
        <v>09</v>
      </c>
      <c r="R35" s="1" t="str">
        <f>TEXT(Table1[[#This Row],[Date Joined]],"MMM")</f>
        <v>May</v>
      </c>
      <c r="S35" s="1" t="str">
        <f>TEXT(Table1[[#This Row],[Date Joined]],"YYYY")</f>
        <v>2017</v>
      </c>
      <c r="AK35">
        <v>49</v>
      </c>
      <c r="AL35" s="7"/>
    </row>
    <row r="36" spans="1:38" x14ac:dyDescent="0.3">
      <c r="A36" s="1" t="s">
        <v>143</v>
      </c>
      <c r="B36" s="1" t="s">
        <v>45</v>
      </c>
      <c r="C36" s="1" t="s">
        <v>24</v>
      </c>
      <c r="D36" s="2">
        <v>34</v>
      </c>
      <c r="E36" s="1" t="s">
        <v>16</v>
      </c>
      <c r="F36" s="1" t="s">
        <v>26</v>
      </c>
      <c r="G36" s="28">
        <v>42766</v>
      </c>
      <c r="H36" s="3">
        <v>116132.24</v>
      </c>
      <c r="I36" s="1" t="s">
        <v>18</v>
      </c>
      <c r="J36" s="1" t="s">
        <v>32</v>
      </c>
      <c r="K36" s="1" t="s">
        <v>20</v>
      </c>
      <c r="L36" s="1" t="s">
        <v>20</v>
      </c>
      <c r="M36" s="1" t="s">
        <v>21</v>
      </c>
      <c r="N36" s="1" t="s">
        <v>22</v>
      </c>
      <c r="O36" s="1" t="s">
        <v>28</v>
      </c>
      <c r="P36" s="1" t="str">
        <f>IFERROR( LOOKUP(Table1[[#This Row],[Age]],$AO$3:$AO$8,$AP$3:$AP$8), "Out of Range")</f>
        <v>26-35</v>
      </c>
      <c r="Q36" s="1" t="str">
        <f>TEXT(Table1[[#This Row],[Date Joined]],"DD")</f>
        <v>31</v>
      </c>
      <c r="R36" s="1" t="str">
        <f>TEXT(Table1[[#This Row],[Date Joined]],"MMM")</f>
        <v>Jan</v>
      </c>
      <c r="S36" s="1" t="str">
        <f>TEXT(Table1[[#This Row],[Date Joined]],"YYYY")</f>
        <v>2017</v>
      </c>
      <c r="AK36">
        <v>50</v>
      </c>
      <c r="AL36" s="7"/>
    </row>
    <row r="37" spans="1:38" x14ac:dyDescent="0.3">
      <c r="A37" s="1" t="s">
        <v>144</v>
      </c>
      <c r="B37" s="1" t="s">
        <v>58</v>
      </c>
      <c r="C37" s="1" t="s">
        <v>24</v>
      </c>
      <c r="D37" s="2">
        <v>36</v>
      </c>
      <c r="E37" s="1" t="s">
        <v>16</v>
      </c>
      <c r="F37" s="1" t="s">
        <v>17</v>
      </c>
      <c r="G37" s="28">
        <v>42766</v>
      </c>
      <c r="H37" s="3">
        <v>47283.1</v>
      </c>
      <c r="I37" s="1" t="s">
        <v>49</v>
      </c>
      <c r="J37" s="1" t="s">
        <v>27</v>
      </c>
      <c r="K37" s="1" t="s">
        <v>28</v>
      </c>
      <c r="L37" s="1" t="s">
        <v>20</v>
      </c>
      <c r="M37" s="1" t="s">
        <v>22</v>
      </c>
      <c r="N37" s="1" t="s">
        <v>22</v>
      </c>
      <c r="O37" s="1" t="s">
        <v>20</v>
      </c>
      <c r="P37" s="1" t="str">
        <f>IFERROR( LOOKUP(Table1[[#This Row],[Age]],$AO$3:$AO$8,$AP$3:$AP$8), "Out of Range")</f>
        <v>35-45</v>
      </c>
      <c r="Q37" s="1" t="str">
        <f>TEXT(Table1[[#This Row],[Date Joined]],"DD")</f>
        <v>31</v>
      </c>
      <c r="R37" s="1" t="str">
        <f>TEXT(Table1[[#This Row],[Date Joined]],"MMM")</f>
        <v>Jan</v>
      </c>
      <c r="S37" s="1" t="str">
        <f>TEXT(Table1[[#This Row],[Date Joined]],"YYYY")</f>
        <v>2017</v>
      </c>
      <c r="AK37">
        <v>51</v>
      </c>
      <c r="AL37" s="7"/>
    </row>
    <row r="38" spans="1:38" x14ac:dyDescent="0.3">
      <c r="A38" s="1" t="s">
        <v>544</v>
      </c>
      <c r="B38" s="1" t="s">
        <v>98</v>
      </c>
      <c r="C38" s="1" t="s">
        <v>24</v>
      </c>
      <c r="D38" s="2">
        <v>24</v>
      </c>
      <c r="E38" s="1" t="s">
        <v>16</v>
      </c>
      <c r="F38" s="1" t="s">
        <v>41</v>
      </c>
      <c r="G38" s="28">
        <v>42865</v>
      </c>
      <c r="H38" s="3">
        <v>116280.12</v>
      </c>
      <c r="I38" s="1" t="s">
        <v>49</v>
      </c>
      <c r="J38" s="1" t="s">
        <v>32</v>
      </c>
      <c r="K38" s="1" t="s">
        <v>20</v>
      </c>
      <c r="L38" s="1" t="s">
        <v>20</v>
      </c>
      <c r="M38" s="1" t="s">
        <v>22</v>
      </c>
      <c r="N38" s="1" t="s">
        <v>22</v>
      </c>
      <c r="O38" s="1" t="s">
        <v>20</v>
      </c>
      <c r="P38" s="1" t="str">
        <f>IFERROR( LOOKUP(Table1[[#This Row],[Age]],$AO$3:$AO$8,$AP$3:$AP$8), "Out of Range")</f>
        <v>15-25</v>
      </c>
      <c r="Q38" s="1" t="str">
        <f>TEXT(Table1[[#This Row],[Date Joined]],"DD")</f>
        <v>10</v>
      </c>
      <c r="R38" s="1" t="str">
        <f>TEXT(Table1[[#This Row],[Date Joined]],"MMM")</f>
        <v>May</v>
      </c>
      <c r="S38" s="1" t="str">
        <f>TEXT(Table1[[#This Row],[Date Joined]],"YYYY")</f>
        <v>2017</v>
      </c>
      <c r="AK38">
        <v>52</v>
      </c>
      <c r="AL38" s="7"/>
    </row>
    <row r="39" spans="1:38" x14ac:dyDescent="0.3">
      <c r="A39" s="1" t="s">
        <v>637</v>
      </c>
      <c r="B39" s="1" t="s">
        <v>62</v>
      </c>
      <c r="C39" s="1" t="s">
        <v>24</v>
      </c>
      <c r="D39" s="2">
        <v>24</v>
      </c>
      <c r="E39" s="1" t="s">
        <v>34</v>
      </c>
      <c r="F39" s="1" t="s">
        <v>17</v>
      </c>
      <c r="G39" s="28">
        <v>42871</v>
      </c>
      <c r="H39" s="3">
        <v>77539.55</v>
      </c>
      <c r="I39" s="1" t="s">
        <v>18</v>
      </c>
      <c r="J39" s="1" t="s">
        <v>19</v>
      </c>
      <c r="K39" s="1" t="s">
        <v>28</v>
      </c>
      <c r="L39" s="1" t="s">
        <v>20</v>
      </c>
      <c r="M39" s="1" t="s">
        <v>21</v>
      </c>
      <c r="N39" s="1" t="s">
        <v>29</v>
      </c>
      <c r="O39" s="1" t="s">
        <v>20</v>
      </c>
      <c r="P39" s="1" t="str">
        <f>IFERROR( LOOKUP(Table1[[#This Row],[Age]],$AO$3:$AO$8,$AP$3:$AP$8), "Out of Range")</f>
        <v>15-25</v>
      </c>
      <c r="Q39" s="1" t="str">
        <f>TEXT(Table1[[#This Row],[Date Joined]],"DD")</f>
        <v>16</v>
      </c>
      <c r="R39" s="1" t="str">
        <f>TEXT(Table1[[#This Row],[Date Joined]],"MMM")</f>
        <v>May</v>
      </c>
      <c r="S39" s="1" t="str">
        <f>TEXT(Table1[[#This Row],[Date Joined]],"YYYY")</f>
        <v>2017</v>
      </c>
      <c r="AK39">
        <v>53</v>
      </c>
      <c r="AL39" s="7"/>
    </row>
    <row r="40" spans="1:38" x14ac:dyDescent="0.3">
      <c r="A40" s="1" t="s">
        <v>147</v>
      </c>
      <c r="B40" s="1" t="s">
        <v>43</v>
      </c>
      <c r="C40" s="1" t="s">
        <v>15</v>
      </c>
      <c r="D40" s="2">
        <v>35</v>
      </c>
      <c r="E40" s="1" t="s">
        <v>40</v>
      </c>
      <c r="F40" s="1" t="s">
        <v>26</v>
      </c>
      <c r="G40" s="28">
        <v>42766</v>
      </c>
      <c r="H40" s="3">
        <v>19175.52</v>
      </c>
      <c r="I40" s="1" t="s">
        <v>18</v>
      </c>
      <c r="J40" s="1" t="s">
        <v>27</v>
      </c>
      <c r="K40" s="1" t="s">
        <v>28</v>
      </c>
      <c r="L40" s="1" t="s">
        <v>20</v>
      </c>
      <c r="M40" s="1" t="s">
        <v>21</v>
      </c>
      <c r="N40" s="1" t="s">
        <v>29</v>
      </c>
      <c r="O40" s="1" t="s">
        <v>28</v>
      </c>
      <c r="P40" s="1" t="str">
        <f>IFERROR( LOOKUP(Table1[[#This Row],[Age]],$AO$3:$AO$8,$AP$3:$AP$8), "Out of Range")</f>
        <v>35-45</v>
      </c>
      <c r="Q40" s="1" t="str">
        <f>TEXT(Table1[[#This Row],[Date Joined]],"DD")</f>
        <v>31</v>
      </c>
      <c r="R40" s="1" t="str">
        <f>TEXT(Table1[[#This Row],[Date Joined]],"MMM")</f>
        <v>Jan</v>
      </c>
      <c r="S40" s="1" t="str">
        <f>TEXT(Table1[[#This Row],[Date Joined]],"YYYY")</f>
        <v>2017</v>
      </c>
      <c r="AK40">
        <v>54</v>
      </c>
      <c r="AL40" s="7"/>
    </row>
    <row r="41" spans="1:38" x14ac:dyDescent="0.3">
      <c r="A41" s="1" t="s">
        <v>148</v>
      </c>
      <c r="B41" s="1" t="s">
        <v>61</v>
      </c>
      <c r="C41" s="1" t="s">
        <v>15</v>
      </c>
      <c r="D41" s="2">
        <v>59</v>
      </c>
      <c r="E41" s="1" t="s">
        <v>40</v>
      </c>
      <c r="F41" s="1" t="s">
        <v>41</v>
      </c>
      <c r="G41" s="28">
        <v>42766</v>
      </c>
      <c r="H41" s="3">
        <v>170828.72</v>
      </c>
      <c r="I41" s="1" t="s">
        <v>31</v>
      </c>
      <c r="J41" s="1" t="s">
        <v>32</v>
      </c>
      <c r="K41" s="1" t="s">
        <v>28</v>
      </c>
      <c r="L41" s="1" t="s">
        <v>20</v>
      </c>
      <c r="M41" s="1" t="s">
        <v>22</v>
      </c>
      <c r="N41" s="1" t="s">
        <v>22</v>
      </c>
      <c r="O41" s="1" t="s">
        <v>20</v>
      </c>
      <c r="P41" s="1" t="str">
        <f>IFERROR( LOOKUP(Table1[[#This Row],[Age]],$AO$3:$AO$8,$AP$3:$AP$8), "Out of Range")</f>
        <v>55-65</v>
      </c>
      <c r="Q41" s="1" t="str">
        <f>TEXT(Table1[[#This Row],[Date Joined]],"DD")</f>
        <v>31</v>
      </c>
      <c r="R41" s="1" t="str">
        <f>TEXT(Table1[[#This Row],[Date Joined]],"MMM")</f>
        <v>Jan</v>
      </c>
      <c r="S41" s="1" t="str">
        <f>TEXT(Table1[[#This Row],[Date Joined]],"YYYY")</f>
        <v>2017</v>
      </c>
      <c r="AK41">
        <v>55</v>
      </c>
      <c r="AL41" s="7"/>
    </row>
    <row r="42" spans="1:38" x14ac:dyDescent="0.3">
      <c r="A42" s="1" t="s">
        <v>654</v>
      </c>
      <c r="B42" s="1" t="s">
        <v>83</v>
      </c>
      <c r="C42" s="1" t="s">
        <v>24</v>
      </c>
      <c r="D42" s="2">
        <v>24</v>
      </c>
      <c r="E42" s="1" t="s">
        <v>16</v>
      </c>
      <c r="F42" s="1" t="s">
        <v>26</v>
      </c>
      <c r="G42" s="28">
        <v>42873</v>
      </c>
      <c r="H42" s="3">
        <v>16142.3</v>
      </c>
      <c r="I42" s="1" t="s">
        <v>18</v>
      </c>
      <c r="J42" s="1" t="s">
        <v>19</v>
      </c>
      <c r="K42" s="1" t="s">
        <v>28</v>
      </c>
      <c r="L42" s="1" t="s">
        <v>20</v>
      </c>
      <c r="M42" s="1" t="s">
        <v>21</v>
      </c>
      <c r="N42" s="1" t="s">
        <v>22</v>
      </c>
      <c r="O42" s="1" t="s">
        <v>20</v>
      </c>
      <c r="P42" s="1" t="str">
        <f>IFERROR( LOOKUP(Table1[[#This Row],[Age]],$AO$3:$AO$8,$AP$3:$AP$8), "Out of Range")</f>
        <v>15-25</v>
      </c>
      <c r="Q42" s="1" t="str">
        <f>TEXT(Table1[[#This Row],[Date Joined]],"DD")</f>
        <v>18</v>
      </c>
      <c r="R42" s="1" t="str">
        <f>TEXT(Table1[[#This Row],[Date Joined]],"MMM")</f>
        <v>May</v>
      </c>
      <c r="S42" s="1" t="str">
        <f>TEXT(Table1[[#This Row],[Date Joined]],"YYYY")</f>
        <v>2017</v>
      </c>
      <c r="AK42">
        <v>56</v>
      </c>
      <c r="AL42" s="8"/>
    </row>
    <row r="43" spans="1:38" x14ac:dyDescent="0.3">
      <c r="A43" s="1" t="s">
        <v>150</v>
      </c>
      <c r="B43" s="1" t="s">
        <v>62</v>
      </c>
      <c r="C43" s="1" t="s">
        <v>24</v>
      </c>
      <c r="D43" s="2">
        <v>35</v>
      </c>
      <c r="E43" s="1" t="s">
        <v>16</v>
      </c>
      <c r="F43" s="1" t="s">
        <v>17</v>
      </c>
      <c r="G43" s="28">
        <v>42767</v>
      </c>
      <c r="H43" s="3">
        <v>14469.72</v>
      </c>
      <c r="I43" s="1" t="s">
        <v>31</v>
      </c>
      <c r="J43" s="1" t="s">
        <v>32</v>
      </c>
      <c r="K43" s="1" t="s">
        <v>20</v>
      </c>
      <c r="L43" s="1" t="s">
        <v>20</v>
      </c>
      <c r="M43" s="1" t="s">
        <v>21</v>
      </c>
      <c r="N43" s="1" t="s">
        <v>22</v>
      </c>
      <c r="O43" s="1" t="s">
        <v>20</v>
      </c>
      <c r="P43" s="1" t="str">
        <f>IFERROR( LOOKUP(Table1[[#This Row],[Age]],$AO$3:$AO$8,$AP$3:$AP$8), "Out of Range")</f>
        <v>35-45</v>
      </c>
      <c r="Q43" s="1" t="str">
        <f>TEXT(Table1[[#This Row],[Date Joined]],"DD")</f>
        <v>01</v>
      </c>
      <c r="R43" s="1" t="str">
        <f>TEXT(Table1[[#This Row],[Date Joined]],"MMM")</f>
        <v>Feb</v>
      </c>
      <c r="S43" s="1" t="str">
        <f>TEXT(Table1[[#This Row],[Date Joined]],"YYYY")</f>
        <v>2017</v>
      </c>
      <c r="AK43">
        <v>57</v>
      </c>
      <c r="AL43" s="8"/>
    </row>
    <row r="44" spans="1:38" x14ac:dyDescent="0.3">
      <c r="A44" s="1" t="s">
        <v>151</v>
      </c>
      <c r="B44" s="1" t="s">
        <v>37</v>
      </c>
      <c r="C44" s="1" t="s">
        <v>15</v>
      </c>
      <c r="D44" s="2">
        <v>49</v>
      </c>
      <c r="E44" s="1" t="s">
        <v>40</v>
      </c>
      <c r="F44" s="1" t="s">
        <v>26</v>
      </c>
      <c r="G44" s="28">
        <v>42767</v>
      </c>
      <c r="H44" s="3">
        <v>170179.43</v>
      </c>
      <c r="I44" s="1" t="s">
        <v>18</v>
      </c>
      <c r="J44" s="1" t="s">
        <v>27</v>
      </c>
      <c r="K44" s="1" t="s">
        <v>28</v>
      </c>
      <c r="L44" s="1" t="s">
        <v>20</v>
      </c>
      <c r="M44" s="1" t="s">
        <v>21</v>
      </c>
      <c r="N44" s="1" t="s">
        <v>22</v>
      </c>
      <c r="O44" s="1" t="s">
        <v>20</v>
      </c>
      <c r="P44" s="1" t="str">
        <f>IFERROR( LOOKUP(Table1[[#This Row],[Age]],$AO$3:$AO$8,$AP$3:$AP$8), "Out of Range")</f>
        <v>45-55</v>
      </c>
      <c r="Q44" s="1" t="str">
        <f>TEXT(Table1[[#This Row],[Date Joined]],"DD")</f>
        <v>01</v>
      </c>
      <c r="R44" s="1" t="str">
        <f>TEXT(Table1[[#This Row],[Date Joined]],"MMM")</f>
        <v>Feb</v>
      </c>
      <c r="S44" s="1" t="str">
        <f>TEXT(Table1[[#This Row],[Date Joined]],"YYYY")</f>
        <v>2017</v>
      </c>
      <c r="AK44">
        <v>58</v>
      </c>
      <c r="AL44" s="8"/>
    </row>
    <row r="45" spans="1:38" x14ac:dyDescent="0.3">
      <c r="A45" s="1" t="s">
        <v>152</v>
      </c>
      <c r="B45" s="1" t="s">
        <v>36</v>
      </c>
      <c r="C45" s="1" t="s">
        <v>24</v>
      </c>
      <c r="D45" s="2">
        <v>22</v>
      </c>
      <c r="E45" s="1" t="s">
        <v>25</v>
      </c>
      <c r="F45" s="1" t="s">
        <v>41</v>
      </c>
      <c r="G45" s="28">
        <v>42767</v>
      </c>
      <c r="H45" s="3">
        <v>160786.69</v>
      </c>
      <c r="I45" s="1" t="s">
        <v>18</v>
      </c>
      <c r="J45" s="1" t="s">
        <v>32</v>
      </c>
      <c r="K45" s="1" t="s">
        <v>28</v>
      </c>
      <c r="L45" s="1" t="s">
        <v>20</v>
      </c>
      <c r="M45" s="1" t="s">
        <v>21</v>
      </c>
      <c r="N45" s="1" t="s">
        <v>22</v>
      </c>
      <c r="O45" s="1" t="s">
        <v>20</v>
      </c>
      <c r="P45" s="1" t="str">
        <f>IFERROR( LOOKUP(Table1[[#This Row],[Age]],$AO$3:$AO$8,$AP$3:$AP$8), "Out of Range")</f>
        <v>15-25</v>
      </c>
      <c r="Q45" s="1" t="str">
        <f>TEXT(Table1[[#This Row],[Date Joined]],"DD")</f>
        <v>01</v>
      </c>
      <c r="R45" s="1" t="str">
        <f>TEXT(Table1[[#This Row],[Date Joined]],"MMM")</f>
        <v>Feb</v>
      </c>
      <c r="S45" s="1" t="str">
        <f>TEXT(Table1[[#This Row],[Date Joined]],"YYYY")</f>
        <v>2017</v>
      </c>
      <c r="AK45">
        <v>59</v>
      </c>
      <c r="AL45" s="8"/>
    </row>
    <row r="46" spans="1:38" x14ac:dyDescent="0.3">
      <c r="A46" s="1" t="s">
        <v>153</v>
      </c>
      <c r="B46" s="1" t="s">
        <v>63</v>
      </c>
      <c r="C46" s="1" t="s">
        <v>24</v>
      </c>
      <c r="D46" s="2">
        <v>53</v>
      </c>
      <c r="E46" s="1" t="s">
        <v>16</v>
      </c>
      <c r="F46" s="1" t="s">
        <v>41</v>
      </c>
      <c r="G46" s="28">
        <v>42769</v>
      </c>
      <c r="H46" s="3">
        <v>4316.72</v>
      </c>
      <c r="I46" s="1" t="s">
        <v>31</v>
      </c>
      <c r="J46" s="1" t="s">
        <v>32</v>
      </c>
      <c r="K46" s="1" t="s">
        <v>28</v>
      </c>
      <c r="L46" s="1" t="s">
        <v>20</v>
      </c>
      <c r="M46" s="1" t="s">
        <v>21</v>
      </c>
      <c r="N46" s="1" t="s">
        <v>22</v>
      </c>
      <c r="O46" s="1" t="s">
        <v>20</v>
      </c>
      <c r="P46" s="1" t="str">
        <f>IFERROR( LOOKUP(Table1[[#This Row],[Age]],$AO$3:$AO$8,$AP$3:$AP$8), "Out of Range")</f>
        <v>45-55</v>
      </c>
      <c r="Q46" s="1" t="str">
        <f>TEXT(Table1[[#This Row],[Date Joined]],"DD")</f>
        <v>03</v>
      </c>
      <c r="R46" s="1" t="str">
        <f>TEXT(Table1[[#This Row],[Date Joined]],"MMM")</f>
        <v>Feb</v>
      </c>
      <c r="S46" s="1" t="str">
        <f>TEXT(Table1[[#This Row],[Date Joined]],"YYYY")</f>
        <v>2017</v>
      </c>
      <c r="AK46">
        <v>60</v>
      </c>
      <c r="AL46" s="8"/>
    </row>
    <row r="47" spans="1:38" x14ac:dyDescent="0.3">
      <c r="A47" s="1" t="s">
        <v>154</v>
      </c>
      <c r="B47" s="1" t="s">
        <v>64</v>
      </c>
      <c r="C47" s="1" t="s">
        <v>24</v>
      </c>
      <c r="D47" s="2">
        <v>47</v>
      </c>
      <c r="E47" s="1" t="s">
        <v>40</v>
      </c>
      <c r="F47" s="1" t="s">
        <v>41</v>
      </c>
      <c r="G47" s="28">
        <v>42769</v>
      </c>
      <c r="H47" s="3">
        <v>81475.55</v>
      </c>
      <c r="I47" s="1" t="s">
        <v>31</v>
      </c>
      <c r="J47" s="1" t="s">
        <v>32</v>
      </c>
      <c r="K47" s="1" t="s">
        <v>28</v>
      </c>
      <c r="L47" s="1" t="s">
        <v>20</v>
      </c>
      <c r="M47" s="1" t="s">
        <v>22</v>
      </c>
      <c r="N47" s="1" t="s">
        <v>22</v>
      </c>
      <c r="O47" s="1" t="s">
        <v>20</v>
      </c>
      <c r="P47" s="1" t="str">
        <f>IFERROR( LOOKUP(Table1[[#This Row],[Age]],$AO$3:$AO$8,$AP$3:$AP$8), "Out of Range")</f>
        <v>45-55</v>
      </c>
      <c r="Q47" s="1" t="str">
        <f>TEXT(Table1[[#This Row],[Date Joined]],"DD")</f>
        <v>03</v>
      </c>
      <c r="R47" s="1" t="str">
        <f>TEXT(Table1[[#This Row],[Date Joined]],"MMM")</f>
        <v>Feb</v>
      </c>
      <c r="S47" s="1" t="str">
        <f>TEXT(Table1[[#This Row],[Date Joined]],"YYYY")</f>
        <v>2017</v>
      </c>
      <c r="AK47">
        <v>61</v>
      </c>
      <c r="AL47" s="8"/>
    </row>
    <row r="48" spans="1:38" x14ac:dyDescent="0.3">
      <c r="A48" s="1" t="s">
        <v>708</v>
      </c>
      <c r="B48" s="1" t="s">
        <v>73</v>
      </c>
      <c r="C48" s="1" t="s">
        <v>24</v>
      </c>
      <c r="D48" s="2">
        <v>24</v>
      </c>
      <c r="E48" s="1" t="s">
        <v>25</v>
      </c>
      <c r="F48" s="1" t="s">
        <v>41</v>
      </c>
      <c r="G48" s="28">
        <v>42874</v>
      </c>
      <c r="H48" s="3">
        <v>50164.72</v>
      </c>
      <c r="I48" s="1" t="s">
        <v>49</v>
      </c>
      <c r="J48" s="1" t="s">
        <v>27</v>
      </c>
      <c r="K48" s="1" t="s">
        <v>28</v>
      </c>
      <c r="L48" s="1" t="s">
        <v>20</v>
      </c>
      <c r="M48" s="1" t="s">
        <v>53</v>
      </c>
      <c r="N48" s="1" t="s">
        <v>22</v>
      </c>
      <c r="O48" s="1" t="s">
        <v>20</v>
      </c>
      <c r="P48" s="1" t="str">
        <f>IFERROR( LOOKUP(Table1[[#This Row],[Age]],$AO$3:$AO$8,$AP$3:$AP$8), "Out of Range")</f>
        <v>15-25</v>
      </c>
      <c r="Q48" s="1" t="str">
        <f>TEXT(Table1[[#This Row],[Date Joined]],"DD")</f>
        <v>19</v>
      </c>
      <c r="R48" s="1" t="str">
        <f>TEXT(Table1[[#This Row],[Date Joined]],"MMM")</f>
        <v>May</v>
      </c>
      <c r="S48" s="1" t="str">
        <f>TEXT(Table1[[#This Row],[Date Joined]],"YYYY")</f>
        <v>2017</v>
      </c>
      <c r="AK48">
        <v>62</v>
      </c>
      <c r="AL48" s="8"/>
    </row>
    <row r="49" spans="1:38" x14ac:dyDescent="0.3">
      <c r="A49" s="1" t="s">
        <v>156</v>
      </c>
      <c r="B49" s="1" t="s">
        <v>66</v>
      </c>
      <c r="C49" s="1" t="s">
        <v>24</v>
      </c>
      <c r="D49" s="2">
        <v>19</v>
      </c>
      <c r="E49" s="1" t="s">
        <v>25</v>
      </c>
      <c r="F49" s="1" t="s">
        <v>41</v>
      </c>
      <c r="G49" s="28">
        <v>42774</v>
      </c>
      <c r="H49" s="3">
        <v>21398.25</v>
      </c>
      <c r="I49" s="1" t="s">
        <v>18</v>
      </c>
      <c r="J49" s="1" t="s">
        <v>19</v>
      </c>
      <c r="K49" s="1" t="s">
        <v>28</v>
      </c>
      <c r="L49" s="1" t="s">
        <v>20</v>
      </c>
      <c r="M49" s="1" t="s">
        <v>22</v>
      </c>
      <c r="N49" s="1" t="s">
        <v>22</v>
      </c>
      <c r="O49" s="1" t="s">
        <v>20</v>
      </c>
      <c r="P49" s="1" t="str">
        <f>IFERROR( LOOKUP(Table1[[#This Row],[Age]],$AO$3:$AO$8,$AP$3:$AP$8), "Out of Range")</f>
        <v>15-25</v>
      </c>
      <c r="Q49" s="1" t="str">
        <f>TEXT(Table1[[#This Row],[Date Joined]],"DD")</f>
        <v>08</v>
      </c>
      <c r="R49" s="1" t="str">
        <f>TEXT(Table1[[#This Row],[Date Joined]],"MMM")</f>
        <v>Feb</v>
      </c>
      <c r="S49" s="1" t="str">
        <f>TEXT(Table1[[#This Row],[Date Joined]],"YYYY")</f>
        <v>2017</v>
      </c>
      <c r="AK49">
        <v>63</v>
      </c>
      <c r="AL49" s="8"/>
    </row>
    <row r="50" spans="1:38" x14ac:dyDescent="0.3">
      <c r="A50" s="1" t="s">
        <v>710</v>
      </c>
      <c r="B50" s="1" t="s">
        <v>30</v>
      </c>
      <c r="C50" s="1" t="s">
        <v>24</v>
      </c>
      <c r="D50" s="2">
        <v>24</v>
      </c>
      <c r="E50" s="1" t="s">
        <v>25</v>
      </c>
      <c r="F50" s="1" t="s">
        <v>17</v>
      </c>
      <c r="G50" s="28">
        <v>42874</v>
      </c>
      <c r="H50" s="3">
        <v>94133.43</v>
      </c>
      <c r="I50" s="1" t="s">
        <v>18</v>
      </c>
      <c r="J50" s="1" t="s">
        <v>32</v>
      </c>
      <c r="K50" s="1" t="s">
        <v>28</v>
      </c>
      <c r="L50" s="1" t="s">
        <v>28</v>
      </c>
      <c r="M50" s="1" t="s">
        <v>53</v>
      </c>
      <c r="N50" s="1" t="s">
        <v>22</v>
      </c>
      <c r="O50" s="1" t="s">
        <v>20</v>
      </c>
      <c r="P50" s="1" t="str">
        <f>IFERROR( LOOKUP(Table1[[#This Row],[Age]],$AO$3:$AO$8,$AP$3:$AP$8), "Out of Range")</f>
        <v>15-25</v>
      </c>
      <c r="Q50" s="1" t="str">
        <f>TEXT(Table1[[#This Row],[Date Joined]],"DD")</f>
        <v>19</v>
      </c>
      <c r="R50" s="1" t="str">
        <f>TEXT(Table1[[#This Row],[Date Joined]],"MMM")</f>
        <v>May</v>
      </c>
      <c r="S50" s="1" t="str">
        <f>TEXT(Table1[[#This Row],[Date Joined]],"YYYY")</f>
        <v>2017</v>
      </c>
      <c r="AK50">
        <v>64</v>
      </c>
      <c r="AL50" s="8"/>
    </row>
    <row r="51" spans="1:38" x14ac:dyDescent="0.3">
      <c r="A51" s="1" t="s">
        <v>158</v>
      </c>
      <c r="B51" s="1" t="s">
        <v>68</v>
      </c>
      <c r="C51" s="1" t="s">
        <v>15</v>
      </c>
      <c r="D51" s="2">
        <v>39</v>
      </c>
      <c r="E51" s="1" t="s">
        <v>16</v>
      </c>
      <c r="F51" s="1" t="s">
        <v>17</v>
      </c>
      <c r="G51" s="28">
        <v>42778</v>
      </c>
      <c r="H51" s="3">
        <v>58258.43</v>
      </c>
      <c r="I51" s="1" t="s">
        <v>18</v>
      </c>
      <c r="J51" s="1" t="s">
        <v>22</v>
      </c>
      <c r="K51" s="1" t="s">
        <v>28</v>
      </c>
      <c r="L51" s="1" t="s">
        <v>20</v>
      </c>
      <c r="M51" s="1" t="s">
        <v>21</v>
      </c>
      <c r="N51" s="1" t="s">
        <v>69</v>
      </c>
      <c r="O51" s="1" t="s">
        <v>28</v>
      </c>
      <c r="P51" s="1" t="str">
        <f>IFERROR( LOOKUP(Table1[[#This Row],[Age]],$AO$3:$AO$8,$AP$3:$AP$8), "Out of Range")</f>
        <v>35-45</v>
      </c>
      <c r="Q51" s="1" t="str">
        <f>TEXT(Table1[[#This Row],[Date Joined]],"DD")</f>
        <v>12</v>
      </c>
      <c r="R51" s="1" t="str">
        <f>TEXT(Table1[[#This Row],[Date Joined]],"MMM")</f>
        <v>Feb</v>
      </c>
      <c r="S51" s="1" t="str">
        <f>TEXT(Table1[[#This Row],[Date Joined]],"YYYY")</f>
        <v>2017</v>
      </c>
    </row>
    <row r="52" spans="1:38" x14ac:dyDescent="0.3">
      <c r="A52" s="1" t="s">
        <v>720</v>
      </c>
      <c r="B52" s="1" t="s">
        <v>74</v>
      </c>
      <c r="C52" s="1" t="s">
        <v>24</v>
      </c>
      <c r="D52" s="2">
        <v>24</v>
      </c>
      <c r="E52" s="1" t="s">
        <v>34</v>
      </c>
      <c r="F52" s="1" t="s">
        <v>17</v>
      </c>
      <c r="G52" s="28">
        <v>42875</v>
      </c>
      <c r="H52" s="3">
        <v>24830.959999999999</v>
      </c>
      <c r="I52" s="1" t="s">
        <v>18</v>
      </c>
      <c r="J52" s="1" t="s">
        <v>27</v>
      </c>
      <c r="K52" s="1" t="s">
        <v>28</v>
      </c>
      <c r="L52" s="1" t="s">
        <v>20</v>
      </c>
      <c r="M52" s="1" t="s">
        <v>22</v>
      </c>
      <c r="N52" s="1" t="s">
        <v>22</v>
      </c>
      <c r="O52" s="1" t="s">
        <v>20</v>
      </c>
      <c r="P52" s="1" t="str">
        <f>IFERROR( LOOKUP(Table1[[#This Row],[Age]],$AO$3:$AO$8,$AP$3:$AP$8), "Out of Range")</f>
        <v>15-25</v>
      </c>
      <c r="Q52" s="1" t="str">
        <f>TEXT(Table1[[#This Row],[Date Joined]],"DD")</f>
        <v>20</v>
      </c>
      <c r="R52" s="1" t="str">
        <f>TEXT(Table1[[#This Row],[Date Joined]],"MMM")</f>
        <v>May</v>
      </c>
      <c r="S52" s="1" t="str">
        <f>TEXT(Table1[[#This Row],[Date Joined]],"YYYY")</f>
        <v>2017</v>
      </c>
    </row>
    <row r="53" spans="1:38" x14ac:dyDescent="0.3">
      <c r="A53" s="1" t="s">
        <v>877</v>
      </c>
      <c r="B53" s="1" t="s">
        <v>66</v>
      </c>
      <c r="C53" s="1" t="s">
        <v>15</v>
      </c>
      <c r="D53" s="2">
        <v>24</v>
      </c>
      <c r="E53" s="1" t="s">
        <v>25</v>
      </c>
      <c r="F53" s="1" t="s">
        <v>17</v>
      </c>
      <c r="G53" s="28">
        <v>42886</v>
      </c>
      <c r="H53" s="3">
        <v>116422.84</v>
      </c>
      <c r="I53" s="1" t="s">
        <v>18</v>
      </c>
      <c r="J53" s="1" t="s">
        <v>19</v>
      </c>
      <c r="K53" s="1" t="s">
        <v>28</v>
      </c>
      <c r="L53" s="1" t="s">
        <v>20</v>
      </c>
      <c r="M53" s="1" t="s">
        <v>21</v>
      </c>
      <c r="N53" s="1" t="s">
        <v>22</v>
      </c>
      <c r="O53" s="1" t="s">
        <v>20</v>
      </c>
      <c r="P53" s="1" t="str">
        <f>IFERROR( LOOKUP(Table1[[#This Row],[Age]],$AO$3:$AO$8,$AP$3:$AP$8), "Out of Range")</f>
        <v>15-25</v>
      </c>
      <c r="Q53" s="1" t="str">
        <f>TEXT(Table1[[#This Row],[Date Joined]],"DD")</f>
        <v>31</v>
      </c>
      <c r="R53" s="1" t="str">
        <f>TEXT(Table1[[#This Row],[Date Joined]],"MMM")</f>
        <v>May</v>
      </c>
      <c r="S53" s="1" t="str">
        <f>TEXT(Table1[[#This Row],[Date Joined]],"YYYY")</f>
        <v>2017</v>
      </c>
    </row>
    <row r="54" spans="1:38" x14ac:dyDescent="0.3">
      <c r="A54" s="1" t="s">
        <v>161</v>
      </c>
      <c r="B54" s="1" t="s">
        <v>37</v>
      </c>
      <c r="C54" s="1" t="s">
        <v>24</v>
      </c>
      <c r="D54" s="2">
        <v>37</v>
      </c>
      <c r="E54" s="1" t="s">
        <v>16</v>
      </c>
      <c r="F54" s="1" t="s">
        <v>41</v>
      </c>
      <c r="G54" s="28">
        <v>42778</v>
      </c>
      <c r="H54" s="3">
        <v>70971.210000000006</v>
      </c>
      <c r="I54" s="1" t="s">
        <v>31</v>
      </c>
      <c r="J54" s="1" t="s">
        <v>27</v>
      </c>
      <c r="K54" s="1" t="s">
        <v>20</v>
      </c>
      <c r="L54" s="1" t="s">
        <v>20</v>
      </c>
      <c r="M54" s="1" t="s">
        <v>21</v>
      </c>
      <c r="N54" s="1" t="s">
        <v>22</v>
      </c>
      <c r="O54" s="1" t="s">
        <v>20</v>
      </c>
      <c r="P54" s="1" t="str">
        <f>IFERROR( LOOKUP(Table1[[#This Row],[Age]],$AO$3:$AO$8,$AP$3:$AP$8), "Out of Range")</f>
        <v>35-45</v>
      </c>
      <c r="Q54" s="1" t="str">
        <f>TEXT(Table1[[#This Row],[Date Joined]],"DD")</f>
        <v>12</v>
      </c>
      <c r="R54" s="1" t="str">
        <f>TEXT(Table1[[#This Row],[Date Joined]],"MMM")</f>
        <v>Feb</v>
      </c>
      <c r="S54" s="1" t="str">
        <f>TEXT(Table1[[#This Row],[Date Joined]],"YYYY")</f>
        <v>2017</v>
      </c>
    </row>
    <row r="55" spans="1:38" x14ac:dyDescent="0.3">
      <c r="A55" s="1" t="s">
        <v>992</v>
      </c>
      <c r="B55" s="1" t="s">
        <v>44</v>
      </c>
      <c r="C55" s="1" t="s">
        <v>24</v>
      </c>
      <c r="D55" s="2">
        <v>24</v>
      </c>
      <c r="E55" s="1" t="s">
        <v>16</v>
      </c>
      <c r="F55" s="1" t="s">
        <v>17</v>
      </c>
      <c r="G55" s="28">
        <v>42901</v>
      </c>
      <c r="H55" s="3">
        <v>57077.96</v>
      </c>
      <c r="I55" s="1" t="s">
        <v>18</v>
      </c>
      <c r="J55" s="1" t="s">
        <v>19</v>
      </c>
      <c r="K55" s="1" t="s">
        <v>28</v>
      </c>
      <c r="L55" s="1" t="s">
        <v>20</v>
      </c>
      <c r="M55" s="1" t="s">
        <v>53</v>
      </c>
      <c r="N55" s="1" t="s">
        <v>29</v>
      </c>
      <c r="O55" s="1" t="s">
        <v>20</v>
      </c>
      <c r="P55" s="1" t="str">
        <f>IFERROR( LOOKUP(Table1[[#This Row],[Age]],$AO$3:$AO$8,$AP$3:$AP$8), "Out of Range")</f>
        <v>15-25</v>
      </c>
      <c r="Q55" s="1" t="str">
        <f>TEXT(Table1[[#This Row],[Date Joined]],"DD")</f>
        <v>15</v>
      </c>
      <c r="R55" s="1" t="str">
        <f>TEXT(Table1[[#This Row],[Date Joined]],"MMM")</f>
        <v>Jun</v>
      </c>
      <c r="S55" s="1" t="str">
        <f>TEXT(Table1[[#This Row],[Date Joined]],"YYYY")</f>
        <v>2017</v>
      </c>
    </row>
    <row r="56" spans="1:38" x14ac:dyDescent="0.3">
      <c r="A56" s="1" t="s">
        <v>1026</v>
      </c>
      <c r="B56" s="1" t="s">
        <v>62</v>
      </c>
      <c r="C56" s="1" t="s">
        <v>24</v>
      </c>
      <c r="D56" s="2">
        <v>24</v>
      </c>
      <c r="E56" s="1" t="s">
        <v>16</v>
      </c>
      <c r="F56" s="1" t="s">
        <v>17</v>
      </c>
      <c r="G56" s="28">
        <v>42905</v>
      </c>
      <c r="H56" s="3">
        <v>62668.15</v>
      </c>
      <c r="I56" s="1" t="s">
        <v>31</v>
      </c>
      <c r="J56" s="1" t="s">
        <v>27</v>
      </c>
      <c r="K56" s="1" t="s">
        <v>20</v>
      </c>
      <c r="L56" s="1" t="s">
        <v>20</v>
      </c>
      <c r="M56" s="1" t="s">
        <v>21</v>
      </c>
      <c r="N56" s="1" t="s">
        <v>22</v>
      </c>
      <c r="O56" s="1" t="s">
        <v>20</v>
      </c>
      <c r="P56" s="1" t="str">
        <f>IFERROR( LOOKUP(Table1[[#This Row],[Age]],$AO$3:$AO$8,$AP$3:$AP$8), "Out of Range")</f>
        <v>15-25</v>
      </c>
      <c r="Q56" s="1" t="str">
        <f>TEXT(Table1[[#This Row],[Date Joined]],"DD")</f>
        <v>19</v>
      </c>
      <c r="R56" s="1" t="str">
        <f>TEXT(Table1[[#This Row],[Date Joined]],"MMM")</f>
        <v>Jun</v>
      </c>
      <c r="S56" s="1" t="str">
        <f>TEXT(Table1[[#This Row],[Date Joined]],"YYYY")</f>
        <v>2017</v>
      </c>
    </row>
    <row r="57" spans="1:38" x14ac:dyDescent="0.3">
      <c r="A57" s="1" t="s">
        <v>164</v>
      </c>
      <c r="B57" s="1" t="s">
        <v>72</v>
      </c>
      <c r="C57" s="1" t="s">
        <v>15</v>
      </c>
      <c r="D57" s="2">
        <v>40</v>
      </c>
      <c r="E57" s="1" t="s">
        <v>16</v>
      </c>
      <c r="F57" s="1" t="s">
        <v>17</v>
      </c>
      <c r="G57" s="28">
        <v>42778</v>
      </c>
      <c r="H57" s="3">
        <v>87149.94</v>
      </c>
      <c r="I57" s="1" t="s">
        <v>18</v>
      </c>
      <c r="J57" s="1" t="s">
        <v>27</v>
      </c>
      <c r="K57" s="1" t="s">
        <v>28</v>
      </c>
      <c r="L57" s="1" t="s">
        <v>20</v>
      </c>
      <c r="M57" s="1" t="s">
        <v>53</v>
      </c>
      <c r="N57" s="1" t="s">
        <v>22</v>
      </c>
      <c r="O57" s="1" t="s">
        <v>20</v>
      </c>
      <c r="P57" s="1" t="str">
        <f>IFERROR( LOOKUP(Table1[[#This Row],[Age]],$AO$3:$AO$8,$AP$3:$AP$8), "Out of Range")</f>
        <v>35-45</v>
      </c>
      <c r="Q57" s="1" t="str">
        <f>TEXT(Table1[[#This Row],[Date Joined]],"DD")</f>
        <v>12</v>
      </c>
      <c r="R57" s="1" t="str">
        <f>TEXT(Table1[[#This Row],[Date Joined]],"MMM")</f>
        <v>Feb</v>
      </c>
      <c r="S57" s="1" t="str">
        <f>TEXT(Table1[[#This Row],[Date Joined]],"YYYY")</f>
        <v>2017</v>
      </c>
    </row>
    <row r="58" spans="1:38" x14ac:dyDescent="0.3">
      <c r="A58" s="1" t="s">
        <v>1123</v>
      </c>
      <c r="B58" s="1" t="s">
        <v>30</v>
      </c>
      <c r="C58" s="1" t="s">
        <v>15</v>
      </c>
      <c r="D58" s="2">
        <v>24</v>
      </c>
      <c r="E58" s="1" t="s">
        <v>16</v>
      </c>
      <c r="F58" s="1" t="s">
        <v>17</v>
      </c>
      <c r="G58" s="28">
        <v>42914</v>
      </c>
      <c r="H58" s="3">
        <v>8775.91</v>
      </c>
      <c r="I58" s="1" t="s">
        <v>18</v>
      </c>
      <c r="J58" s="1" t="s">
        <v>27</v>
      </c>
      <c r="K58" s="1" t="s">
        <v>28</v>
      </c>
      <c r="L58" s="1" t="s">
        <v>20</v>
      </c>
      <c r="M58" s="1" t="s">
        <v>21</v>
      </c>
      <c r="N58" s="1" t="s">
        <v>22</v>
      </c>
      <c r="O58" s="1" t="s">
        <v>20</v>
      </c>
      <c r="P58" s="1" t="str">
        <f>IFERROR( LOOKUP(Table1[[#This Row],[Age]],$AO$3:$AO$8,$AP$3:$AP$8), "Out of Range")</f>
        <v>15-25</v>
      </c>
      <c r="Q58" s="1" t="str">
        <f>TEXT(Table1[[#This Row],[Date Joined]],"DD")</f>
        <v>28</v>
      </c>
      <c r="R58" s="1" t="str">
        <f>TEXT(Table1[[#This Row],[Date Joined]],"MMM")</f>
        <v>Jun</v>
      </c>
      <c r="S58" s="1" t="str">
        <f>TEXT(Table1[[#This Row],[Date Joined]],"YYYY")</f>
        <v>2017</v>
      </c>
    </row>
    <row r="59" spans="1:38" x14ac:dyDescent="0.3">
      <c r="A59" s="1" t="s">
        <v>166</v>
      </c>
      <c r="B59" s="1" t="s">
        <v>68</v>
      </c>
      <c r="C59" s="1" t="s">
        <v>15</v>
      </c>
      <c r="D59" s="2">
        <v>44</v>
      </c>
      <c r="E59" s="1" t="s">
        <v>16</v>
      </c>
      <c r="F59" s="1" t="s">
        <v>17</v>
      </c>
      <c r="G59" s="28">
        <v>42778</v>
      </c>
      <c r="H59" s="3">
        <v>53477.93</v>
      </c>
      <c r="I59" s="1" t="s">
        <v>31</v>
      </c>
      <c r="J59" s="1" t="s">
        <v>32</v>
      </c>
      <c r="K59" s="1" t="s">
        <v>20</v>
      </c>
      <c r="L59" s="1" t="s">
        <v>20</v>
      </c>
      <c r="M59" s="1" t="s">
        <v>21</v>
      </c>
      <c r="N59" s="1" t="s">
        <v>22</v>
      </c>
      <c r="O59" s="1" t="s">
        <v>20</v>
      </c>
      <c r="P59" s="1" t="str">
        <f>IFERROR( LOOKUP(Table1[[#This Row],[Age]],$AO$3:$AO$8,$AP$3:$AP$8), "Out of Range")</f>
        <v>35-45</v>
      </c>
      <c r="Q59" s="1" t="str">
        <f>TEXT(Table1[[#This Row],[Date Joined]],"DD")</f>
        <v>12</v>
      </c>
      <c r="R59" s="1" t="str">
        <f>TEXT(Table1[[#This Row],[Date Joined]],"MMM")</f>
        <v>Feb</v>
      </c>
      <c r="S59" s="1" t="str">
        <f>TEXT(Table1[[#This Row],[Date Joined]],"YYYY")</f>
        <v>2017</v>
      </c>
    </row>
    <row r="60" spans="1:38" x14ac:dyDescent="0.3">
      <c r="A60" s="1" t="s">
        <v>167</v>
      </c>
      <c r="B60" s="1" t="s">
        <v>35</v>
      </c>
      <c r="C60" s="1" t="s">
        <v>15</v>
      </c>
      <c r="D60" s="2">
        <v>39</v>
      </c>
      <c r="E60" s="1" t="s">
        <v>16</v>
      </c>
      <c r="F60" s="1" t="s">
        <v>41</v>
      </c>
      <c r="G60" s="28">
        <v>42778</v>
      </c>
      <c r="H60" s="3">
        <v>2804.27</v>
      </c>
      <c r="I60" s="1" t="s">
        <v>31</v>
      </c>
      <c r="J60" s="1" t="s">
        <v>27</v>
      </c>
      <c r="K60" s="1" t="s">
        <v>28</v>
      </c>
      <c r="L60" s="1" t="s">
        <v>28</v>
      </c>
      <c r="M60" s="1" t="s">
        <v>22</v>
      </c>
      <c r="N60" s="1" t="s">
        <v>22</v>
      </c>
      <c r="O60" s="1" t="s">
        <v>20</v>
      </c>
      <c r="P60" s="1" t="str">
        <f>IFERROR( LOOKUP(Table1[[#This Row],[Age]],$AO$3:$AO$8,$AP$3:$AP$8), "Out of Range")</f>
        <v>35-45</v>
      </c>
      <c r="Q60" s="1" t="str">
        <f>TEXT(Table1[[#This Row],[Date Joined]],"DD")</f>
        <v>12</v>
      </c>
      <c r="R60" s="1" t="str">
        <f>TEXT(Table1[[#This Row],[Date Joined]],"MMM")</f>
        <v>Feb</v>
      </c>
      <c r="S60" s="1" t="str">
        <f>TEXT(Table1[[#This Row],[Date Joined]],"YYYY")</f>
        <v>2017</v>
      </c>
    </row>
    <row r="61" spans="1:38" x14ac:dyDescent="0.3">
      <c r="A61" s="1" t="s">
        <v>168</v>
      </c>
      <c r="B61" s="1" t="s">
        <v>73</v>
      </c>
      <c r="C61" s="1" t="s">
        <v>15</v>
      </c>
      <c r="D61" s="2">
        <v>47</v>
      </c>
      <c r="E61" s="1" t="s">
        <v>16</v>
      </c>
      <c r="F61" s="1" t="s">
        <v>17</v>
      </c>
      <c r="G61" s="28">
        <v>42778</v>
      </c>
      <c r="H61" s="3">
        <v>34887.43</v>
      </c>
      <c r="I61" s="1" t="s">
        <v>49</v>
      </c>
      <c r="J61" s="1" t="s">
        <v>27</v>
      </c>
      <c r="K61" s="1" t="s">
        <v>28</v>
      </c>
      <c r="L61" s="1" t="s">
        <v>28</v>
      </c>
      <c r="M61" s="1" t="s">
        <v>22</v>
      </c>
      <c r="N61" s="1" t="s">
        <v>22</v>
      </c>
      <c r="O61" s="1" t="s">
        <v>20</v>
      </c>
      <c r="P61" s="1" t="str">
        <f>IFERROR( LOOKUP(Table1[[#This Row],[Age]],$AO$3:$AO$8,$AP$3:$AP$8), "Out of Range")</f>
        <v>45-55</v>
      </c>
      <c r="Q61" s="1" t="str">
        <f>TEXT(Table1[[#This Row],[Date Joined]],"DD")</f>
        <v>12</v>
      </c>
      <c r="R61" s="1" t="str">
        <f>TEXT(Table1[[#This Row],[Date Joined]],"MMM")</f>
        <v>Feb</v>
      </c>
      <c r="S61" s="1" t="str">
        <f>TEXT(Table1[[#This Row],[Date Joined]],"YYYY")</f>
        <v>2017</v>
      </c>
    </row>
    <row r="62" spans="1:38" x14ac:dyDescent="0.3">
      <c r="A62" s="1" t="s">
        <v>169</v>
      </c>
      <c r="B62" s="1" t="s">
        <v>60</v>
      </c>
      <c r="C62" s="1" t="s">
        <v>24</v>
      </c>
      <c r="D62" s="2">
        <v>35</v>
      </c>
      <c r="E62" s="1" t="s">
        <v>16</v>
      </c>
      <c r="F62" s="1" t="s">
        <v>17</v>
      </c>
      <c r="G62" s="28">
        <v>42778</v>
      </c>
      <c r="H62" s="3">
        <v>6843.64</v>
      </c>
      <c r="I62" s="1" t="s">
        <v>18</v>
      </c>
      <c r="J62" s="1" t="s">
        <v>19</v>
      </c>
      <c r="K62" s="1" t="s">
        <v>20</v>
      </c>
      <c r="L62" s="1" t="s">
        <v>28</v>
      </c>
      <c r="M62" s="1" t="s">
        <v>53</v>
      </c>
      <c r="N62" s="1" t="s">
        <v>22</v>
      </c>
      <c r="O62" s="1" t="s">
        <v>20</v>
      </c>
      <c r="P62" s="1" t="str">
        <f>IFERROR( LOOKUP(Table1[[#This Row],[Age]],$AO$3:$AO$8,$AP$3:$AP$8), "Out of Range")</f>
        <v>35-45</v>
      </c>
      <c r="Q62" s="1" t="str">
        <f>TEXT(Table1[[#This Row],[Date Joined]],"DD")</f>
        <v>12</v>
      </c>
      <c r="R62" s="1" t="str">
        <f>TEXT(Table1[[#This Row],[Date Joined]],"MMM")</f>
        <v>Feb</v>
      </c>
      <c r="S62" s="1" t="str">
        <f>TEXT(Table1[[#This Row],[Date Joined]],"YYYY")</f>
        <v>2017</v>
      </c>
    </row>
    <row r="63" spans="1:38" x14ac:dyDescent="0.3">
      <c r="A63" s="1" t="s">
        <v>170</v>
      </c>
      <c r="B63" s="1" t="s">
        <v>74</v>
      </c>
      <c r="C63" s="1" t="s">
        <v>24</v>
      </c>
      <c r="D63" s="2">
        <v>47</v>
      </c>
      <c r="E63" s="1" t="s">
        <v>16</v>
      </c>
      <c r="F63" s="1" t="s">
        <v>41</v>
      </c>
      <c r="G63" s="28">
        <v>42778</v>
      </c>
      <c r="H63" s="3">
        <v>30351.96</v>
      </c>
      <c r="I63" s="1" t="s">
        <v>18</v>
      </c>
      <c r="J63" s="1" t="s">
        <v>27</v>
      </c>
      <c r="K63" s="1" t="s">
        <v>28</v>
      </c>
      <c r="L63" s="1" t="s">
        <v>20</v>
      </c>
      <c r="M63" s="1" t="s">
        <v>21</v>
      </c>
      <c r="N63" s="1" t="s">
        <v>22</v>
      </c>
      <c r="O63" s="1" t="s">
        <v>20</v>
      </c>
      <c r="P63" s="1" t="str">
        <f>IFERROR( LOOKUP(Table1[[#This Row],[Age]],$AO$3:$AO$8,$AP$3:$AP$8), "Out of Range")</f>
        <v>45-55</v>
      </c>
      <c r="Q63" s="1" t="str">
        <f>TEXT(Table1[[#This Row],[Date Joined]],"DD")</f>
        <v>12</v>
      </c>
      <c r="R63" s="1" t="str">
        <f>TEXT(Table1[[#This Row],[Date Joined]],"MMM")</f>
        <v>Feb</v>
      </c>
      <c r="S63" s="1" t="str">
        <f>TEXT(Table1[[#This Row],[Date Joined]],"YYYY")</f>
        <v>2017</v>
      </c>
    </row>
    <row r="64" spans="1:38" x14ac:dyDescent="0.3">
      <c r="A64" s="1" t="s">
        <v>171</v>
      </c>
      <c r="B64" s="1" t="s">
        <v>75</v>
      </c>
      <c r="C64" s="1" t="s">
        <v>15</v>
      </c>
      <c r="D64" s="2">
        <v>47</v>
      </c>
      <c r="E64" s="1" t="s">
        <v>16</v>
      </c>
      <c r="F64" s="1" t="s">
        <v>17</v>
      </c>
      <c r="G64" s="28">
        <v>42778</v>
      </c>
      <c r="H64" s="3">
        <v>33453.64</v>
      </c>
      <c r="I64" s="1" t="s">
        <v>18</v>
      </c>
      <c r="J64" s="1" t="s">
        <v>32</v>
      </c>
      <c r="K64" s="1" t="s">
        <v>20</v>
      </c>
      <c r="L64" s="1" t="s">
        <v>20</v>
      </c>
      <c r="M64" s="1" t="s">
        <v>21</v>
      </c>
      <c r="N64" s="1" t="s">
        <v>22</v>
      </c>
      <c r="O64" s="1" t="s">
        <v>20</v>
      </c>
      <c r="P64" s="1" t="str">
        <f>IFERROR( LOOKUP(Table1[[#This Row],[Age]],$AO$3:$AO$8,$AP$3:$AP$8), "Out of Range")</f>
        <v>45-55</v>
      </c>
      <c r="Q64" s="1" t="str">
        <f>TEXT(Table1[[#This Row],[Date Joined]],"DD")</f>
        <v>12</v>
      </c>
      <c r="R64" s="1" t="str">
        <f>TEXT(Table1[[#This Row],[Date Joined]],"MMM")</f>
        <v>Feb</v>
      </c>
      <c r="S64" s="1" t="str">
        <f>TEXT(Table1[[#This Row],[Date Joined]],"YYYY")</f>
        <v>2017</v>
      </c>
    </row>
    <row r="65" spans="1:19" x14ac:dyDescent="0.3">
      <c r="A65" s="1" t="s">
        <v>172</v>
      </c>
      <c r="B65" s="1" t="s">
        <v>61</v>
      </c>
      <c r="C65" s="1" t="s">
        <v>24</v>
      </c>
      <c r="D65" s="2">
        <v>39</v>
      </c>
      <c r="E65" s="1" t="s">
        <v>16</v>
      </c>
      <c r="F65" s="1" t="s">
        <v>17</v>
      </c>
      <c r="G65" s="28">
        <v>42778</v>
      </c>
      <c r="H65" s="3">
        <v>60155.6</v>
      </c>
      <c r="I65" s="1" t="s">
        <v>18</v>
      </c>
      <c r="J65" s="1" t="s">
        <v>27</v>
      </c>
      <c r="K65" s="1" t="s">
        <v>20</v>
      </c>
      <c r="L65" s="1" t="s">
        <v>20</v>
      </c>
      <c r="M65" s="1" t="s">
        <v>21</v>
      </c>
      <c r="N65" s="1" t="s">
        <v>22</v>
      </c>
      <c r="O65" s="1" t="s">
        <v>20</v>
      </c>
      <c r="P65" s="1" t="str">
        <f>IFERROR( LOOKUP(Table1[[#This Row],[Age]],$AO$3:$AO$8,$AP$3:$AP$8), "Out of Range")</f>
        <v>35-45</v>
      </c>
      <c r="Q65" s="1" t="str">
        <f>TEXT(Table1[[#This Row],[Date Joined]],"DD")</f>
        <v>12</v>
      </c>
      <c r="R65" s="1" t="str">
        <f>TEXT(Table1[[#This Row],[Date Joined]],"MMM")</f>
        <v>Feb</v>
      </c>
      <c r="S65" s="1" t="str">
        <f>TEXT(Table1[[#This Row],[Date Joined]],"YYYY")</f>
        <v>2017</v>
      </c>
    </row>
    <row r="66" spans="1:19" x14ac:dyDescent="0.3">
      <c r="A66" s="1" t="s">
        <v>173</v>
      </c>
      <c r="B66" s="1" t="s">
        <v>72</v>
      </c>
      <c r="C66" s="1" t="s">
        <v>24</v>
      </c>
      <c r="D66" s="2">
        <v>50</v>
      </c>
      <c r="E66" s="1" t="s">
        <v>40</v>
      </c>
      <c r="F66" s="1" t="s">
        <v>41</v>
      </c>
      <c r="G66" s="28">
        <v>42778</v>
      </c>
      <c r="H66" s="3">
        <v>27000.55</v>
      </c>
      <c r="I66" s="1" t="s">
        <v>18</v>
      </c>
      <c r="J66" s="1" t="s">
        <v>27</v>
      </c>
      <c r="K66" s="1" t="s">
        <v>20</v>
      </c>
      <c r="L66" s="1" t="s">
        <v>20</v>
      </c>
      <c r="M66" s="1" t="s">
        <v>21</v>
      </c>
      <c r="N66" s="1" t="s">
        <v>22</v>
      </c>
      <c r="O66" s="1" t="s">
        <v>20</v>
      </c>
      <c r="P66" s="1" t="str">
        <f>IFERROR( LOOKUP(Table1[[#This Row],[Age]],$AO$3:$AO$8,$AP$3:$AP$8), "Out of Range")</f>
        <v>45-55</v>
      </c>
      <c r="Q66" s="1" t="str">
        <f>TEXT(Table1[[#This Row],[Date Joined]],"DD")</f>
        <v>12</v>
      </c>
      <c r="R66" s="1" t="str">
        <f>TEXT(Table1[[#This Row],[Date Joined]],"MMM")</f>
        <v>Feb</v>
      </c>
      <c r="S66" s="1" t="str">
        <f>TEXT(Table1[[#This Row],[Date Joined]],"YYYY")</f>
        <v>2017</v>
      </c>
    </row>
    <row r="67" spans="1:19" x14ac:dyDescent="0.3">
      <c r="A67" s="1" t="s">
        <v>174</v>
      </c>
      <c r="B67" s="1" t="s">
        <v>71</v>
      </c>
      <c r="C67" s="1" t="s">
        <v>15</v>
      </c>
      <c r="D67" s="2">
        <v>43</v>
      </c>
      <c r="E67" s="1" t="s">
        <v>40</v>
      </c>
      <c r="F67" s="1" t="s">
        <v>26</v>
      </c>
      <c r="G67" s="28">
        <v>42778</v>
      </c>
      <c r="H67" s="3">
        <v>29963.9</v>
      </c>
      <c r="I67" s="1" t="s">
        <v>49</v>
      </c>
      <c r="J67" s="1" t="s">
        <v>27</v>
      </c>
      <c r="K67" s="1" t="s">
        <v>28</v>
      </c>
      <c r="L67" s="1" t="s">
        <v>20</v>
      </c>
      <c r="M67" s="1" t="s">
        <v>21</v>
      </c>
      <c r="N67" s="1" t="s">
        <v>29</v>
      </c>
      <c r="O67" s="1" t="s">
        <v>20</v>
      </c>
      <c r="P67" s="1" t="str">
        <f>IFERROR( LOOKUP(Table1[[#This Row],[Age]],$AO$3:$AO$8,$AP$3:$AP$8), "Out of Range")</f>
        <v>35-45</v>
      </c>
      <c r="Q67" s="1" t="str">
        <f>TEXT(Table1[[#This Row],[Date Joined]],"DD")</f>
        <v>12</v>
      </c>
      <c r="R67" s="1" t="str">
        <f>TEXT(Table1[[#This Row],[Date Joined]],"MMM")</f>
        <v>Feb</v>
      </c>
      <c r="S67" s="1" t="str">
        <f>TEXT(Table1[[#This Row],[Date Joined]],"YYYY")</f>
        <v>2017</v>
      </c>
    </row>
    <row r="68" spans="1:19" x14ac:dyDescent="0.3">
      <c r="A68" s="1" t="s">
        <v>175</v>
      </c>
      <c r="B68" s="1" t="s">
        <v>76</v>
      </c>
      <c r="C68" s="1" t="s">
        <v>15</v>
      </c>
      <c r="D68" s="2">
        <v>47</v>
      </c>
      <c r="E68" s="1" t="s">
        <v>40</v>
      </c>
      <c r="F68" s="1" t="s">
        <v>26</v>
      </c>
      <c r="G68" s="28">
        <v>42778</v>
      </c>
      <c r="H68" s="3">
        <v>7909.67</v>
      </c>
      <c r="I68" s="1" t="s">
        <v>18</v>
      </c>
      <c r="J68" s="1" t="s">
        <v>27</v>
      </c>
      <c r="K68" s="1" t="s">
        <v>28</v>
      </c>
      <c r="L68" s="1" t="s">
        <v>20</v>
      </c>
      <c r="M68" s="1" t="s">
        <v>21</v>
      </c>
      <c r="N68" s="1" t="s">
        <v>22</v>
      </c>
      <c r="O68" s="1" t="s">
        <v>20</v>
      </c>
      <c r="P68" s="1" t="str">
        <f>IFERROR( LOOKUP(Table1[[#This Row],[Age]],$AO$3:$AO$8,$AP$3:$AP$8), "Out of Range")</f>
        <v>45-55</v>
      </c>
      <c r="Q68" s="1" t="str">
        <f>TEXT(Table1[[#This Row],[Date Joined]],"DD")</f>
        <v>12</v>
      </c>
      <c r="R68" s="1" t="str">
        <f>TEXT(Table1[[#This Row],[Date Joined]],"MMM")</f>
        <v>Feb</v>
      </c>
      <c r="S68" s="1" t="str">
        <f>TEXT(Table1[[#This Row],[Date Joined]],"YYYY")</f>
        <v>2017</v>
      </c>
    </row>
    <row r="69" spans="1:19" x14ac:dyDescent="0.3">
      <c r="A69" s="1" t="s">
        <v>176</v>
      </c>
      <c r="B69" s="1" t="s">
        <v>77</v>
      </c>
      <c r="C69" s="1" t="s">
        <v>15</v>
      </c>
      <c r="D69" s="2">
        <v>61</v>
      </c>
      <c r="E69" s="1" t="s">
        <v>40</v>
      </c>
      <c r="F69" s="1" t="s">
        <v>26</v>
      </c>
      <c r="G69" s="28">
        <v>42778</v>
      </c>
      <c r="H69" s="3">
        <v>10688.72</v>
      </c>
      <c r="I69" s="1" t="s">
        <v>18</v>
      </c>
      <c r="J69" s="1" t="s">
        <v>27</v>
      </c>
      <c r="K69" s="1" t="s">
        <v>28</v>
      </c>
      <c r="L69" s="1" t="s">
        <v>20</v>
      </c>
      <c r="M69" s="1" t="s">
        <v>21</v>
      </c>
      <c r="N69" s="1" t="s">
        <v>22</v>
      </c>
      <c r="O69" s="1" t="s">
        <v>20</v>
      </c>
      <c r="P69" s="1" t="str">
        <f>IFERROR( LOOKUP(Table1[[#This Row],[Age]],$AO$3:$AO$8,$AP$3:$AP$8), "Out of Range")</f>
        <v>55-65</v>
      </c>
      <c r="Q69" s="1" t="str">
        <f>TEXT(Table1[[#This Row],[Date Joined]],"DD")</f>
        <v>12</v>
      </c>
      <c r="R69" s="1" t="str">
        <f>TEXT(Table1[[#This Row],[Date Joined]],"MMM")</f>
        <v>Feb</v>
      </c>
      <c r="S69" s="1" t="str">
        <f>TEXT(Table1[[#This Row],[Date Joined]],"YYYY")</f>
        <v>2017</v>
      </c>
    </row>
    <row r="70" spans="1:19" x14ac:dyDescent="0.3">
      <c r="A70" s="1" t="s">
        <v>177</v>
      </c>
      <c r="B70" s="1" t="s">
        <v>50</v>
      </c>
      <c r="C70" s="1" t="s">
        <v>15</v>
      </c>
      <c r="D70" s="2">
        <v>53</v>
      </c>
      <c r="E70" s="1" t="s">
        <v>40</v>
      </c>
      <c r="F70" s="1" t="s">
        <v>26</v>
      </c>
      <c r="G70" s="28">
        <v>42778</v>
      </c>
      <c r="H70" s="3">
        <v>53358.78</v>
      </c>
      <c r="I70" s="1" t="s">
        <v>18</v>
      </c>
      <c r="J70" s="1" t="s">
        <v>27</v>
      </c>
      <c r="K70" s="1" t="s">
        <v>20</v>
      </c>
      <c r="L70" s="1" t="s">
        <v>28</v>
      </c>
      <c r="M70" s="1" t="s">
        <v>21</v>
      </c>
      <c r="N70" s="1" t="s">
        <v>22</v>
      </c>
      <c r="O70" s="1" t="s">
        <v>20</v>
      </c>
      <c r="P70" s="1" t="str">
        <f>IFERROR( LOOKUP(Table1[[#This Row],[Age]],$AO$3:$AO$8,$AP$3:$AP$8), "Out of Range")</f>
        <v>45-55</v>
      </c>
      <c r="Q70" s="1" t="str">
        <f>TEXT(Table1[[#This Row],[Date Joined]],"DD")</f>
        <v>12</v>
      </c>
      <c r="R70" s="1" t="str">
        <f>TEXT(Table1[[#This Row],[Date Joined]],"MMM")</f>
        <v>Feb</v>
      </c>
      <c r="S70" s="1" t="str">
        <f>TEXT(Table1[[#This Row],[Date Joined]],"YYYY")</f>
        <v>2017</v>
      </c>
    </row>
    <row r="71" spans="1:19" x14ac:dyDescent="0.3">
      <c r="A71" s="1" t="s">
        <v>178</v>
      </c>
      <c r="B71" s="1" t="s">
        <v>64</v>
      </c>
      <c r="C71" s="1" t="s">
        <v>15</v>
      </c>
      <c r="D71" s="2">
        <v>45</v>
      </c>
      <c r="E71" s="1" t="s">
        <v>40</v>
      </c>
      <c r="F71" s="1" t="s">
        <v>41</v>
      </c>
      <c r="G71" s="28">
        <v>42778</v>
      </c>
      <c r="H71" s="3">
        <v>22407.119999999999</v>
      </c>
      <c r="I71" s="1" t="s">
        <v>31</v>
      </c>
      <c r="J71" s="1" t="s">
        <v>32</v>
      </c>
      <c r="K71" s="1" t="s">
        <v>20</v>
      </c>
      <c r="L71" s="1" t="s">
        <v>20</v>
      </c>
      <c r="M71" s="1" t="s">
        <v>21</v>
      </c>
      <c r="N71" s="1" t="s">
        <v>22</v>
      </c>
      <c r="O71" s="1" t="s">
        <v>20</v>
      </c>
      <c r="P71" s="1" t="str">
        <f>IFERROR( LOOKUP(Table1[[#This Row],[Age]],$AO$3:$AO$8,$AP$3:$AP$8), "Out of Range")</f>
        <v>45-55</v>
      </c>
      <c r="Q71" s="1" t="str">
        <f>TEXT(Table1[[#This Row],[Date Joined]],"DD")</f>
        <v>12</v>
      </c>
      <c r="R71" s="1" t="str">
        <f>TEXT(Table1[[#This Row],[Date Joined]],"MMM")</f>
        <v>Feb</v>
      </c>
      <c r="S71" s="1" t="str">
        <f>TEXT(Table1[[#This Row],[Date Joined]],"YYYY")</f>
        <v>2017</v>
      </c>
    </row>
    <row r="72" spans="1:19" x14ac:dyDescent="0.3">
      <c r="A72" s="1" t="s">
        <v>179</v>
      </c>
      <c r="B72" s="1" t="s">
        <v>77</v>
      </c>
      <c r="C72" s="1" t="s">
        <v>15</v>
      </c>
      <c r="D72" s="2">
        <v>49</v>
      </c>
      <c r="E72" s="1" t="s">
        <v>40</v>
      </c>
      <c r="F72" s="1" t="s">
        <v>26</v>
      </c>
      <c r="G72" s="28">
        <v>42778</v>
      </c>
      <c r="H72" s="3">
        <v>104537.99</v>
      </c>
      <c r="I72" s="1" t="s">
        <v>18</v>
      </c>
      <c r="J72" s="1" t="s">
        <v>32</v>
      </c>
      <c r="K72" s="1" t="s">
        <v>20</v>
      </c>
      <c r="L72" s="1" t="s">
        <v>20</v>
      </c>
      <c r="M72" s="1" t="s">
        <v>21</v>
      </c>
      <c r="N72" s="1" t="s">
        <v>69</v>
      </c>
      <c r="O72" s="1" t="s">
        <v>28</v>
      </c>
      <c r="P72" s="1" t="str">
        <f>IFERROR( LOOKUP(Table1[[#This Row],[Age]],$AO$3:$AO$8,$AP$3:$AP$8), "Out of Range")</f>
        <v>45-55</v>
      </c>
      <c r="Q72" s="1" t="str">
        <f>TEXT(Table1[[#This Row],[Date Joined]],"DD")</f>
        <v>12</v>
      </c>
      <c r="R72" s="1" t="str">
        <f>TEXT(Table1[[#This Row],[Date Joined]],"MMM")</f>
        <v>Feb</v>
      </c>
      <c r="S72" s="1" t="str">
        <f>TEXT(Table1[[#This Row],[Date Joined]],"YYYY")</f>
        <v>2017</v>
      </c>
    </row>
    <row r="73" spans="1:19" x14ac:dyDescent="0.3">
      <c r="A73" s="1" t="s">
        <v>180</v>
      </c>
      <c r="B73" s="1" t="s">
        <v>37</v>
      </c>
      <c r="C73" s="1" t="s">
        <v>24</v>
      </c>
      <c r="D73" s="2">
        <v>51</v>
      </c>
      <c r="E73" s="1" t="s">
        <v>40</v>
      </c>
      <c r="F73" s="1" t="s">
        <v>41</v>
      </c>
      <c r="G73" s="28">
        <v>42778</v>
      </c>
      <c r="H73" s="3">
        <v>53636.4</v>
      </c>
      <c r="I73" s="1" t="s">
        <v>49</v>
      </c>
      <c r="J73" s="1" t="s">
        <v>32</v>
      </c>
      <c r="K73" s="1" t="s">
        <v>28</v>
      </c>
      <c r="L73" s="1" t="s">
        <v>20</v>
      </c>
      <c r="M73" s="1" t="s">
        <v>22</v>
      </c>
      <c r="N73" s="1" t="s">
        <v>22</v>
      </c>
      <c r="O73" s="1" t="s">
        <v>20</v>
      </c>
      <c r="P73" s="1" t="str">
        <f>IFERROR( LOOKUP(Table1[[#This Row],[Age]],$AO$3:$AO$8,$AP$3:$AP$8), "Out of Range")</f>
        <v>45-55</v>
      </c>
      <c r="Q73" s="1" t="str">
        <f>TEXT(Table1[[#This Row],[Date Joined]],"DD")</f>
        <v>12</v>
      </c>
      <c r="R73" s="1" t="str">
        <f>TEXT(Table1[[#This Row],[Date Joined]],"MMM")</f>
        <v>Feb</v>
      </c>
      <c r="S73" s="1" t="str">
        <f>TEXT(Table1[[#This Row],[Date Joined]],"YYYY")</f>
        <v>2017</v>
      </c>
    </row>
    <row r="74" spans="1:19" x14ac:dyDescent="0.3">
      <c r="A74" s="1" t="s">
        <v>181</v>
      </c>
      <c r="B74" s="1" t="s">
        <v>60</v>
      </c>
      <c r="C74" s="1" t="s">
        <v>24</v>
      </c>
      <c r="D74" s="2">
        <v>36</v>
      </c>
      <c r="E74" s="1" t="s">
        <v>34</v>
      </c>
      <c r="F74" s="1" t="s">
        <v>17</v>
      </c>
      <c r="G74" s="28">
        <v>42778</v>
      </c>
      <c r="H74" s="3">
        <v>61852.4</v>
      </c>
      <c r="I74" s="1" t="s">
        <v>31</v>
      </c>
      <c r="J74" s="1" t="s">
        <v>32</v>
      </c>
      <c r="K74" s="1" t="s">
        <v>28</v>
      </c>
      <c r="L74" s="1" t="s">
        <v>20</v>
      </c>
      <c r="M74" s="1" t="s">
        <v>22</v>
      </c>
      <c r="N74" s="1" t="s">
        <v>22</v>
      </c>
      <c r="O74" s="1" t="s">
        <v>20</v>
      </c>
      <c r="P74" s="1" t="str">
        <f>IFERROR( LOOKUP(Table1[[#This Row],[Age]],$AO$3:$AO$8,$AP$3:$AP$8), "Out of Range")</f>
        <v>35-45</v>
      </c>
      <c r="Q74" s="1" t="str">
        <f>TEXT(Table1[[#This Row],[Date Joined]],"DD")</f>
        <v>12</v>
      </c>
      <c r="R74" s="1" t="str">
        <f>TEXT(Table1[[#This Row],[Date Joined]],"MMM")</f>
        <v>Feb</v>
      </c>
      <c r="S74" s="1" t="str">
        <f>TEXT(Table1[[#This Row],[Date Joined]],"YYYY")</f>
        <v>2017</v>
      </c>
    </row>
    <row r="75" spans="1:19" x14ac:dyDescent="0.3">
      <c r="A75" s="1" t="s">
        <v>182</v>
      </c>
      <c r="B75" s="1" t="s">
        <v>78</v>
      </c>
      <c r="C75" s="1" t="s">
        <v>15</v>
      </c>
      <c r="D75" s="2">
        <v>45</v>
      </c>
      <c r="E75" s="1" t="s">
        <v>34</v>
      </c>
      <c r="F75" s="1" t="s">
        <v>41</v>
      </c>
      <c r="G75" s="28">
        <v>42778</v>
      </c>
      <c r="H75" s="3">
        <v>54770.04</v>
      </c>
      <c r="I75" s="1" t="s">
        <v>18</v>
      </c>
      <c r="J75" s="1" t="s">
        <v>32</v>
      </c>
      <c r="K75" s="1" t="s">
        <v>28</v>
      </c>
      <c r="L75" s="1" t="s">
        <v>20</v>
      </c>
      <c r="M75" s="1" t="s">
        <v>22</v>
      </c>
      <c r="N75" s="1" t="s">
        <v>22</v>
      </c>
      <c r="O75" s="1" t="s">
        <v>20</v>
      </c>
      <c r="P75" s="1" t="str">
        <f>IFERROR( LOOKUP(Table1[[#This Row],[Age]],$AO$3:$AO$8,$AP$3:$AP$8), "Out of Range")</f>
        <v>45-55</v>
      </c>
      <c r="Q75" s="1" t="str">
        <f>TEXT(Table1[[#This Row],[Date Joined]],"DD")</f>
        <v>12</v>
      </c>
      <c r="R75" s="1" t="str">
        <f>TEXT(Table1[[#This Row],[Date Joined]],"MMM")</f>
        <v>Feb</v>
      </c>
      <c r="S75" s="1" t="str">
        <f>TEXT(Table1[[#This Row],[Date Joined]],"YYYY")</f>
        <v>2017</v>
      </c>
    </row>
    <row r="76" spans="1:19" x14ac:dyDescent="0.3">
      <c r="A76" s="1" t="s">
        <v>1206</v>
      </c>
      <c r="B76" s="1" t="s">
        <v>44</v>
      </c>
      <c r="C76" s="1" t="s">
        <v>24</v>
      </c>
      <c r="D76" s="2">
        <v>24</v>
      </c>
      <c r="E76" s="1" t="s">
        <v>16</v>
      </c>
      <c r="F76" s="1" t="s">
        <v>26</v>
      </c>
      <c r="G76" s="28">
        <v>42922</v>
      </c>
      <c r="H76" s="3">
        <v>115691.18</v>
      </c>
      <c r="I76" s="1" t="s">
        <v>49</v>
      </c>
      <c r="J76" s="1" t="s">
        <v>32</v>
      </c>
      <c r="K76" s="1" t="s">
        <v>20</v>
      </c>
      <c r="L76" s="1" t="s">
        <v>20</v>
      </c>
      <c r="M76" s="1" t="s">
        <v>21</v>
      </c>
      <c r="N76" s="1" t="s">
        <v>29</v>
      </c>
      <c r="O76" s="1" t="s">
        <v>20</v>
      </c>
      <c r="P76" s="1" t="str">
        <f>IFERROR( LOOKUP(Table1[[#This Row],[Age]],$AO$3:$AO$8,$AP$3:$AP$8), "Out of Range")</f>
        <v>15-25</v>
      </c>
      <c r="Q76" s="1" t="str">
        <f>TEXT(Table1[[#This Row],[Date Joined]],"DD")</f>
        <v>06</v>
      </c>
      <c r="R76" s="1" t="str">
        <f>TEXT(Table1[[#This Row],[Date Joined]],"MMM")</f>
        <v>Jul</v>
      </c>
      <c r="S76" s="1" t="str">
        <f>TEXT(Table1[[#This Row],[Date Joined]],"YYYY")</f>
        <v>2017</v>
      </c>
    </row>
    <row r="77" spans="1:19" x14ac:dyDescent="0.3">
      <c r="A77" s="1" t="s">
        <v>184</v>
      </c>
      <c r="B77" s="1" t="s">
        <v>66</v>
      </c>
      <c r="C77" s="1" t="s">
        <v>15</v>
      </c>
      <c r="D77" s="2">
        <v>44</v>
      </c>
      <c r="E77" s="1" t="s">
        <v>40</v>
      </c>
      <c r="F77" s="1" t="s">
        <v>26</v>
      </c>
      <c r="G77" s="28">
        <v>42790</v>
      </c>
      <c r="H77" s="3">
        <v>86920.39</v>
      </c>
      <c r="I77" s="1" t="s">
        <v>49</v>
      </c>
      <c r="J77" s="1" t="s">
        <v>32</v>
      </c>
      <c r="K77" s="1" t="s">
        <v>20</v>
      </c>
      <c r="L77" s="1" t="s">
        <v>20</v>
      </c>
      <c r="M77" s="1" t="s">
        <v>21</v>
      </c>
      <c r="N77" s="1" t="s">
        <v>22</v>
      </c>
      <c r="O77" s="1" t="s">
        <v>20</v>
      </c>
      <c r="P77" s="1" t="str">
        <f>IFERROR( LOOKUP(Table1[[#This Row],[Age]],$AO$3:$AO$8,$AP$3:$AP$8), "Out of Range")</f>
        <v>35-45</v>
      </c>
      <c r="Q77" s="1" t="str">
        <f>TEXT(Table1[[#This Row],[Date Joined]],"DD")</f>
        <v>24</v>
      </c>
      <c r="R77" s="1" t="str">
        <f>TEXT(Table1[[#This Row],[Date Joined]],"MMM")</f>
        <v>Feb</v>
      </c>
      <c r="S77" s="1" t="str">
        <f>TEXT(Table1[[#This Row],[Date Joined]],"YYYY")</f>
        <v>2017</v>
      </c>
    </row>
    <row r="78" spans="1:19" x14ac:dyDescent="0.3">
      <c r="A78" s="1" t="s">
        <v>185</v>
      </c>
      <c r="B78" s="1" t="s">
        <v>64</v>
      </c>
      <c r="C78" s="1" t="s">
        <v>15</v>
      </c>
      <c r="D78" s="2">
        <v>38</v>
      </c>
      <c r="E78" s="1" t="s">
        <v>16</v>
      </c>
      <c r="F78" s="1" t="s">
        <v>17</v>
      </c>
      <c r="G78" s="28">
        <v>42803</v>
      </c>
      <c r="H78" s="3">
        <v>42549.96</v>
      </c>
      <c r="I78" s="1" t="s">
        <v>49</v>
      </c>
      <c r="J78" s="1" t="s">
        <v>27</v>
      </c>
      <c r="K78" s="1" t="s">
        <v>28</v>
      </c>
      <c r="L78" s="1" t="s">
        <v>20</v>
      </c>
      <c r="M78" s="1" t="s">
        <v>21</v>
      </c>
      <c r="N78" s="1" t="s">
        <v>38</v>
      </c>
      <c r="O78" s="1" t="s">
        <v>20</v>
      </c>
      <c r="P78" s="1" t="str">
        <f>IFERROR( LOOKUP(Table1[[#This Row],[Age]],$AO$3:$AO$8,$AP$3:$AP$8), "Out of Range")</f>
        <v>35-45</v>
      </c>
      <c r="Q78" s="1" t="str">
        <f>TEXT(Table1[[#This Row],[Date Joined]],"DD")</f>
        <v>09</v>
      </c>
      <c r="R78" s="1" t="str">
        <f>TEXT(Table1[[#This Row],[Date Joined]],"MMM")</f>
        <v>Mar</v>
      </c>
      <c r="S78" s="1" t="str">
        <f>TEXT(Table1[[#This Row],[Date Joined]],"YYYY")</f>
        <v>2017</v>
      </c>
    </row>
    <row r="79" spans="1:19" x14ac:dyDescent="0.3">
      <c r="A79" s="1" t="s">
        <v>186</v>
      </c>
      <c r="B79" s="1" t="s">
        <v>44</v>
      </c>
      <c r="C79" s="1" t="s">
        <v>24</v>
      </c>
      <c r="D79" s="2">
        <v>36</v>
      </c>
      <c r="E79" s="1" t="s">
        <v>16</v>
      </c>
      <c r="F79" s="1" t="s">
        <v>41</v>
      </c>
      <c r="G79" s="28">
        <v>42804</v>
      </c>
      <c r="H79" s="3">
        <v>57782.78</v>
      </c>
      <c r="I79" s="1" t="s">
        <v>31</v>
      </c>
      <c r="J79" s="1" t="s">
        <v>27</v>
      </c>
      <c r="K79" s="1" t="s">
        <v>20</v>
      </c>
      <c r="L79" s="1" t="s">
        <v>28</v>
      </c>
      <c r="M79" s="1" t="s">
        <v>21</v>
      </c>
      <c r="N79" s="1" t="s">
        <v>22</v>
      </c>
      <c r="O79" s="1" t="s">
        <v>20</v>
      </c>
      <c r="P79" s="1" t="str">
        <f>IFERROR( LOOKUP(Table1[[#This Row],[Age]],$AO$3:$AO$8,$AP$3:$AP$8), "Out of Range")</f>
        <v>35-45</v>
      </c>
      <c r="Q79" s="1" t="str">
        <f>TEXT(Table1[[#This Row],[Date Joined]],"DD")</f>
        <v>10</v>
      </c>
      <c r="R79" s="1" t="str">
        <f>TEXT(Table1[[#This Row],[Date Joined]],"MMM")</f>
        <v>Mar</v>
      </c>
      <c r="S79" s="1" t="str">
        <f>TEXT(Table1[[#This Row],[Date Joined]],"YYYY")</f>
        <v>2017</v>
      </c>
    </row>
    <row r="80" spans="1:19" x14ac:dyDescent="0.3">
      <c r="A80" s="1" t="s">
        <v>187</v>
      </c>
      <c r="B80" s="1" t="s">
        <v>36</v>
      </c>
      <c r="C80" s="1" t="s">
        <v>24</v>
      </c>
      <c r="D80" s="2">
        <v>23</v>
      </c>
      <c r="E80" s="1" t="s">
        <v>34</v>
      </c>
      <c r="F80" s="1" t="s">
        <v>26</v>
      </c>
      <c r="G80" s="28">
        <v>42809</v>
      </c>
      <c r="H80" s="3">
        <v>10999.3</v>
      </c>
      <c r="I80" s="1" t="s">
        <v>49</v>
      </c>
      <c r="J80" s="1" t="s">
        <v>19</v>
      </c>
      <c r="K80" s="1" t="s">
        <v>20</v>
      </c>
      <c r="L80" s="1" t="s">
        <v>20</v>
      </c>
      <c r="M80" s="1" t="s">
        <v>21</v>
      </c>
      <c r="N80" s="1" t="s">
        <v>22</v>
      </c>
      <c r="O80" s="1" t="s">
        <v>20</v>
      </c>
      <c r="P80" s="1" t="str">
        <f>IFERROR( LOOKUP(Table1[[#This Row],[Age]],$AO$3:$AO$8,$AP$3:$AP$8), "Out of Range")</f>
        <v>15-25</v>
      </c>
      <c r="Q80" s="1" t="str">
        <f>TEXT(Table1[[#This Row],[Date Joined]],"DD")</f>
        <v>15</v>
      </c>
      <c r="R80" s="1" t="str">
        <f>TEXT(Table1[[#This Row],[Date Joined]],"MMM")</f>
        <v>Mar</v>
      </c>
      <c r="S80" s="1" t="str">
        <f>TEXT(Table1[[#This Row],[Date Joined]],"YYYY")</f>
        <v>2017</v>
      </c>
    </row>
    <row r="81" spans="1:19" x14ac:dyDescent="0.3">
      <c r="A81" s="1" t="s">
        <v>188</v>
      </c>
      <c r="B81" s="1" t="s">
        <v>79</v>
      </c>
      <c r="C81" s="1" t="s">
        <v>15</v>
      </c>
      <c r="D81" s="2">
        <v>34</v>
      </c>
      <c r="E81" s="1" t="s">
        <v>16</v>
      </c>
      <c r="F81" s="1" t="s">
        <v>17</v>
      </c>
      <c r="G81" s="28">
        <v>42810</v>
      </c>
      <c r="H81" s="3">
        <v>364.88</v>
      </c>
      <c r="I81" s="1" t="s">
        <v>18</v>
      </c>
      <c r="J81" s="1" t="s">
        <v>27</v>
      </c>
      <c r="K81" s="1" t="s">
        <v>28</v>
      </c>
      <c r="L81" s="1" t="s">
        <v>20</v>
      </c>
      <c r="M81" s="1" t="s">
        <v>21</v>
      </c>
      <c r="N81" s="1" t="s">
        <v>29</v>
      </c>
      <c r="O81" s="1" t="s">
        <v>20</v>
      </c>
      <c r="P81" s="1" t="str">
        <f>IFERROR( LOOKUP(Table1[[#This Row],[Age]],$AO$3:$AO$8,$AP$3:$AP$8), "Out of Range")</f>
        <v>26-35</v>
      </c>
      <c r="Q81" s="1" t="str">
        <f>TEXT(Table1[[#This Row],[Date Joined]],"DD")</f>
        <v>16</v>
      </c>
      <c r="R81" s="1" t="str">
        <f>TEXT(Table1[[#This Row],[Date Joined]],"MMM")</f>
        <v>Mar</v>
      </c>
      <c r="S81" s="1" t="str">
        <f>TEXT(Table1[[#This Row],[Date Joined]],"YYYY")</f>
        <v>2017</v>
      </c>
    </row>
    <row r="82" spans="1:19" x14ac:dyDescent="0.3">
      <c r="A82" s="1" t="s">
        <v>189</v>
      </c>
      <c r="B82" s="1" t="s">
        <v>80</v>
      </c>
      <c r="C82" s="1" t="s">
        <v>24</v>
      </c>
      <c r="D82" s="2">
        <v>36</v>
      </c>
      <c r="E82" s="1" t="s">
        <v>16</v>
      </c>
      <c r="F82" s="1" t="s">
        <v>17</v>
      </c>
      <c r="G82" s="28">
        <v>42810</v>
      </c>
      <c r="H82" s="3">
        <v>89454.87</v>
      </c>
      <c r="I82" s="1" t="s">
        <v>49</v>
      </c>
      <c r="J82" s="1" t="s">
        <v>27</v>
      </c>
      <c r="K82" s="1" t="s">
        <v>28</v>
      </c>
      <c r="L82" s="1" t="s">
        <v>20</v>
      </c>
      <c r="M82" s="1" t="s">
        <v>21</v>
      </c>
      <c r="N82" s="1" t="s">
        <v>22</v>
      </c>
      <c r="O82" s="1" t="s">
        <v>28</v>
      </c>
      <c r="P82" s="1" t="str">
        <f>IFERROR( LOOKUP(Table1[[#This Row],[Age]],$AO$3:$AO$8,$AP$3:$AP$8), "Out of Range")</f>
        <v>35-45</v>
      </c>
      <c r="Q82" s="1" t="str">
        <f>TEXT(Table1[[#This Row],[Date Joined]],"DD")</f>
        <v>16</v>
      </c>
      <c r="R82" s="1" t="str">
        <f>TEXT(Table1[[#This Row],[Date Joined]],"MMM")</f>
        <v>Mar</v>
      </c>
      <c r="S82" s="1" t="str">
        <f>TEXT(Table1[[#This Row],[Date Joined]],"YYYY")</f>
        <v>2017</v>
      </c>
    </row>
    <row r="83" spans="1:19" x14ac:dyDescent="0.3">
      <c r="A83" s="1" t="s">
        <v>190</v>
      </c>
      <c r="B83" s="1" t="s">
        <v>43</v>
      </c>
      <c r="C83" s="1" t="s">
        <v>15</v>
      </c>
      <c r="D83" s="2">
        <v>20</v>
      </c>
      <c r="E83" s="1" t="s">
        <v>16</v>
      </c>
      <c r="F83" s="1" t="s">
        <v>17</v>
      </c>
      <c r="G83" s="28">
        <v>42810</v>
      </c>
      <c r="H83" s="3">
        <v>17348.310000000001</v>
      </c>
      <c r="I83" s="1" t="s">
        <v>18</v>
      </c>
      <c r="J83" s="1" t="s">
        <v>19</v>
      </c>
      <c r="K83" s="1" t="s">
        <v>20</v>
      </c>
      <c r="L83" s="1" t="s">
        <v>20</v>
      </c>
      <c r="M83" s="1" t="s">
        <v>21</v>
      </c>
      <c r="N83" s="1" t="s">
        <v>22</v>
      </c>
      <c r="O83" s="1" t="s">
        <v>20</v>
      </c>
      <c r="P83" s="1" t="str">
        <f>IFERROR( LOOKUP(Table1[[#This Row],[Age]],$AO$3:$AO$8,$AP$3:$AP$8), "Out of Range")</f>
        <v>15-25</v>
      </c>
      <c r="Q83" s="1" t="str">
        <f>TEXT(Table1[[#This Row],[Date Joined]],"DD")</f>
        <v>16</v>
      </c>
      <c r="R83" s="1" t="str">
        <f>TEXT(Table1[[#This Row],[Date Joined]],"MMM")</f>
        <v>Mar</v>
      </c>
      <c r="S83" s="1" t="str">
        <f>TEXT(Table1[[#This Row],[Date Joined]],"YYYY")</f>
        <v>2017</v>
      </c>
    </row>
    <row r="84" spans="1:19" x14ac:dyDescent="0.3">
      <c r="A84" s="1" t="s">
        <v>1290</v>
      </c>
      <c r="B84" s="1" t="s">
        <v>100</v>
      </c>
      <c r="C84" s="1" t="s">
        <v>15</v>
      </c>
      <c r="D84" s="2">
        <v>24</v>
      </c>
      <c r="E84" s="1" t="s">
        <v>40</v>
      </c>
      <c r="F84" s="1" t="s">
        <v>41</v>
      </c>
      <c r="G84" s="28">
        <v>42928</v>
      </c>
      <c r="H84" s="3">
        <v>65641.72</v>
      </c>
      <c r="I84" s="1" t="s">
        <v>18</v>
      </c>
      <c r="J84" s="1" t="s">
        <v>27</v>
      </c>
      <c r="K84" s="1" t="s">
        <v>20</v>
      </c>
      <c r="L84" s="1" t="s">
        <v>20</v>
      </c>
      <c r="M84" s="1" t="s">
        <v>21</v>
      </c>
      <c r="N84" s="1" t="s">
        <v>69</v>
      </c>
      <c r="O84" s="1" t="s">
        <v>28</v>
      </c>
      <c r="P84" s="1" t="str">
        <f>IFERROR( LOOKUP(Table1[[#This Row],[Age]],$AO$3:$AO$8,$AP$3:$AP$8), "Out of Range")</f>
        <v>15-25</v>
      </c>
      <c r="Q84" s="1" t="str">
        <f>TEXT(Table1[[#This Row],[Date Joined]],"DD")</f>
        <v>12</v>
      </c>
      <c r="R84" s="1" t="str">
        <f>TEXT(Table1[[#This Row],[Date Joined]],"MMM")</f>
        <v>Jul</v>
      </c>
      <c r="S84" s="1" t="str">
        <f>TEXT(Table1[[#This Row],[Date Joined]],"YYYY")</f>
        <v>2017</v>
      </c>
    </row>
    <row r="85" spans="1:19" x14ac:dyDescent="0.3">
      <c r="A85" s="1" t="s">
        <v>192</v>
      </c>
      <c r="B85" s="1" t="s">
        <v>81</v>
      </c>
      <c r="C85" s="1" t="s">
        <v>15</v>
      </c>
      <c r="D85" s="2">
        <v>42</v>
      </c>
      <c r="E85" s="1" t="s">
        <v>16</v>
      </c>
      <c r="F85" s="1" t="s">
        <v>17</v>
      </c>
      <c r="G85" s="28">
        <v>42810</v>
      </c>
      <c r="H85" s="3">
        <v>65327.43</v>
      </c>
      <c r="I85" s="1" t="s">
        <v>18</v>
      </c>
      <c r="J85" s="1" t="s">
        <v>27</v>
      </c>
      <c r="K85" s="1" t="s">
        <v>20</v>
      </c>
      <c r="L85" s="1" t="s">
        <v>20</v>
      </c>
      <c r="M85" s="1" t="s">
        <v>53</v>
      </c>
      <c r="N85" s="1" t="s">
        <v>29</v>
      </c>
      <c r="O85" s="1" t="s">
        <v>28</v>
      </c>
      <c r="P85" s="1" t="str">
        <f>IFERROR( LOOKUP(Table1[[#This Row],[Age]],$AO$3:$AO$8,$AP$3:$AP$8), "Out of Range")</f>
        <v>35-45</v>
      </c>
      <c r="Q85" s="1" t="str">
        <f>TEXT(Table1[[#This Row],[Date Joined]],"DD")</f>
        <v>16</v>
      </c>
      <c r="R85" s="1" t="str">
        <f>TEXT(Table1[[#This Row],[Date Joined]],"MMM")</f>
        <v>Mar</v>
      </c>
      <c r="S85" s="1" t="str">
        <f>TEXT(Table1[[#This Row],[Date Joined]],"YYYY")</f>
        <v>2017</v>
      </c>
    </row>
    <row r="86" spans="1:19" x14ac:dyDescent="0.3">
      <c r="A86" s="1" t="s">
        <v>193</v>
      </c>
      <c r="B86" s="1" t="s">
        <v>44</v>
      </c>
      <c r="C86" s="1" t="s">
        <v>24</v>
      </c>
      <c r="D86" s="2">
        <v>38</v>
      </c>
      <c r="E86" s="1" t="s">
        <v>16</v>
      </c>
      <c r="F86" s="1" t="s">
        <v>17</v>
      </c>
      <c r="G86" s="28">
        <v>42810</v>
      </c>
      <c r="H86" s="3">
        <v>94986.87</v>
      </c>
      <c r="I86" s="1" t="s">
        <v>18</v>
      </c>
      <c r="J86" s="1" t="s">
        <v>32</v>
      </c>
      <c r="K86" s="1" t="s">
        <v>20</v>
      </c>
      <c r="L86" s="1" t="s">
        <v>20</v>
      </c>
      <c r="M86" s="1" t="s">
        <v>21</v>
      </c>
      <c r="N86" s="1" t="s">
        <v>22</v>
      </c>
      <c r="O86" s="1" t="s">
        <v>28</v>
      </c>
      <c r="P86" s="1" t="str">
        <f>IFERROR( LOOKUP(Table1[[#This Row],[Age]],$AO$3:$AO$8,$AP$3:$AP$8), "Out of Range")</f>
        <v>35-45</v>
      </c>
      <c r="Q86" s="1" t="str">
        <f>TEXT(Table1[[#This Row],[Date Joined]],"DD")</f>
        <v>16</v>
      </c>
      <c r="R86" s="1" t="str">
        <f>TEXT(Table1[[#This Row],[Date Joined]],"MMM")</f>
        <v>Mar</v>
      </c>
      <c r="S86" s="1" t="str">
        <f>TEXT(Table1[[#This Row],[Date Joined]],"YYYY")</f>
        <v>2017</v>
      </c>
    </row>
    <row r="87" spans="1:19" x14ac:dyDescent="0.3">
      <c r="A87" s="1" t="s">
        <v>194</v>
      </c>
      <c r="B87" s="1" t="s">
        <v>46</v>
      </c>
      <c r="C87" s="1" t="s">
        <v>15</v>
      </c>
      <c r="D87" s="2">
        <v>39</v>
      </c>
      <c r="E87" s="1" t="s">
        <v>16</v>
      </c>
      <c r="F87" s="1" t="s">
        <v>17</v>
      </c>
      <c r="G87" s="28">
        <v>42810</v>
      </c>
      <c r="H87" s="3">
        <v>34074.76</v>
      </c>
      <c r="I87" s="1" t="s">
        <v>18</v>
      </c>
      <c r="J87" s="1" t="s">
        <v>19</v>
      </c>
      <c r="K87" s="1" t="s">
        <v>28</v>
      </c>
      <c r="L87" s="1" t="s">
        <v>20</v>
      </c>
      <c r="M87" s="1" t="s">
        <v>22</v>
      </c>
      <c r="N87" s="1" t="s">
        <v>22</v>
      </c>
      <c r="O87" s="1" t="s">
        <v>20</v>
      </c>
      <c r="P87" s="1" t="str">
        <f>IFERROR( LOOKUP(Table1[[#This Row],[Age]],$AO$3:$AO$8,$AP$3:$AP$8), "Out of Range")</f>
        <v>35-45</v>
      </c>
      <c r="Q87" s="1" t="str">
        <f>TEXT(Table1[[#This Row],[Date Joined]],"DD")</f>
        <v>16</v>
      </c>
      <c r="R87" s="1" t="str">
        <f>TEXT(Table1[[#This Row],[Date Joined]],"MMM")</f>
        <v>Mar</v>
      </c>
      <c r="S87" s="1" t="str">
        <f>TEXT(Table1[[#This Row],[Date Joined]],"YYYY")</f>
        <v>2017</v>
      </c>
    </row>
    <row r="88" spans="1:19" x14ac:dyDescent="0.3">
      <c r="A88" s="1" t="s">
        <v>195</v>
      </c>
      <c r="B88" s="1" t="s">
        <v>80</v>
      </c>
      <c r="C88" s="1" t="s">
        <v>15</v>
      </c>
      <c r="D88" s="2">
        <v>41</v>
      </c>
      <c r="E88" s="1" t="s">
        <v>16</v>
      </c>
      <c r="F88" s="1" t="s">
        <v>41</v>
      </c>
      <c r="G88" s="28">
        <v>42810</v>
      </c>
      <c r="H88" s="3">
        <v>7232.21</v>
      </c>
      <c r="I88" s="1" t="s">
        <v>31</v>
      </c>
      <c r="J88" s="1" t="s">
        <v>27</v>
      </c>
      <c r="K88" s="1" t="s">
        <v>20</v>
      </c>
      <c r="L88" s="1" t="s">
        <v>28</v>
      </c>
      <c r="M88" s="1" t="s">
        <v>21</v>
      </c>
      <c r="N88" s="1" t="s">
        <v>22</v>
      </c>
      <c r="O88" s="1" t="s">
        <v>20</v>
      </c>
      <c r="P88" s="1" t="str">
        <f>IFERROR( LOOKUP(Table1[[#This Row],[Age]],$AO$3:$AO$8,$AP$3:$AP$8), "Out of Range")</f>
        <v>35-45</v>
      </c>
      <c r="Q88" s="1" t="str">
        <f>TEXT(Table1[[#This Row],[Date Joined]],"DD")</f>
        <v>16</v>
      </c>
      <c r="R88" s="1" t="str">
        <f>TEXT(Table1[[#This Row],[Date Joined]],"MMM")</f>
        <v>Mar</v>
      </c>
      <c r="S88" s="1" t="str">
        <f>TEXT(Table1[[#This Row],[Date Joined]],"YYYY")</f>
        <v>2017</v>
      </c>
    </row>
    <row r="89" spans="1:19" x14ac:dyDescent="0.3">
      <c r="A89" s="1" t="s">
        <v>1347</v>
      </c>
      <c r="B89" s="1" t="s">
        <v>72</v>
      </c>
      <c r="C89" s="1" t="s">
        <v>24</v>
      </c>
      <c r="D89" s="2">
        <v>24</v>
      </c>
      <c r="E89" s="1" t="s">
        <v>16</v>
      </c>
      <c r="F89" s="1" t="s">
        <v>17</v>
      </c>
      <c r="G89" s="28">
        <v>42932</v>
      </c>
      <c r="H89" s="3">
        <v>40339.160000000003</v>
      </c>
      <c r="I89" s="1" t="s">
        <v>18</v>
      </c>
      <c r="J89" s="1" t="s">
        <v>19</v>
      </c>
      <c r="K89" s="1" t="s">
        <v>28</v>
      </c>
      <c r="L89" s="1" t="s">
        <v>28</v>
      </c>
      <c r="M89" s="1" t="s">
        <v>21</v>
      </c>
      <c r="N89" s="1" t="s">
        <v>22</v>
      </c>
      <c r="O89" s="1" t="s">
        <v>20</v>
      </c>
      <c r="P89" s="1" t="str">
        <f>IFERROR( LOOKUP(Table1[[#This Row],[Age]],$AO$3:$AO$8,$AP$3:$AP$8), "Out of Range")</f>
        <v>15-25</v>
      </c>
      <c r="Q89" s="1" t="str">
        <f>TEXT(Table1[[#This Row],[Date Joined]],"DD")</f>
        <v>16</v>
      </c>
      <c r="R89" s="1" t="str">
        <f>TEXT(Table1[[#This Row],[Date Joined]],"MMM")</f>
        <v>Jul</v>
      </c>
      <c r="S89" s="1" t="str">
        <f>TEXT(Table1[[#This Row],[Date Joined]],"YYYY")</f>
        <v>2017</v>
      </c>
    </row>
    <row r="90" spans="1:19" x14ac:dyDescent="0.3">
      <c r="A90" s="1" t="s">
        <v>1481</v>
      </c>
      <c r="B90" s="1" t="s">
        <v>104</v>
      </c>
      <c r="C90" s="1" t="s">
        <v>15</v>
      </c>
      <c r="D90" s="2">
        <v>24</v>
      </c>
      <c r="E90" s="1" t="s">
        <v>16</v>
      </c>
      <c r="F90" s="1" t="s">
        <v>17</v>
      </c>
      <c r="G90" s="28">
        <v>42941</v>
      </c>
      <c r="H90" s="3">
        <v>25561.55</v>
      </c>
      <c r="I90" s="1" t="s">
        <v>49</v>
      </c>
      <c r="J90" s="1" t="s">
        <v>32</v>
      </c>
      <c r="K90" s="1" t="s">
        <v>28</v>
      </c>
      <c r="L90" s="1" t="s">
        <v>20</v>
      </c>
      <c r="M90" s="1" t="s">
        <v>22</v>
      </c>
      <c r="N90" s="1" t="s">
        <v>22</v>
      </c>
      <c r="O90" s="1" t="s">
        <v>20</v>
      </c>
      <c r="P90" s="1" t="str">
        <f>IFERROR( LOOKUP(Table1[[#This Row],[Age]],$AO$3:$AO$8,$AP$3:$AP$8), "Out of Range")</f>
        <v>15-25</v>
      </c>
      <c r="Q90" s="1" t="str">
        <f>TEXT(Table1[[#This Row],[Date Joined]],"DD")</f>
        <v>25</v>
      </c>
      <c r="R90" s="1" t="str">
        <f>TEXT(Table1[[#This Row],[Date Joined]],"MMM")</f>
        <v>Jul</v>
      </c>
      <c r="S90" s="1" t="str">
        <f>TEXT(Table1[[#This Row],[Date Joined]],"YYYY")</f>
        <v>2017</v>
      </c>
    </row>
    <row r="91" spans="1:19" x14ac:dyDescent="0.3">
      <c r="A91" s="1" t="s">
        <v>198</v>
      </c>
      <c r="B91" s="1" t="s">
        <v>36</v>
      </c>
      <c r="C91" s="1" t="s">
        <v>24</v>
      </c>
      <c r="D91" s="2">
        <v>35</v>
      </c>
      <c r="E91" s="1" t="s">
        <v>16</v>
      </c>
      <c r="F91" s="1" t="s">
        <v>17</v>
      </c>
      <c r="G91" s="28">
        <v>42810</v>
      </c>
      <c r="H91" s="3">
        <v>6259.07</v>
      </c>
      <c r="I91" s="1" t="s">
        <v>18</v>
      </c>
      <c r="J91" s="1" t="s">
        <v>27</v>
      </c>
      <c r="K91" s="1" t="s">
        <v>28</v>
      </c>
      <c r="L91" s="1" t="s">
        <v>20</v>
      </c>
      <c r="M91" s="1" t="s">
        <v>22</v>
      </c>
      <c r="N91" s="1" t="s">
        <v>22</v>
      </c>
      <c r="O91" s="1" t="s">
        <v>20</v>
      </c>
      <c r="P91" s="1" t="str">
        <f>IFERROR( LOOKUP(Table1[[#This Row],[Age]],$AO$3:$AO$8,$AP$3:$AP$8), "Out of Range")</f>
        <v>35-45</v>
      </c>
      <c r="Q91" s="1" t="str">
        <f>TEXT(Table1[[#This Row],[Date Joined]],"DD")</f>
        <v>16</v>
      </c>
      <c r="R91" s="1" t="str">
        <f>TEXT(Table1[[#This Row],[Date Joined]],"MMM")</f>
        <v>Mar</v>
      </c>
      <c r="S91" s="1" t="str">
        <f>TEXT(Table1[[#This Row],[Date Joined]],"YYYY")</f>
        <v>2017</v>
      </c>
    </row>
    <row r="92" spans="1:19" x14ac:dyDescent="0.3">
      <c r="A92" s="1" t="s">
        <v>199</v>
      </c>
      <c r="B92" s="1" t="s">
        <v>37</v>
      </c>
      <c r="C92" s="1" t="s">
        <v>15</v>
      </c>
      <c r="D92" s="2">
        <v>35</v>
      </c>
      <c r="E92" s="1" t="s">
        <v>16</v>
      </c>
      <c r="F92" s="1" t="s">
        <v>17</v>
      </c>
      <c r="G92" s="28">
        <v>42810</v>
      </c>
      <c r="H92" s="3">
        <v>112854.76</v>
      </c>
      <c r="I92" s="1" t="s">
        <v>18</v>
      </c>
      <c r="J92" s="1" t="s">
        <v>19</v>
      </c>
      <c r="K92" s="1" t="s">
        <v>20</v>
      </c>
      <c r="L92" s="1" t="s">
        <v>20</v>
      </c>
      <c r="M92" s="1" t="s">
        <v>21</v>
      </c>
      <c r="N92" s="1" t="s">
        <v>22</v>
      </c>
      <c r="O92" s="1" t="s">
        <v>20</v>
      </c>
      <c r="P92" s="1" t="str">
        <f>IFERROR( LOOKUP(Table1[[#This Row],[Age]],$AO$3:$AO$8,$AP$3:$AP$8), "Out of Range")</f>
        <v>35-45</v>
      </c>
      <c r="Q92" s="1" t="str">
        <f>TEXT(Table1[[#This Row],[Date Joined]],"DD")</f>
        <v>16</v>
      </c>
      <c r="R92" s="1" t="str">
        <f>TEXT(Table1[[#This Row],[Date Joined]],"MMM")</f>
        <v>Mar</v>
      </c>
      <c r="S92" s="1" t="str">
        <f>TEXT(Table1[[#This Row],[Date Joined]],"YYYY")</f>
        <v>2017</v>
      </c>
    </row>
    <row r="93" spans="1:19" x14ac:dyDescent="0.3">
      <c r="A93" s="1" t="s">
        <v>1672</v>
      </c>
      <c r="B93" s="1" t="s">
        <v>75</v>
      </c>
      <c r="C93" s="1" t="s">
        <v>24</v>
      </c>
      <c r="D93" s="2">
        <v>24</v>
      </c>
      <c r="E93" s="1" t="s">
        <v>16</v>
      </c>
      <c r="F93" s="1" t="s">
        <v>17</v>
      </c>
      <c r="G93" s="28">
        <v>42957</v>
      </c>
      <c r="H93" s="3">
        <v>128540.31</v>
      </c>
      <c r="I93" s="1" t="s">
        <v>18</v>
      </c>
      <c r="J93" s="1" t="s">
        <v>27</v>
      </c>
      <c r="K93" s="1" t="s">
        <v>20</v>
      </c>
      <c r="L93" s="1" t="s">
        <v>20</v>
      </c>
      <c r="M93" s="1" t="s">
        <v>21</v>
      </c>
      <c r="N93" s="1" t="s">
        <v>22</v>
      </c>
      <c r="O93" s="1" t="s">
        <v>20</v>
      </c>
      <c r="P93" s="1" t="str">
        <f>IFERROR( LOOKUP(Table1[[#This Row],[Age]],$AO$3:$AO$8,$AP$3:$AP$8), "Out of Range")</f>
        <v>15-25</v>
      </c>
      <c r="Q93" s="1" t="str">
        <f>TEXT(Table1[[#This Row],[Date Joined]],"DD")</f>
        <v>10</v>
      </c>
      <c r="R93" s="1" t="str">
        <f>TEXT(Table1[[#This Row],[Date Joined]],"MMM")</f>
        <v>Aug</v>
      </c>
      <c r="S93" s="1" t="str">
        <f>TEXT(Table1[[#This Row],[Date Joined]],"YYYY")</f>
        <v>2017</v>
      </c>
    </row>
    <row r="94" spans="1:19" x14ac:dyDescent="0.3">
      <c r="A94" s="1" t="s">
        <v>201</v>
      </c>
      <c r="B94" s="1" t="s">
        <v>83</v>
      </c>
      <c r="C94" s="1" t="s">
        <v>15</v>
      </c>
      <c r="D94" s="2">
        <v>23</v>
      </c>
      <c r="E94" s="1" t="s">
        <v>16</v>
      </c>
      <c r="F94" s="1" t="s">
        <v>17</v>
      </c>
      <c r="G94" s="28">
        <v>42810</v>
      </c>
      <c r="H94" s="3">
        <v>21937.4</v>
      </c>
      <c r="I94" s="1" t="s">
        <v>31</v>
      </c>
      <c r="J94" s="1" t="s">
        <v>27</v>
      </c>
      <c r="K94" s="1" t="s">
        <v>28</v>
      </c>
      <c r="L94" s="1" t="s">
        <v>20</v>
      </c>
      <c r="M94" s="1" t="s">
        <v>21</v>
      </c>
      <c r="N94" s="1" t="s">
        <v>22</v>
      </c>
      <c r="O94" s="1" t="s">
        <v>28</v>
      </c>
      <c r="P94" s="1" t="str">
        <f>IFERROR( LOOKUP(Table1[[#This Row],[Age]],$AO$3:$AO$8,$AP$3:$AP$8), "Out of Range")</f>
        <v>15-25</v>
      </c>
      <c r="Q94" s="1" t="str">
        <f>TEXT(Table1[[#This Row],[Date Joined]],"DD")</f>
        <v>16</v>
      </c>
      <c r="R94" s="1" t="str">
        <f>TEXT(Table1[[#This Row],[Date Joined]],"MMM")</f>
        <v>Mar</v>
      </c>
      <c r="S94" s="1" t="str">
        <f>TEXT(Table1[[#This Row],[Date Joined]],"YYYY")</f>
        <v>2017</v>
      </c>
    </row>
    <row r="95" spans="1:19" x14ac:dyDescent="0.3">
      <c r="A95" s="1" t="s">
        <v>202</v>
      </c>
      <c r="B95" s="1" t="s">
        <v>84</v>
      </c>
      <c r="C95" s="1" t="s">
        <v>24</v>
      </c>
      <c r="D95" s="2">
        <v>38</v>
      </c>
      <c r="E95" s="1" t="s">
        <v>16</v>
      </c>
      <c r="F95" s="1" t="s">
        <v>41</v>
      </c>
      <c r="G95" s="28">
        <v>42810</v>
      </c>
      <c r="H95" s="3">
        <v>65721.3</v>
      </c>
      <c r="I95" s="1" t="s">
        <v>31</v>
      </c>
      <c r="J95" s="1" t="s">
        <v>32</v>
      </c>
      <c r="K95" s="1" t="s">
        <v>20</v>
      </c>
      <c r="L95" s="1" t="s">
        <v>20</v>
      </c>
      <c r="M95" s="1" t="s">
        <v>21</v>
      </c>
      <c r="N95" s="1" t="s">
        <v>22</v>
      </c>
      <c r="O95" s="1" t="s">
        <v>20</v>
      </c>
      <c r="P95" s="1" t="str">
        <f>IFERROR( LOOKUP(Table1[[#This Row],[Age]],$AO$3:$AO$8,$AP$3:$AP$8), "Out of Range")</f>
        <v>35-45</v>
      </c>
      <c r="Q95" s="1" t="str">
        <f>TEXT(Table1[[#This Row],[Date Joined]],"DD")</f>
        <v>16</v>
      </c>
      <c r="R95" s="1" t="str">
        <f>TEXT(Table1[[#This Row],[Date Joined]],"MMM")</f>
        <v>Mar</v>
      </c>
      <c r="S95" s="1" t="str">
        <f>TEXT(Table1[[#This Row],[Date Joined]],"YYYY")</f>
        <v>2017</v>
      </c>
    </row>
    <row r="96" spans="1:19" x14ac:dyDescent="0.3">
      <c r="A96" s="1" t="s">
        <v>1755</v>
      </c>
      <c r="B96" s="1" t="s">
        <v>82</v>
      </c>
      <c r="C96" s="1" t="s">
        <v>15</v>
      </c>
      <c r="D96" s="2">
        <v>24</v>
      </c>
      <c r="E96" s="1" t="s">
        <v>16</v>
      </c>
      <c r="F96" s="1" t="s">
        <v>26</v>
      </c>
      <c r="G96" s="28">
        <v>42964</v>
      </c>
      <c r="H96" s="3">
        <v>28772.240000000002</v>
      </c>
      <c r="I96" s="1" t="s">
        <v>31</v>
      </c>
      <c r="J96" s="1" t="s">
        <v>32</v>
      </c>
      <c r="K96" s="1" t="s">
        <v>28</v>
      </c>
      <c r="L96" s="1" t="s">
        <v>20</v>
      </c>
      <c r="M96" s="1" t="s">
        <v>21</v>
      </c>
      <c r="N96" s="1" t="s">
        <v>22</v>
      </c>
      <c r="O96" s="1" t="s">
        <v>20</v>
      </c>
      <c r="P96" s="1" t="str">
        <f>IFERROR( LOOKUP(Table1[[#This Row],[Age]],$AO$3:$AO$8,$AP$3:$AP$8), "Out of Range")</f>
        <v>15-25</v>
      </c>
      <c r="Q96" s="1" t="str">
        <f>TEXT(Table1[[#This Row],[Date Joined]],"DD")</f>
        <v>17</v>
      </c>
      <c r="R96" s="1" t="str">
        <f>TEXT(Table1[[#This Row],[Date Joined]],"MMM")</f>
        <v>Aug</v>
      </c>
      <c r="S96" s="1" t="str">
        <f>TEXT(Table1[[#This Row],[Date Joined]],"YYYY")</f>
        <v>2017</v>
      </c>
    </row>
    <row r="97" spans="1:19" x14ac:dyDescent="0.3">
      <c r="A97" s="1" t="s">
        <v>1791</v>
      </c>
      <c r="B97" s="1" t="s">
        <v>35</v>
      </c>
      <c r="C97" s="1" t="s">
        <v>24</v>
      </c>
      <c r="D97" s="2">
        <v>24</v>
      </c>
      <c r="E97" s="1" t="s">
        <v>25</v>
      </c>
      <c r="F97" s="1" t="s">
        <v>41</v>
      </c>
      <c r="G97" s="28">
        <v>42967</v>
      </c>
      <c r="H97" s="3">
        <v>3904.75</v>
      </c>
      <c r="I97" s="1" t="s">
        <v>31</v>
      </c>
      <c r="J97" s="1" t="s">
        <v>32</v>
      </c>
      <c r="K97" s="1" t="s">
        <v>20</v>
      </c>
      <c r="L97" s="1" t="s">
        <v>20</v>
      </c>
      <c r="M97" s="1" t="s">
        <v>21</v>
      </c>
      <c r="N97" s="1" t="s">
        <v>22</v>
      </c>
      <c r="O97" s="1" t="s">
        <v>20</v>
      </c>
      <c r="P97" s="1" t="str">
        <f>IFERROR( LOOKUP(Table1[[#This Row],[Age]],$AO$3:$AO$8,$AP$3:$AP$8), "Out of Range")</f>
        <v>15-25</v>
      </c>
      <c r="Q97" s="1" t="str">
        <f>TEXT(Table1[[#This Row],[Date Joined]],"DD")</f>
        <v>20</v>
      </c>
      <c r="R97" s="1" t="str">
        <f>TEXT(Table1[[#This Row],[Date Joined]],"MMM")</f>
        <v>Aug</v>
      </c>
      <c r="S97" s="1" t="str">
        <f>TEXT(Table1[[#This Row],[Date Joined]],"YYYY")</f>
        <v>2017</v>
      </c>
    </row>
    <row r="98" spans="1:19" x14ac:dyDescent="0.3">
      <c r="A98" s="1" t="s">
        <v>205</v>
      </c>
      <c r="B98" s="1" t="s">
        <v>68</v>
      </c>
      <c r="C98" s="1" t="s">
        <v>24</v>
      </c>
      <c r="D98" s="2">
        <v>38</v>
      </c>
      <c r="E98" s="1" t="s">
        <v>16</v>
      </c>
      <c r="F98" s="1" t="s">
        <v>26</v>
      </c>
      <c r="G98" s="28">
        <v>42810</v>
      </c>
      <c r="H98" s="3">
        <v>92372.93</v>
      </c>
      <c r="I98" s="1" t="s">
        <v>18</v>
      </c>
      <c r="J98" s="1" t="s">
        <v>32</v>
      </c>
      <c r="K98" s="1" t="s">
        <v>28</v>
      </c>
      <c r="L98" s="1" t="s">
        <v>20</v>
      </c>
      <c r="M98" s="1" t="s">
        <v>22</v>
      </c>
      <c r="N98" s="1" t="s">
        <v>22</v>
      </c>
      <c r="O98" s="1" t="s">
        <v>20</v>
      </c>
      <c r="P98" s="1" t="str">
        <f>IFERROR( LOOKUP(Table1[[#This Row],[Age]],$AO$3:$AO$8,$AP$3:$AP$8), "Out of Range")</f>
        <v>35-45</v>
      </c>
      <c r="Q98" s="1" t="str">
        <f>TEXT(Table1[[#This Row],[Date Joined]],"DD")</f>
        <v>16</v>
      </c>
      <c r="R98" s="1" t="str">
        <f>TEXT(Table1[[#This Row],[Date Joined]],"MMM")</f>
        <v>Mar</v>
      </c>
      <c r="S98" s="1" t="str">
        <f>TEXT(Table1[[#This Row],[Date Joined]],"YYYY")</f>
        <v>2017</v>
      </c>
    </row>
    <row r="99" spans="1:19" x14ac:dyDescent="0.3">
      <c r="A99" s="1" t="s">
        <v>206</v>
      </c>
      <c r="B99" s="1" t="s">
        <v>51</v>
      </c>
      <c r="C99" s="1" t="s">
        <v>24</v>
      </c>
      <c r="D99" s="2">
        <v>36</v>
      </c>
      <c r="E99" s="1" t="s">
        <v>16</v>
      </c>
      <c r="F99" s="1" t="s">
        <v>17</v>
      </c>
      <c r="G99" s="28">
        <v>42810</v>
      </c>
      <c r="H99" s="3">
        <v>2133.75</v>
      </c>
      <c r="I99" s="1" t="s">
        <v>31</v>
      </c>
      <c r="J99" s="1" t="s">
        <v>32</v>
      </c>
      <c r="K99" s="1" t="s">
        <v>20</v>
      </c>
      <c r="L99" s="1" t="s">
        <v>20</v>
      </c>
      <c r="M99" s="1" t="s">
        <v>21</v>
      </c>
      <c r="N99" s="1" t="s">
        <v>29</v>
      </c>
      <c r="O99" s="1" t="s">
        <v>20</v>
      </c>
      <c r="P99" s="1" t="str">
        <f>IFERROR( LOOKUP(Table1[[#This Row],[Age]],$AO$3:$AO$8,$AP$3:$AP$8), "Out of Range")</f>
        <v>35-45</v>
      </c>
      <c r="Q99" s="1" t="str">
        <f>TEXT(Table1[[#This Row],[Date Joined]],"DD")</f>
        <v>16</v>
      </c>
      <c r="R99" s="1" t="str">
        <f>TEXT(Table1[[#This Row],[Date Joined]],"MMM")</f>
        <v>Mar</v>
      </c>
      <c r="S99" s="1" t="str">
        <f>TEXT(Table1[[#This Row],[Date Joined]],"YYYY")</f>
        <v>2017</v>
      </c>
    </row>
    <row r="100" spans="1:19" x14ac:dyDescent="0.3">
      <c r="A100" s="1" t="s">
        <v>207</v>
      </c>
      <c r="B100" s="1" t="s">
        <v>79</v>
      </c>
      <c r="C100" s="1" t="s">
        <v>15</v>
      </c>
      <c r="D100" s="2">
        <v>40</v>
      </c>
      <c r="E100" s="1" t="s">
        <v>40</v>
      </c>
      <c r="F100" s="1" t="s">
        <v>26</v>
      </c>
      <c r="G100" s="28">
        <v>42810</v>
      </c>
      <c r="H100" s="3">
        <v>8143.09</v>
      </c>
      <c r="I100" s="1" t="s">
        <v>49</v>
      </c>
      <c r="J100" s="1" t="s">
        <v>27</v>
      </c>
      <c r="K100" s="1" t="s">
        <v>20</v>
      </c>
      <c r="L100" s="1" t="s">
        <v>20</v>
      </c>
      <c r="M100" s="1" t="s">
        <v>21</v>
      </c>
      <c r="N100" s="1" t="s">
        <v>69</v>
      </c>
      <c r="O100" s="1" t="s">
        <v>20</v>
      </c>
      <c r="P100" s="1" t="str">
        <f>IFERROR( LOOKUP(Table1[[#This Row],[Age]],$AO$3:$AO$8,$AP$3:$AP$8), "Out of Range")</f>
        <v>35-45</v>
      </c>
      <c r="Q100" s="1" t="str">
        <f>TEXT(Table1[[#This Row],[Date Joined]],"DD")</f>
        <v>16</v>
      </c>
      <c r="R100" s="1" t="str">
        <f>TEXT(Table1[[#This Row],[Date Joined]],"MMM")</f>
        <v>Mar</v>
      </c>
      <c r="S100" s="1" t="str">
        <f>TEXT(Table1[[#This Row],[Date Joined]],"YYYY")</f>
        <v>2017</v>
      </c>
    </row>
    <row r="101" spans="1:19" x14ac:dyDescent="0.3">
      <c r="A101" s="1" t="s">
        <v>208</v>
      </c>
      <c r="B101" s="1" t="s">
        <v>43</v>
      </c>
      <c r="C101" s="1" t="s">
        <v>24</v>
      </c>
      <c r="D101" s="2">
        <v>56</v>
      </c>
      <c r="E101" s="1" t="s">
        <v>40</v>
      </c>
      <c r="F101" s="1" t="s">
        <v>41</v>
      </c>
      <c r="G101" s="28">
        <v>42810</v>
      </c>
      <c r="H101" s="3">
        <v>19776.54</v>
      </c>
      <c r="I101" s="1" t="s">
        <v>31</v>
      </c>
      <c r="J101" s="1" t="s">
        <v>19</v>
      </c>
      <c r="K101" s="1" t="s">
        <v>20</v>
      </c>
      <c r="L101" s="1" t="s">
        <v>20</v>
      </c>
      <c r="M101" s="1" t="s">
        <v>21</v>
      </c>
      <c r="N101" s="1" t="s">
        <v>22</v>
      </c>
      <c r="O101" s="1" t="s">
        <v>28</v>
      </c>
      <c r="P101" s="1" t="str">
        <f>IFERROR( LOOKUP(Table1[[#This Row],[Age]],$AO$3:$AO$8,$AP$3:$AP$8), "Out of Range")</f>
        <v>55-65</v>
      </c>
      <c r="Q101" s="1" t="str">
        <f>TEXT(Table1[[#This Row],[Date Joined]],"DD")</f>
        <v>16</v>
      </c>
      <c r="R101" s="1" t="str">
        <f>TEXT(Table1[[#This Row],[Date Joined]],"MMM")</f>
        <v>Mar</v>
      </c>
      <c r="S101" s="1" t="str">
        <f>TEXT(Table1[[#This Row],[Date Joined]],"YYYY")</f>
        <v>2017</v>
      </c>
    </row>
    <row r="102" spans="1:19" x14ac:dyDescent="0.3">
      <c r="A102" s="1" t="s">
        <v>209</v>
      </c>
      <c r="B102" s="1" t="s">
        <v>86</v>
      </c>
      <c r="C102" s="1" t="s">
        <v>15</v>
      </c>
      <c r="D102" s="2">
        <v>51</v>
      </c>
      <c r="E102" s="1" t="s">
        <v>40</v>
      </c>
      <c r="F102" s="1" t="s">
        <v>26</v>
      </c>
      <c r="G102" s="28">
        <v>42810</v>
      </c>
      <c r="H102" s="3">
        <v>177632.66</v>
      </c>
      <c r="I102" s="1" t="s">
        <v>18</v>
      </c>
      <c r="J102" s="1" t="s">
        <v>27</v>
      </c>
      <c r="K102" s="1" t="s">
        <v>28</v>
      </c>
      <c r="L102" s="1" t="s">
        <v>20</v>
      </c>
      <c r="M102" s="1" t="s">
        <v>22</v>
      </c>
      <c r="N102" s="1" t="s">
        <v>22</v>
      </c>
      <c r="O102" s="1" t="s">
        <v>20</v>
      </c>
      <c r="P102" s="1" t="str">
        <f>IFERROR( LOOKUP(Table1[[#This Row],[Age]],$AO$3:$AO$8,$AP$3:$AP$8), "Out of Range")</f>
        <v>45-55</v>
      </c>
      <c r="Q102" s="1" t="str">
        <f>TEXT(Table1[[#This Row],[Date Joined]],"DD")</f>
        <v>16</v>
      </c>
      <c r="R102" s="1" t="str">
        <f>TEXT(Table1[[#This Row],[Date Joined]],"MMM")</f>
        <v>Mar</v>
      </c>
      <c r="S102" s="1" t="str">
        <f>TEXT(Table1[[#This Row],[Date Joined]],"YYYY")</f>
        <v>2017</v>
      </c>
    </row>
    <row r="103" spans="1:19" x14ac:dyDescent="0.3">
      <c r="A103" s="1" t="s">
        <v>210</v>
      </c>
      <c r="B103" s="1" t="s">
        <v>23</v>
      </c>
      <c r="C103" s="1" t="s">
        <v>24</v>
      </c>
      <c r="D103" s="2">
        <v>44</v>
      </c>
      <c r="E103" s="1" t="s">
        <v>40</v>
      </c>
      <c r="F103" s="1" t="s">
        <v>17</v>
      </c>
      <c r="G103" s="28">
        <v>42810</v>
      </c>
      <c r="H103" s="3">
        <v>28102.69</v>
      </c>
      <c r="I103" s="1" t="s">
        <v>31</v>
      </c>
      <c r="J103" s="1" t="s">
        <v>32</v>
      </c>
      <c r="K103" s="1" t="s">
        <v>28</v>
      </c>
      <c r="L103" s="1" t="s">
        <v>20</v>
      </c>
      <c r="M103" s="1" t="s">
        <v>21</v>
      </c>
      <c r="N103" s="1" t="s">
        <v>29</v>
      </c>
      <c r="O103" s="1" t="s">
        <v>20</v>
      </c>
      <c r="P103" s="1" t="str">
        <f>IFERROR( LOOKUP(Table1[[#This Row],[Age]],$AO$3:$AO$8,$AP$3:$AP$8), "Out of Range")</f>
        <v>35-45</v>
      </c>
      <c r="Q103" s="1" t="str">
        <f>TEXT(Table1[[#This Row],[Date Joined]],"DD")</f>
        <v>16</v>
      </c>
      <c r="R103" s="1" t="str">
        <f>TEXT(Table1[[#This Row],[Date Joined]],"MMM")</f>
        <v>Mar</v>
      </c>
      <c r="S103" s="1" t="str">
        <f>TEXT(Table1[[#This Row],[Date Joined]],"YYYY")</f>
        <v>2017</v>
      </c>
    </row>
    <row r="104" spans="1:19" x14ac:dyDescent="0.3">
      <c r="A104" s="1" t="s">
        <v>211</v>
      </c>
      <c r="B104" s="1" t="s">
        <v>87</v>
      </c>
      <c r="C104" s="1" t="s">
        <v>24</v>
      </c>
      <c r="D104" s="2">
        <v>55</v>
      </c>
      <c r="E104" s="1" t="s">
        <v>40</v>
      </c>
      <c r="F104" s="1" t="s">
        <v>17</v>
      </c>
      <c r="G104" s="28">
        <v>42810</v>
      </c>
      <c r="H104" s="3">
        <v>53638.879999999997</v>
      </c>
      <c r="I104" s="1" t="s">
        <v>18</v>
      </c>
      <c r="J104" s="1" t="s">
        <v>27</v>
      </c>
      <c r="K104" s="1" t="s">
        <v>20</v>
      </c>
      <c r="L104" s="1" t="s">
        <v>20</v>
      </c>
      <c r="M104" s="1" t="s">
        <v>53</v>
      </c>
      <c r="N104" s="1" t="s">
        <v>22</v>
      </c>
      <c r="O104" s="1" t="s">
        <v>20</v>
      </c>
      <c r="P104" s="1" t="str">
        <f>IFERROR( LOOKUP(Table1[[#This Row],[Age]],$AO$3:$AO$8,$AP$3:$AP$8), "Out of Range")</f>
        <v>55-65</v>
      </c>
      <c r="Q104" s="1" t="str">
        <f>TEXT(Table1[[#This Row],[Date Joined]],"DD")</f>
        <v>16</v>
      </c>
      <c r="R104" s="1" t="str">
        <f>TEXT(Table1[[#This Row],[Date Joined]],"MMM")</f>
        <v>Mar</v>
      </c>
      <c r="S104" s="1" t="str">
        <f>TEXT(Table1[[#This Row],[Date Joined]],"YYYY")</f>
        <v>2017</v>
      </c>
    </row>
    <row r="105" spans="1:19" x14ac:dyDescent="0.3">
      <c r="A105" s="1" t="s">
        <v>212</v>
      </c>
      <c r="B105" s="1" t="s">
        <v>54</v>
      </c>
      <c r="C105" s="1" t="s">
        <v>24</v>
      </c>
      <c r="D105" s="2">
        <v>57</v>
      </c>
      <c r="E105" s="1" t="s">
        <v>40</v>
      </c>
      <c r="F105" s="1" t="s">
        <v>41</v>
      </c>
      <c r="G105" s="28">
        <v>42810</v>
      </c>
      <c r="H105" s="3">
        <v>33858.22</v>
      </c>
      <c r="I105" s="1" t="s">
        <v>31</v>
      </c>
      <c r="J105" s="1" t="s">
        <v>19</v>
      </c>
      <c r="K105" s="1" t="s">
        <v>28</v>
      </c>
      <c r="L105" s="1" t="s">
        <v>20</v>
      </c>
      <c r="M105" s="1" t="s">
        <v>53</v>
      </c>
      <c r="N105" s="1" t="s">
        <v>22</v>
      </c>
      <c r="O105" s="1" t="s">
        <v>20</v>
      </c>
      <c r="P105" s="1" t="str">
        <f>IFERROR( LOOKUP(Table1[[#This Row],[Age]],$AO$3:$AO$8,$AP$3:$AP$8), "Out of Range")</f>
        <v>55-65</v>
      </c>
      <c r="Q105" s="1" t="str">
        <f>TEXT(Table1[[#This Row],[Date Joined]],"DD")</f>
        <v>16</v>
      </c>
      <c r="R105" s="1" t="str">
        <f>TEXT(Table1[[#This Row],[Date Joined]],"MMM")</f>
        <v>Mar</v>
      </c>
      <c r="S105" s="1" t="str">
        <f>TEXT(Table1[[#This Row],[Date Joined]],"YYYY")</f>
        <v>2017</v>
      </c>
    </row>
    <row r="106" spans="1:19" x14ac:dyDescent="0.3">
      <c r="A106" s="1" t="s">
        <v>213</v>
      </c>
      <c r="B106" s="1" t="s">
        <v>60</v>
      </c>
      <c r="C106" s="1" t="s">
        <v>15</v>
      </c>
      <c r="D106" s="2">
        <v>48</v>
      </c>
      <c r="E106" s="1" t="s">
        <v>40</v>
      </c>
      <c r="F106" s="1" t="s">
        <v>17</v>
      </c>
      <c r="G106" s="28">
        <v>42810</v>
      </c>
      <c r="H106" s="3">
        <v>127025.51</v>
      </c>
      <c r="I106" s="1" t="s">
        <v>31</v>
      </c>
      <c r="J106" s="1" t="s">
        <v>27</v>
      </c>
      <c r="K106" s="1" t="s">
        <v>20</v>
      </c>
      <c r="L106" s="1" t="s">
        <v>20</v>
      </c>
      <c r="M106" s="1" t="s">
        <v>22</v>
      </c>
      <c r="N106" s="1" t="s">
        <v>22</v>
      </c>
      <c r="O106" s="1" t="s">
        <v>20</v>
      </c>
      <c r="P106" s="1" t="str">
        <f>IFERROR( LOOKUP(Table1[[#This Row],[Age]],$AO$3:$AO$8,$AP$3:$AP$8), "Out of Range")</f>
        <v>45-55</v>
      </c>
      <c r="Q106" s="1" t="str">
        <f>TEXT(Table1[[#This Row],[Date Joined]],"DD")</f>
        <v>16</v>
      </c>
      <c r="R106" s="1" t="str">
        <f>TEXT(Table1[[#This Row],[Date Joined]],"MMM")</f>
        <v>Mar</v>
      </c>
      <c r="S106" s="1" t="str">
        <f>TEXT(Table1[[#This Row],[Date Joined]],"YYYY")</f>
        <v>2017</v>
      </c>
    </row>
    <row r="107" spans="1:19" x14ac:dyDescent="0.3">
      <c r="A107" s="1" t="s">
        <v>214</v>
      </c>
      <c r="B107" s="1" t="s">
        <v>88</v>
      </c>
      <c r="C107" s="1" t="s">
        <v>24</v>
      </c>
      <c r="D107" s="2">
        <v>54</v>
      </c>
      <c r="E107" s="1" t="s">
        <v>40</v>
      </c>
      <c r="F107" s="1" t="s">
        <v>41</v>
      </c>
      <c r="G107" s="28">
        <v>42810</v>
      </c>
      <c r="H107" s="3">
        <v>67122.45</v>
      </c>
      <c r="I107" s="1" t="s">
        <v>31</v>
      </c>
      <c r="J107" s="1" t="s">
        <v>32</v>
      </c>
      <c r="K107" s="1" t="s">
        <v>28</v>
      </c>
      <c r="L107" s="1" t="s">
        <v>20</v>
      </c>
      <c r="M107" s="1" t="s">
        <v>21</v>
      </c>
      <c r="N107" s="1" t="s">
        <v>29</v>
      </c>
      <c r="O107" s="1" t="s">
        <v>20</v>
      </c>
      <c r="P107" s="1" t="str">
        <f>IFERROR( LOOKUP(Table1[[#This Row],[Age]],$AO$3:$AO$8,$AP$3:$AP$8), "Out of Range")</f>
        <v>45-55</v>
      </c>
      <c r="Q107" s="1" t="str">
        <f>TEXT(Table1[[#This Row],[Date Joined]],"DD")</f>
        <v>16</v>
      </c>
      <c r="R107" s="1" t="str">
        <f>TEXT(Table1[[#This Row],[Date Joined]],"MMM")</f>
        <v>Mar</v>
      </c>
      <c r="S107" s="1" t="str">
        <f>TEXT(Table1[[#This Row],[Date Joined]],"YYYY")</f>
        <v>2017</v>
      </c>
    </row>
    <row r="108" spans="1:19" x14ac:dyDescent="0.3">
      <c r="A108" s="1" t="s">
        <v>215</v>
      </c>
      <c r="B108" s="1" t="s">
        <v>51</v>
      </c>
      <c r="C108" s="1" t="s">
        <v>15</v>
      </c>
      <c r="D108" s="2">
        <v>36</v>
      </c>
      <c r="E108" s="1" t="s">
        <v>40</v>
      </c>
      <c r="F108" s="1" t="s">
        <v>26</v>
      </c>
      <c r="G108" s="28">
        <v>42810</v>
      </c>
      <c r="H108" s="3">
        <v>18829.03</v>
      </c>
      <c r="I108" s="1" t="s">
        <v>18</v>
      </c>
      <c r="J108" s="1" t="s">
        <v>27</v>
      </c>
      <c r="K108" s="1" t="s">
        <v>28</v>
      </c>
      <c r="L108" s="1" t="s">
        <v>28</v>
      </c>
      <c r="M108" s="1" t="s">
        <v>22</v>
      </c>
      <c r="N108" s="1" t="s">
        <v>22</v>
      </c>
      <c r="O108" s="1" t="s">
        <v>20</v>
      </c>
      <c r="P108" s="1" t="str">
        <f>IFERROR( LOOKUP(Table1[[#This Row],[Age]],$AO$3:$AO$8,$AP$3:$AP$8), "Out of Range")</f>
        <v>35-45</v>
      </c>
      <c r="Q108" s="1" t="str">
        <f>TEXT(Table1[[#This Row],[Date Joined]],"DD")</f>
        <v>16</v>
      </c>
      <c r="R108" s="1" t="str">
        <f>TEXT(Table1[[#This Row],[Date Joined]],"MMM")</f>
        <v>Mar</v>
      </c>
      <c r="S108" s="1" t="str">
        <f>TEXT(Table1[[#This Row],[Date Joined]],"YYYY")</f>
        <v>2017</v>
      </c>
    </row>
    <row r="109" spans="1:19" x14ac:dyDescent="0.3">
      <c r="A109" s="1" t="s">
        <v>216</v>
      </c>
      <c r="B109" s="1" t="s">
        <v>82</v>
      </c>
      <c r="C109" s="1" t="s">
        <v>15</v>
      </c>
      <c r="D109" s="2">
        <v>48</v>
      </c>
      <c r="E109" s="1" t="s">
        <v>40</v>
      </c>
      <c r="F109" s="1" t="s">
        <v>26</v>
      </c>
      <c r="G109" s="28">
        <v>42810</v>
      </c>
      <c r="H109" s="3">
        <v>35686.39</v>
      </c>
      <c r="I109" s="1" t="s">
        <v>18</v>
      </c>
      <c r="J109" s="1" t="s">
        <v>32</v>
      </c>
      <c r="K109" s="1" t="s">
        <v>28</v>
      </c>
      <c r="L109" s="1" t="s">
        <v>20</v>
      </c>
      <c r="M109" s="1" t="s">
        <v>21</v>
      </c>
      <c r="N109" s="1" t="s">
        <v>22</v>
      </c>
      <c r="O109" s="1" t="s">
        <v>20</v>
      </c>
      <c r="P109" s="1" t="str">
        <f>IFERROR( LOOKUP(Table1[[#This Row],[Age]],$AO$3:$AO$8,$AP$3:$AP$8), "Out of Range")</f>
        <v>45-55</v>
      </c>
      <c r="Q109" s="1" t="str">
        <f>TEXT(Table1[[#This Row],[Date Joined]],"DD")</f>
        <v>16</v>
      </c>
      <c r="R109" s="1" t="str">
        <f>TEXT(Table1[[#This Row],[Date Joined]],"MMM")</f>
        <v>Mar</v>
      </c>
      <c r="S109" s="1" t="str">
        <f>TEXT(Table1[[#This Row],[Date Joined]],"YYYY")</f>
        <v>2017</v>
      </c>
    </row>
    <row r="110" spans="1:19" x14ac:dyDescent="0.3">
      <c r="A110" s="1" t="s">
        <v>217</v>
      </c>
      <c r="B110" s="1" t="s">
        <v>89</v>
      </c>
      <c r="C110" s="1" t="s">
        <v>15</v>
      </c>
      <c r="D110" s="2">
        <v>63</v>
      </c>
      <c r="E110" s="1" t="s">
        <v>40</v>
      </c>
      <c r="F110" s="1" t="s">
        <v>41</v>
      </c>
      <c r="G110" s="28">
        <v>42810</v>
      </c>
      <c r="H110" s="3">
        <v>109642.87</v>
      </c>
      <c r="I110" s="1" t="s">
        <v>18</v>
      </c>
      <c r="J110" s="1" t="s">
        <v>19</v>
      </c>
      <c r="K110" s="1" t="s">
        <v>20</v>
      </c>
      <c r="L110" s="1" t="s">
        <v>20</v>
      </c>
      <c r="M110" s="1" t="s">
        <v>21</v>
      </c>
      <c r="N110" s="1" t="s">
        <v>22</v>
      </c>
      <c r="O110" s="1" t="s">
        <v>28</v>
      </c>
      <c r="P110" s="1" t="str">
        <f>IFERROR( LOOKUP(Table1[[#This Row],[Age]],$AO$3:$AO$8,$AP$3:$AP$8), "Out of Range")</f>
        <v>55-65</v>
      </c>
      <c r="Q110" s="1" t="str">
        <f>TEXT(Table1[[#This Row],[Date Joined]],"DD")</f>
        <v>16</v>
      </c>
      <c r="R110" s="1" t="str">
        <f>TEXT(Table1[[#This Row],[Date Joined]],"MMM")</f>
        <v>Mar</v>
      </c>
      <c r="S110" s="1" t="str">
        <f>TEXT(Table1[[#This Row],[Date Joined]],"YYYY")</f>
        <v>2017</v>
      </c>
    </row>
    <row r="111" spans="1:19" x14ac:dyDescent="0.3">
      <c r="A111" s="1" t="s">
        <v>218</v>
      </c>
      <c r="B111" s="1" t="s">
        <v>51</v>
      </c>
      <c r="C111" s="1" t="s">
        <v>15</v>
      </c>
      <c r="D111" s="2">
        <v>63</v>
      </c>
      <c r="E111" s="1" t="s">
        <v>40</v>
      </c>
      <c r="F111" s="1" t="s">
        <v>26</v>
      </c>
      <c r="G111" s="28">
        <v>42810</v>
      </c>
      <c r="H111" s="3">
        <v>39512.300000000003</v>
      </c>
      <c r="I111" s="1" t="s">
        <v>18</v>
      </c>
      <c r="J111" s="1" t="s">
        <v>19</v>
      </c>
      <c r="K111" s="1" t="s">
        <v>28</v>
      </c>
      <c r="L111" s="1" t="s">
        <v>20</v>
      </c>
      <c r="M111" s="1" t="s">
        <v>21</v>
      </c>
      <c r="N111" s="1" t="s">
        <v>22</v>
      </c>
      <c r="O111" s="1" t="s">
        <v>20</v>
      </c>
      <c r="P111" s="1" t="str">
        <f>IFERROR( LOOKUP(Table1[[#This Row],[Age]],$AO$3:$AO$8,$AP$3:$AP$8), "Out of Range")</f>
        <v>55-65</v>
      </c>
      <c r="Q111" s="1" t="str">
        <f>TEXT(Table1[[#This Row],[Date Joined]],"DD")</f>
        <v>16</v>
      </c>
      <c r="R111" s="1" t="str">
        <f>TEXT(Table1[[#This Row],[Date Joined]],"MMM")</f>
        <v>Mar</v>
      </c>
      <c r="S111" s="1" t="str">
        <f>TEXT(Table1[[#This Row],[Date Joined]],"YYYY")</f>
        <v>2017</v>
      </c>
    </row>
    <row r="112" spans="1:19" x14ac:dyDescent="0.3">
      <c r="A112" s="1" t="s">
        <v>1946</v>
      </c>
      <c r="B112" s="1" t="s">
        <v>108</v>
      </c>
      <c r="C112" s="1" t="s">
        <v>15</v>
      </c>
      <c r="D112" s="2">
        <v>24</v>
      </c>
      <c r="E112" s="1" t="s">
        <v>40</v>
      </c>
      <c r="F112" s="1" t="s">
        <v>41</v>
      </c>
      <c r="G112" s="28">
        <v>42976</v>
      </c>
      <c r="H112" s="3">
        <v>15476.06</v>
      </c>
      <c r="I112" s="1" t="s">
        <v>49</v>
      </c>
      <c r="J112" s="1" t="s">
        <v>32</v>
      </c>
      <c r="K112" s="1" t="s">
        <v>20</v>
      </c>
      <c r="L112" s="1" t="s">
        <v>20</v>
      </c>
      <c r="M112" s="1" t="s">
        <v>21</v>
      </c>
      <c r="N112" s="1" t="s">
        <v>22</v>
      </c>
      <c r="O112" s="1" t="s">
        <v>28</v>
      </c>
      <c r="P112" s="1" t="str">
        <f>IFERROR( LOOKUP(Table1[[#This Row],[Age]],$AO$3:$AO$8,$AP$3:$AP$8), "Out of Range")</f>
        <v>15-25</v>
      </c>
      <c r="Q112" s="1" t="str">
        <f>TEXT(Table1[[#This Row],[Date Joined]],"DD")</f>
        <v>29</v>
      </c>
      <c r="R112" s="1" t="str">
        <f>TEXT(Table1[[#This Row],[Date Joined]],"MMM")</f>
        <v>Aug</v>
      </c>
      <c r="S112" s="1" t="str">
        <f>TEXT(Table1[[#This Row],[Date Joined]],"YYYY")</f>
        <v>2017</v>
      </c>
    </row>
    <row r="113" spans="1:19" x14ac:dyDescent="0.3">
      <c r="A113" s="1" t="s">
        <v>2007</v>
      </c>
      <c r="B113" s="1" t="s">
        <v>63</v>
      </c>
      <c r="C113" s="1" t="s">
        <v>24</v>
      </c>
      <c r="D113" s="2">
        <v>24</v>
      </c>
      <c r="E113" s="1" t="s">
        <v>16</v>
      </c>
      <c r="F113" s="1" t="s">
        <v>17</v>
      </c>
      <c r="G113" s="28">
        <v>42981</v>
      </c>
      <c r="H113" s="3">
        <v>106190.72</v>
      </c>
      <c r="I113" s="1" t="s">
        <v>18</v>
      </c>
      <c r="J113" s="1" t="s">
        <v>32</v>
      </c>
      <c r="K113" s="1" t="s">
        <v>20</v>
      </c>
      <c r="L113" s="1" t="s">
        <v>20</v>
      </c>
      <c r="M113" s="1" t="s">
        <v>21</v>
      </c>
      <c r="N113" s="1" t="s">
        <v>22</v>
      </c>
      <c r="O113" s="1" t="s">
        <v>20</v>
      </c>
      <c r="P113" s="1" t="str">
        <f>IFERROR( LOOKUP(Table1[[#This Row],[Age]],$AO$3:$AO$8,$AP$3:$AP$8), "Out of Range")</f>
        <v>15-25</v>
      </c>
      <c r="Q113" s="1" t="str">
        <f>TEXT(Table1[[#This Row],[Date Joined]],"DD")</f>
        <v>03</v>
      </c>
      <c r="R113" s="1" t="str">
        <f>TEXT(Table1[[#This Row],[Date Joined]],"MMM")</f>
        <v>Sep</v>
      </c>
      <c r="S113" s="1" t="str">
        <f>TEXT(Table1[[#This Row],[Date Joined]],"YYYY")</f>
        <v>2017</v>
      </c>
    </row>
    <row r="114" spans="1:19" x14ac:dyDescent="0.3">
      <c r="A114" s="1" t="s">
        <v>2023</v>
      </c>
      <c r="B114" s="1" t="s">
        <v>92</v>
      </c>
      <c r="C114" s="1" t="s">
        <v>24</v>
      </c>
      <c r="D114" s="2">
        <v>24</v>
      </c>
      <c r="E114" s="1" t="s">
        <v>16</v>
      </c>
      <c r="F114" s="1" t="s">
        <v>41</v>
      </c>
      <c r="G114" s="28">
        <v>42983</v>
      </c>
      <c r="H114" s="3">
        <v>4686.3599999999997</v>
      </c>
      <c r="I114" s="1" t="s">
        <v>31</v>
      </c>
      <c r="J114" s="1" t="s">
        <v>32</v>
      </c>
      <c r="K114" s="1" t="s">
        <v>20</v>
      </c>
      <c r="L114" s="1" t="s">
        <v>28</v>
      </c>
      <c r="M114" s="1" t="s">
        <v>21</v>
      </c>
      <c r="N114" s="1" t="s">
        <v>22</v>
      </c>
      <c r="O114" s="1" t="s">
        <v>28</v>
      </c>
      <c r="P114" s="1" t="str">
        <f>IFERROR( LOOKUP(Table1[[#This Row],[Age]],$AO$3:$AO$8,$AP$3:$AP$8), "Out of Range")</f>
        <v>15-25</v>
      </c>
      <c r="Q114" s="1" t="str">
        <f>TEXT(Table1[[#This Row],[Date Joined]],"DD")</f>
        <v>05</v>
      </c>
      <c r="R114" s="1" t="str">
        <f>TEXT(Table1[[#This Row],[Date Joined]],"MMM")</f>
        <v>Sep</v>
      </c>
      <c r="S114" s="1" t="str">
        <f>TEXT(Table1[[#This Row],[Date Joined]],"YYYY")</f>
        <v>2017</v>
      </c>
    </row>
    <row r="115" spans="1:19" x14ac:dyDescent="0.3">
      <c r="A115" s="1" t="s">
        <v>222</v>
      </c>
      <c r="B115" s="1" t="s">
        <v>72</v>
      </c>
      <c r="C115" s="1" t="s">
        <v>24</v>
      </c>
      <c r="D115" s="2">
        <v>18</v>
      </c>
      <c r="E115" s="1" t="s">
        <v>25</v>
      </c>
      <c r="F115" s="1" t="s">
        <v>41</v>
      </c>
      <c r="G115" s="28">
        <v>42810</v>
      </c>
      <c r="H115" s="3">
        <v>76373.58</v>
      </c>
      <c r="I115" s="1" t="s">
        <v>31</v>
      </c>
      <c r="J115" s="1" t="s">
        <v>27</v>
      </c>
      <c r="K115" s="1" t="s">
        <v>20</v>
      </c>
      <c r="L115" s="1" t="s">
        <v>20</v>
      </c>
      <c r="M115" s="1" t="s">
        <v>21</v>
      </c>
      <c r="N115" s="1" t="s">
        <v>29</v>
      </c>
      <c r="O115" s="1" t="s">
        <v>20</v>
      </c>
      <c r="P115" s="1" t="str">
        <f>IFERROR( LOOKUP(Table1[[#This Row],[Age]],$AO$3:$AO$8,$AP$3:$AP$8), "Out of Range")</f>
        <v>15-25</v>
      </c>
      <c r="Q115" s="1" t="str">
        <f>TEXT(Table1[[#This Row],[Date Joined]],"DD")</f>
        <v>16</v>
      </c>
      <c r="R115" s="1" t="str">
        <f>TEXT(Table1[[#This Row],[Date Joined]],"MMM")</f>
        <v>Mar</v>
      </c>
      <c r="S115" s="1" t="str">
        <f>TEXT(Table1[[#This Row],[Date Joined]],"YYYY")</f>
        <v>2017</v>
      </c>
    </row>
    <row r="116" spans="1:19" x14ac:dyDescent="0.3">
      <c r="A116" s="1" t="s">
        <v>223</v>
      </c>
      <c r="B116" s="1" t="s">
        <v>60</v>
      </c>
      <c r="C116" s="1" t="s">
        <v>24</v>
      </c>
      <c r="D116" s="2">
        <v>43</v>
      </c>
      <c r="E116" s="1" t="s">
        <v>25</v>
      </c>
      <c r="F116" s="1" t="s">
        <v>26</v>
      </c>
      <c r="G116" s="28">
        <v>42810</v>
      </c>
      <c r="H116" s="3">
        <v>56549.84</v>
      </c>
      <c r="I116" s="1" t="s">
        <v>31</v>
      </c>
      <c r="J116" s="1" t="s">
        <v>27</v>
      </c>
      <c r="K116" s="1" t="s">
        <v>20</v>
      </c>
      <c r="L116" s="1" t="s">
        <v>20</v>
      </c>
      <c r="M116" s="1" t="s">
        <v>53</v>
      </c>
      <c r="N116" s="1" t="s">
        <v>22</v>
      </c>
      <c r="O116" s="1" t="s">
        <v>28</v>
      </c>
      <c r="P116" s="1" t="str">
        <f>IFERROR( LOOKUP(Table1[[#This Row],[Age]],$AO$3:$AO$8,$AP$3:$AP$8), "Out of Range")</f>
        <v>35-45</v>
      </c>
      <c r="Q116" s="1" t="str">
        <f>TEXT(Table1[[#This Row],[Date Joined]],"DD")</f>
        <v>16</v>
      </c>
      <c r="R116" s="1" t="str">
        <f>TEXT(Table1[[#This Row],[Date Joined]],"MMM")</f>
        <v>Mar</v>
      </c>
      <c r="S116" s="1" t="str">
        <f>TEXT(Table1[[#This Row],[Date Joined]],"YYYY")</f>
        <v>2017</v>
      </c>
    </row>
    <row r="117" spans="1:19" x14ac:dyDescent="0.3">
      <c r="A117" s="1" t="s">
        <v>224</v>
      </c>
      <c r="B117" s="1" t="s">
        <v>60</v>
      </c>
      <c r="C117" s="1" t="s">
        <v>24</v>
      </c>
      <c r="D117" s="2">
        <v>36</v>
      </c>
      <c r="E117" s="1" t="s">
        <v>16</v>
      </c>
      <c r="F117" s="1" t="s">
        <v>41</v>
      </c>
      <c r="G117" s="28">
        <v>42813</v>
      </c>
      <c r="H117" s="3">
        <v>32545.24</v>
      </c>
      <c r="I117" s="1" t="s">
        <v>31</v>
      </c>
      <c r="J117" s="1" t="s">
        <v>27</v>
      </c>
      <c r="K117" s="1" t="s">
        <v>20</v>
      </c>
      <c r="L117" s="1" t="s">
        <v>28</v>
      </c>
      <c r="M117" s="1" t="s">
        <v>21</v>
      </c>
      <c r="N117" s="1" t="s">
        <v>22</v>
      </c>
      <c r="O117" s="1" t="s">
        <v>28</v>
      </c>
      <c r="P117" s="1" t="str">
        <f>IFERROR( LOOKUP(Table1[[#This Row],[Age]],$AO$3:$AO$8,$AP$3:$AP$8), "Out of Range")</f>
        <v>35-45</v>
      </c>
      <c r="Q117" s="1" t="str">
        <f>TEXT(Table1[[#This Row],[Date Joined]],"DD")</f>
        <v>19</v>
      </c>
      <c r="R117" s="1" t="str">
        <f>TEXT(Table1[[#This Row],[Date Joined]],"MMM")</f>
        <v>Mar</v>
      </c>
      <c r="S117" s="1" t="str">
        <f>TEXT(Table1[[#This Row],[Date Joined]],"YYYY")</f>
        <v>2017</v>
      </c>
    </row>
    <row r="118" spans="1:19" x14ac:dyDescent="0.3">
      <c r="A118" s="1" t="s">
        <v>225</v>
      </c>
      <c r="B118" s="1" t="s">
        <v>83</v>
      </c>
      <c r="C118" s="1" t="s">
        <v>24</v>
      </c>
      <c r="D118" s="2">
        <v>40</v>
      </c>
      <c r="E118" s="1" t="s">
        <v>16</v>
      </c>
      <c r="F118" s="1" t="s">
        <v>41</v>
      </c>
      <c r="G118" s="28">
        <v>42819</v>
      </c>
      <c r="H118" s="3">
        <v>18529.12</v>
      </c>
      <c r="I118" s="1" t="s">
        <v>18</v>
      </c>
      <c r="J118" s="1" t="s">
        <v>27</v>
      </c>
      <c r="K118" s="1" t="s">
        <v>28</v>
      </c>
      <c r="L118" s="1" t="s">
        <v>20</v>
      </c>
      <c r="M118" s="1" t="s">
        <v>21</v>
      </c>
      <c r="N118" s="1" t="s">
        <v>22</v>
      </c>
      <c r="O118" s="1" t="s">
        <v>20</v>
      </c>
      <c r="P118" s="1" t="str">
        <f>IFERROR( LOOKUP(Table1[[#This Row],[Age]],$AO$3:$AO$8,$AP$3:$AP$8), "Out of Range")</f>
        <v>35-45</v>
      </c>
      <c r="Q118" s="1" t="str">
        <f>TEXT(Table1[[#This Row],[Date Joined]],"DD")</f>
        <v>25</v>
      </c>
      <c r="R118" s="1" t="str">
        <f>TEXT(Table1[[#This Row],[Date Joined]],"MMM")</f>
        <v>Mar</v>
      </c>
      <c r="S118" s="1" t="str">
        <f>TEXT(Table1[[#This Row],[Date Joined]],"YYYY")</f>
        <v>2017</v>
      </c>
    </row>
    <row r="119" spans="1:19" x14ac:dyDescent="0.3">
      <c r="A119" s="1" t="s">
        <v>226</v>
      </c>
      <c r="B119" s="1" t="s">
        <v>90</v>
      </c>
      <c r="C119" s="1" t="s">
        <v>15</v>
      </c>
      <c r="D119" s="2">
        <v>52</v>
      </c>
      <c r="E119" s="1" t="s">
        <v>40</v>
      </c>
      <c r="F119" s="1" t="s">
        <v>41</v>
      </c>
      <c r="G119" s="28">
        <v>42822</v>
      </c>
      <c r="H119" s="3">
        <v>101017.81</v>
      </c>
      <c r="I119" s="1" t="s">
        <v>31</v>
      </c>
      <c r="J119" s="1" t="s">
        <v>27</v>
      </c>
      <c r="K119" s="1" t="s">
        <v>20</v>
      </c>
      <c r="L119" s="1" t="s">
        <v>28</v>
      </c>
      <c r="M119" s="1" t="s">
        <v>21</v>
      </c>
      <c r="N119" s="1" t="s">
        <v>22</v>
      </c>
      <c r="O119" s="1" t="s">
        <v>20</v>
      </c>
      <c r="P119" s="1" t="str">
        <f>IFERROR( LOOKUP(Table1[[#This Row],[Age]],$AO$3:$AO$8,$AP$3:$AP$8), "Out of Range")</f>
        <v>45-55</v>
      </c>
      <c r="Q119" s="1" t="str">
        <f>TEXT(Table1[[#This Row],[Date Joined]],"DD")</f>
        <v>28</v>
      </c>
      <c r="R119" s="1" t="str">
        <f>TEXT(Table1[[#This Row],[Date Joined]],"MMM")</f>
        <v>Mar</v>
      </c>
      <c r="S119" s="1" t="str">
        <f>TEXT(Table1[[#This Row],[Date Joined]],"YYYY")</f>
        <v>2017</v>
      </c>
    </row>
    <row r="120" spans="1:19" x14ac:dyDescent="0.3">
      <c r="A120" s="1" t="s">
        <v>227</v>
      </c>
      <c r="B120" s="1" t="s">
        <v>35</v>
      </c>
      <c r="C120" s="1" t="s">
        <v>24</v>
      </c>
      <c r="D120" s="2">
        <v>18</v>
      </c>
      <c r="E120" s="1" t="s">
        <v>16</v>
      </c>
      <c r="F120" s="1" t="s">
        <v>17</v>
      </c>
      <c r="G120" s="28">
        <v>42825</v>
      </c>
      <c r="H120" s="3">
        <v>50034.96</v>
      </c>
      <c r="I120" s="1" t="s">
        <v>18</v>
      </c>
      <c r="J120" s="1" t="s">
        <v>19</v>
      </c>
      <c r="K120" s="1" t="s">
        <v>20</v>
      </c>
      <c r="L120" s="1" t="s">
        <v>20</v>
      </c>
      <c r="M120" s="1" t="s">
        <v>21</v>
      </c>
      <c r="N120" s="1" t="s">
        <v>22</v>
      </c>
      <c r="O120" s="1" t="s">
        <v>20</v>
      </c>
      <c r="P120" s="1" t="str">
        <f>IFERROR( LOOKUP(Table1[[#This Row],[Age]],$AO$3:$AO$8,$AP$3:$AP$8), "Out of Range")</f>
        <v>15-25</v>
      </c>
      <c r="Q120" s="1" t="str">
        <f>TEXT(Table1[[#This Row],[Date Joined]],"DD")</f>
        <v>31</v>
      </c>
      <c r="R120" s="1" t="str">
        <f>TEXT(Table1[[#This Row],[Date Joined]],"MMM")</f>
        <v>Mar</v>
      </c>
      <c r="S120" s="1" t="str">
        <f>TEXT(Table1[[#This Row],[Date Joined]],"YYYY")</f>
        <v>2017</v>
      </c>
    </row>
    <row r="121" spans="1:19" x14ac:dyDescent="0.3">
      <c r="A121" s="1" t="s">
        <v>2064</v>
      </c>
      <c r="B121" s="1" t="s">
        <v>103</v>
      </c>
      <c r="C121" s="1" t="s">
        <v>24</v>
      </c>
      <c r="D121" s="2">
        <v>24</v>
      </c>
      <c r="E121" s="1" t="s">
        <v>34</v>
      </c>
      <c r="F121" s="1" t="s">
        <v>17</v>
      </c>
      <c r="G121" s="28">
        <v>42985</v>
      </c>
      <c r="H121" s="3">
        <v>83470.850000000006</v>
      </c>
      <c r="I121" s="1" t="s">
        <v>49</v>
      </c>
      <c r="J121" s="1" t="s">
        <v>32</v>
      </c>
      <c r="K121" s="1" t="s">
        <v>28</v>
      </c>
      <c r="L121" s="1" t="s">
        <v>28</v>
      </c>
      <c r="M121" s="1" t="s">
        <v>22</v>
      </c>
      <c r="N121" s="1" t="s">
        <v>22</v>
      </c>
      <c r="O121" s="1" t="s">
        <v>20</v>
      </c>
      <c r="P121" s="1" t="str">
        <f>IFERROR( LOOKUP(Table1[[#This Row],[Age]],$AO$3:$AO$8,$AP$3:$AP$8), "Out of Range")</f>
        <v>15-25</v>
      </c>
      <c r="Q121" s="1" t="str">
        <f>TEXT(Table1[[#This Row],[Date Joined]],"DD")</f>
        <v>07</v>
      </c>
      <c r="R121" s="1" t="str">
        <f>TEXT(Table1[[#This Row],[Date Joined]],"MMM")</f>
        <v>Sep</v>
      </c>
      <c r="S121" s="1" t="str">
        <f>TEXT(Table1[[#This Row],[Date Joined]],"YYYY")</f>
        <v>2017</v>
      </c>
    </row>
    <row r="122" spans="1:19" x14ac:dyDescent="0.3">
      <c r="A122" s="1" t="s">
        <v>229</v>
      </c>
      <c r="B122" s="1" t="s">
        <v>56</v>
      </c>
      <c r="C122" s="1" t="s">
        <v>15</v>
      </c>
      <c r="D122" s="2">
        <v>37</v>
      </c>
      <c r="E122" s="1" t="s">
        <v>16</v>
      </c>
      <c r="F122" s="1" t="s">
        <v>17</v>
      </c>
      <c r="G122" s="28">
        <v>42825</v>
      </c>
      <c r="H122" s="3">
        <v>58445.31</v>
      </c>
      <c r="I122" s="1" t="s">
        <v>49</v>
      </c>
      <c r="J122" s="1" t="s">
        <v>27</v>
      </c>
      <c r="K122" s="1" t="s">
        <v>28</v>
      </c>
      <c r="L122" s="1" t="s">
        <v>20</v>
      </c>
      <c r="M122" s="1" t="s">
        <v>21</v>
      </c>
      <c r="N122" s="1" t="s">
        <v>22</v>
      </c>
      <c r="O122" s="1" t="s">
        <v>20</v>
      </c>
      <c r="P122" s="1" t="str">
        <f>IFERROR( LOOKUP(Table1[[#This Row],[Age]],$AO$3:$AO$8,$AP$3:$AP$8), "Out of Range")</f>
        <v>35-45</v>
      </c>
      <c r="Q122" s="1" t="str">
        <f>TEXT(Table1[[#This Row],[Date Joined]],"DD")</f>
        <v>31</v>
      </c>
      <c r="R122" s="1" t="str">
        <f>TEXT(Table1[[#This Row],[Date Joined]],"MMM")</f>
        <v>Mar</v>
      </c>
      <c r="S122" s="1" t="str">
        <f>TEXT(Table1[[#This Row],[Date Joined]],"YYYY")</f>
        <v>2017</v>
      </c>
    </row>
    <row r="123" spans="1:19" x14ac:dyDescent="0.3">
      <c r="A123" s="1" t="s">
        <v>2320</v>
      </c>
      <c r="B123" s="1" t="s">
        <v>79</v>
      </c>
      <c r="C123" s="1" t="s">
        <v>24</v>
      </c>
      <c r="D123" s="2">
        <v>24</v>
      </c>
      <c r="E123" s="1" t="s">
        <v>25</v>
      </c>
      <c r="F123" s="1" t="s">
        <v>41</v>
      </c>
      <c r="G123" s="28">
        <v>43001</v>
      </c>
      <c r="H123" s="3">
        <v>99785.76</v>
      </c>
      <c r="I123" s="1" t="s">
        <v>49</v>
      </c>
      <c r="J123" s="1" t="s">
        <v>32</v>
      </c>
      <c r="K123" s="1" t="s">
        <v>20</v>
      </c>
      <c r="L123" s="1" t="s">
        <v>20</v>
      </c>
      <c r="M123" s="1" t="s">
        <v>21</v>
      </c>
      <c r="N123" s="1" t="s">
        <v>22</v>
      </c>
      <c r="O123" s="1" t="s">
        <v>20</v>
      </c>
      <c r="P123" s="1" t="str">
        <f>IFERROR( LOOKUP(Table1[[#This Row],[Age]],$AO$3:$AO$8,$AP$3:$AP$8), "Out of Range")</f>
        <v>15-25</v>
      </c>
      <c r="Q123" s="1" t="str">
        <f>TEXT(Table1[[#This Row],[Date Joined]],"DD")</f>
        <v>23</v>
      </c>
      <c r="R123" s="1" t="str">
        <f>TEXT(Table1[[#This Row],[Date Joined]],"MMM")</f>
        <v>Sep</v>
      </c>
      <c r="S123" s="1" t="str">
        <f>TEXT(Table1[[#This Row],[Date Joined]],"YYYY")</f>
        <v>2017</v>
      </c>
    </row>
    <row r="124" spans="1:19" x14ac:dyDescent="0.3">
      <c r="A124" s="1" t="s">
        <v>231</v>
      </c>
      <c r="B124" s="1" t="s">
        <v>73</v>
      </c>
      <c r="C124" s="1" t="s">
        <v>15</v>
      </c>
      <c r="D124" s="2">
        <v>50</v>
      </c>
      <c r="E124" s="1" t="s">
        <v>16</v>
      </c>
      <c r="F124" s="1" t="s">
        <v>17</v>
      </c>
      <c r="G124" s="28">
        <v>42825</v>
      </c>
      <c r="H124" s="3">
        <v>64527.19</v>
      </c>
      <c r="I124" s="1" t="s">
        <v>18</v>
      </c>
      <c r="J124" s="1" t="s">
        <v>27</v>
      </c>
      <c r="K124" s="1" t="s">
        <v>28</v>
      </c>
      <c r="L124" s="1" t="s">
        <v>20</v>
      </c>
      <c r="M124" s="1" t="s">
        <v>22</v>
      </c>
      <c r="N124" s="1" t="s">
        <v>22</v>
      </c>
      <c r="O124" s="1" t="s">
        <v>20</v>
      </c>
      <c r="P124" s="1" t="str">
        <f>IFERROR( LOOKUP(Table1[[#This Row],[Age]],$AO$3:$AO$8,$AP$3:$AP$8), "Out of Range")</f>
        <v>45-55</v>
      </c>
      <c r="Q124" s="1" t="str">
        <f>TEXT(Table1[[#This Row],[Date Joined]],"DD")</f>
        <v>31</v>
      </c>
      <c r="R124" s="1" t="str">
        <f>TEXT(Table1[[#This Row],[Date Joined]],"MMM")</f>
        <v>Mar</v>
      </c>
      <c r="S124" s="1" t="str">
        <f>TEXT(Table1[[#This Row],[Date Joined]],"YYYY")</f>
        <v>2017</v>
      </c>
    </row>
    <row r="125" spans="1:19" x14ac:dyDescent="0.3">
      <c r="A125" s="1" t="s">
        <v>232</v>
      </c>
      <c r="B125" s="1" t="s">
        <v>91</v>
      </c>
      <c r="C125" s="1" t="s">
        <v>15</v>
      </c>
      <c r="D125" s="2">
        <v>39</v>
      </c>
      <c r="E125" s="1" t="s">
        <v>16</v>
      </c>
      <c r="F125" s="1" t="s">
        <v>41</v>
      </c>
      <c r="G125" s="28">
        <v>42826</v>
      </c>
      <c r="H125" s="3">
        <v>165893.25</v>
      </c>
      <c r="I125" s="1" t="s">
        <v>18</v>
      </c>
      <c r="J125" s="1" t="s">
        <v>27</v>
      </c>
      <c r="K125" s="1" t="s">
        <v>20</v>
      </c>
      <c r="L125" s="1" t="s">
        <v>28</v>
      </c>
      <c r="M125" s="1" t="s">
        <v>21</v>
      </c>
      <c r="N125" s="1" t="s">
        <v>22</v>
      </c>
      <c r="O125" s="1" t="s">
        <v>20</v>
      </c>
      <c r="P125" s="1" t="str">
        <f>IFERROR( LOOKUP(Table1[[#This Row],[Age]],$AO$3:$AO$8,$AP$3:$AP$8), "Out of Range")</f>
        <v>35-45</v>
      </c>
      <c r="Q125" s="1" t="str">
        <f>TEXT(Table1[[#This Row],[Date Joined]],"DD")</f>
        <v>01</v>
      </c>
      <c r="R125" s="1" t="str">
        <f>TEXT(Table1[[#This Row],[Date Joined]],"MMM")</f>
        <v>Apr</v>
      </c>
      <c r="S125" s="1" t="str">
        <f>TEXT(Table1[[#This Row],[Date Joined]],"YYYY")</f>
        <v>2017</v>
      </c>
    </row>
    <row r="126" spans="1:19" x14ac:dyDescent="0.3">
      <c r="A126" s="1" t="s">
        <v>2353</v>
      </c>
      <c r="B126" s="1" t="s">
        <v>63</v>
      </c>
      <c r="C126" s="1" t="s">
        <v>15</v>
      </c>
      <c r="D126" s="2">
        <v>24</v>
      </c>
      <c r="E126" s="1" t="s">
        <v>16</v>
      </c>
      <c r="F126" s="1" t="s">
        <v>17</v>
      </c>
      <c r="G126" s="28">
        <v>43002</v>
      </c>
      <c r="H126" s="3">
        <v>78912.75</v>
      </c>
      <c r="I126" s="1" t="s">
        <v>31</v>
      </c>
      <c r="J126" s="1" t="s">
        <v>32</v>
      </c>
      <c r="K126" s="1" t="s">
        <v>28</v>
      </c>
      <c r="L126" s="1" t="s">
        <v>28</v>
      </c>
      <c r="M126" s="1" t="s">
        <v>21</v>
      </c>
      <c r="N126" s="1" t="s">
        <v>22</v>
      </c>
      <c r="O126" s="1" t="s">
        <v>20</v>
      </c>
      <c r="P126" s="1" t="str">
        <f>IFERROR( LOOKUP(Table1[[#This Row],[Age]],$AO$3:$AO$8,$AP$3:$AP$8), "Out of Range")</f>
        <v>15-25</v>
      </c>
      <c r="Q126" s="1" t="str">
        <f>TEXT(Table1[[#This Row],[Date Joined]],"DD")</f>
        <v>24</v>
      </c>
      <c r="R126" s="1" t="str">
        <f>TEXT(Table1[[#This Row],[Date Joined]],"MMM")</f>
        <v>Sep</v>
      </c>
      <c r="S126" s="1" t="str">
        <f>TEXT(Table1[[#This Row],[Date Joined]],"YYYY")</f>
        <v>2017</v>
      </c>
    </row>
    <row r="127" spans="1:19" x14ac:dyDescent="0.3">
      <c r="A127" s="1" t="s">
        <v>234</v>
      </c>
      <c r="B127" s="1" t="s">
        <v>93</v>
      </c>
      <c r="C127" s="1" t="s">
        <v>15</v>
      </c>
      <c r="D127" s="2">
        <v>42</v>
      </c>
      <c r="E127" s="1" t="s">
        <v>16</v>
      </c>
      <c r="F127" s="1" t="s">
        <v>17</v>
      </c>
      <c r="G127" s="28">
        <v>42826</v>
      </c>
      <c r="H127" s="3">
        <v>83075.39</v>
      </c>
      <c r="I127" s="1" t="s">
        <v>31</v>
      </c>
      <c r="J127" s="1" t="s">
        <v>32</v>
      </c>
      <c r="K127" s="1" t="s">
        <v>20</v>
      </c>
      <c r="L127" s="1" t="s">
        <v>20</v>
      </c>
      <c r="M127" s="1" t="s">
        <v>21</v>
      </c>
      <c r="N127" s="1" t="s">
        <v>22</v>
      </c>
      <c r="O127" s="1" t="s">
        <v>28</v>
      </c>
      <c r="P127" s="1" t="str">
        <f>IFERROR( LOOKUP(Table1[[#This Row],[Age]],$AO$3:$AO$8,$AP$3:$AP$8), "Out of Range")</f>
        <v>35-45</v>
      </c>
      <c r="Q127" s="1" t="str">
        <f>TEXT(Table1[[#This Row],[Date Joined]],"DD")</f>
        <v>01</v>
      </c>
      <c r="R127" s="1" t="str">
        <f>TEXT(Table1[[#This Row],[Date Joined]],"MMM")</f>
        <v>Apr</v>
      </c>
      <c r="S127" s="1" t="str">
        <f>TEXT(Table1[[#This Row],[Date Joined]],"YYYY")</f>
        <v>2017</v>
      </c>
    </row>
    <row r="128" spans="1:19" x14ac:dyDescent="0.3">
      <c r="A128" s="1" t="s">
        <v>2490</v>
      </c>
      <c r="B128" s="1" t="s">
        <v>43</v>
      </c>
      <c r="C128" s="1" t="s">
        <v>24</v>
      </c>
      <c r="D128" s="2">
        <v>24</v>
      </c>
      <c r="E128" s="1" t="s">
        <v>25</v>
      </c>
      <c r="F128" s="1" t="s">
        <v>41</v>
      </c>
      <c r="G128" s="28">
        <v>43007</v>
      </c>
      <c r="H128" s="3">
        <v>1341.76</v>
      </c>
      <c r="I128" s="1" t="s">
        <v>18</v>
      </c>
      <c r="J128" s="1" t="s">
        <v>27</v>
      </c>
      <c r="K128" s="1" t="s">
        <v>20</v>
      </c>
      <c r="L128" s="1" t="s">
        <v>20</v>
      </c>
      <c r="M128" s="1" t="s">
        <v>21</v>
      </c>
      <c r="N128" s="1" t="s">
        <v>22</v>
      </c>
      <c r="O128" s="1" t="s">
        <v>20</v>
      </c>
      <c r="P128" s="1" t="str">
        <f>IFERROR( LOOKUP(Table1[[#This Row],[Age]],$AO$3:$AO$8,$AP$3:$AP$8), "Out of Range")</f>
        <v>15-25</v>
      </c>
      <c r="Q128" s="1" t="str">
        <f>TEXT(Table1[[#This Row],[Date Joined]],"DD")</f>
        <v>29</v>
      </c>
      <c r="R128" s="1" t="str">
        <f>TEXT(Table1[[#This Row],[Date Joined]],"MMM")</f>
        <v>Sep</v>
      </c>
      <c r="S128" s="1" t="str">
        <f>TEXT(Table1[[#This Row],[Date Joined]],"YYYY")</f>
        <v>2017</v>
      </c>
    </row>
    <row r="129" spans="1:19" x14ac:dyDescent="0.3">
      <c r="A129" s="1" t="s">
        <v>236</v>
      </c>
      <c r="B129" s="1" t="s">
        <v>79</v>
      </c>
      <c r="C129" s="1" t="s">
        <v>24</v>
      </c>
      <c r="D129" s="2">
        <v>41</v>
      </c>
      <c r="E129" s="1" t="s">
        <v>16</v>
      </c>
      <c r="F129" s="1" t="s">
        <v>17</v>
      </c>
      <c r="G129" s="28">
        <v>42826</v>
      </c>
      <c r="H129" s="3">
        <v>6487.76</v>
      </c>
      <c r="I129" s="1" t="s">
        <v>31</v>
      </c>
      <c r="J129" s="1" t="s">
        <v>27</v>
      </c>
      <c r="K129" s="1" t="s">
        <v>20</v>
      </c>
      <c r="L129" s="1" t="s">
        <v>28</v>
      </c>
      <c r="M129" s="1" t="s">
        <v>21</v>
      </c>
      <c r="N129" s="1" t="s">
        <v>22</v>
      </c>
      <c r="O129" s="1" t="s">
        <v>20</v>
      </c>
      <c r="P129" s="1" t="str">
        <f>IFERROR( LOOKUP(Table1[[#This Row],[Age]],$AO$3:$AO$8,$AP$3:$AP$8), "Out of Range")</f>
        <v>35-45</v>
      </c>
      <c r="Q129" s="1" t="str">
        <f>TEXT(Table1[[#This Row],[Date Joined]],"DD")</f>
        <v>01</v>
      </c>
      <c r="R129" s="1" t="str">
        <f>TEXT(Table1[[#This Row],[Date Joined]],"MMM")</f>
        <v>Apr</v>
      </c>
      <c r="S129" s="1" t="str">
        <f>TEXT(Table1[[#This Row],[Date Joined]],"YYYY")</f>
        <v>2017</v>
      </c>
    </row>
    <row r="130" spans="1:19" x14ac:dyDescent="0.3">
      <c r="A130" s="1" t="s">
        <v>237</v>
      </c>
      <c r="B130" s="1" t="s">
        <v>70</v>
      </c>
      <c r="C130" s="1" t="s">
        <v>15</v>
      </c>
      <c r="D130" s="2">
        <v>47</v>
      </c>
      <c r="E130" s="1" t="s">
        <v>16</v>
      </c>
      <c r="F130" s="1" t="s">
        <v>17</v>
      </c>
      <c r="G130" s="28">
        <v>42826</v>
      </c>
      <c r="H130" s="3">
        <v>22525.45</v>
      </c>
      <c r="I130" s="1" t="s">
        <v>31</v>
      </c>
      <c r="J130" s="1" t="s">
        <v>27</v>
      </c>
      <c r="K130" s="1" t="s">
        <v>20</v>
      </c>
      <c r="L130" s="1" t="s">
        <v>20</v>
      </c>
      <c r="M130" s="1" t="s">
        <v>53</v>
      </c>
      <c r="N130" s="1" t="s">
        <v>29</v>
      </c>
      <c r="O130" s="1" t="s">
        <v>20</v>
      </c>
      <c r="P130" s="1" t="str">
        <f>IFERROR( LOOKUP(Table1[[#This Row],[Age]],$AO$3:$AO$8,$AP$3:$AP$8), "Out of Range")</f>
        <v>45-55</v>
      </c>
      <c r="Q130" s="1" t="str">
        <f>TEXT(Table1[[#This Row],[Date Joined]],"DD")</f>
        <v>01</v>
      </c>
      <c r="R130" s="1" t="str">
        <f>TEXT(Table1[[#This Row],[Date Joined]],"MMM")</f>
        <v>Apr</v>
      </c>
      <c r="S130" s="1" t="str">
        <f>TEXT(Table1[[#This Row],[Date Joined]],"YYYY")</f>
        <v>2017</v>
      </c>
    </row>
    <row r="131" spans="1:19" x14ac:dyDescent="0.3">
      <c r="A131" s="1" t="s">
        <v>2491</v>
      </c>
      <c r="B131" s="1" t="s">
        <v>42</v>
      </c>
      <c r="C131" s="1" t="s">
        <v>24</v>
      </c>
      <c r="D131" s="2">
        <v>24</v>
      </c>
      <c r="E131" s="1" t="s">
        <v>25</v>
      </c>
      <c r="F131" s="1" t="s">
        <v>17</v>
      </c>
      <c r="G131" s="28">
        <v>43007</v>
      </c>
      <c r="H131" s="3">
        <v>25890.34</v>
      </c>
      <c r="I131" s="1" t="s">
        <v>31</v>
      </c>
      <c r="J131" s="1" t="s">
        <v>32</v>
      </c>
      <c r="K131" s="1" t="s">
        <v>20</v>
      </c>
      <c r="L131" s="1" t="s">
        <v>28</v>
      </c>
      <c r="M131" s="1" t="s">
        <v>21</v>
      </c>
      <c r="N131" s="1" t="s">
        <v>22</v>
      </c>
      <c r="O131" s="1" t="s">
        <v>20</v>
      </c>
      <c r="P131" s="1" t="str">
        <f>IFERROR( LOOKUP(Table1[[#This Row],[Age]],$AO$3:$AO$8,$AP$3:$AP$8), "Out of Range")</f>
        <v>15-25</v>
      </c>
      <c r="Q131" s="1" t="str">
        <f>TEXT(Table1[[#This Row],[Date Joined]],"DD")</f>
        <v>29</v>
      </c>
      <c r="R131" s="1" t="str">
        <f>TEXT(Table1[[#This Row],[Date Joined]],"MMM")</f>
        <v>Sep</v>
      </c>
      <c r="S131" s="1" t="str">
        <f>TEXT(Table1[[#This Row],[Date Joined]],"YYYY")</f>
        <v>2017</v>
      </c>
    </row>
    <row r="132" spans="1:19" x14ac:dyDescent="0.3">
      <c r="A132" s="1" t="s">
        <v>239</v>
      </c>
      <c r="B132" s="1" t="s">
        <v>61</v>
      </c>
      <c r="C132" s="1" t="s">
        <v>24</v>
      </c>
      <c r="D132" s="2">
        <v>41</v>
      </c>
      <c r="E132" s="1" t="s">
        <v>16</v>
      </c>
      <c r="F132" s="1" t="s">
        <v>17</v>
      </c>
      <c r="G132" s="28">
        <v>42826</v>
      </c>
      <c r="H132" s="3">
        <v>41128.49</v>
      </c>
      <c r="I132" s="1" t="s">
        <v>18</v>
      </c>
      <c r="J132" s="1" t="s">
        <v>19</v>
      </c>
      <c r="K132" s="1" t="s">
        <v>28</v>
      </c>
      <c r="L132" s="1" t="s">
        <v>20</v>
      </c>
      <c r="M132" s="1" t="s">
        <v>21</v>
      </c>
      <c r="N132" s="1" t="s">
        <v>22</v>
      </c>
      <c r="O132" s="1" t="s">
        <v>20</v>
      </c>
      <c r="P132" s="1" t="str">
        <f>IFERROR( LOOKUP(Table1[[#This Row],[Age]],$AO$3:$AO$8,$AP$3:$AP$8), "Out of Range")</f>
        <v>35-45</v>
      </c>
      <c r="Q132" s="1" t="str">
        <f>TEXT(Table1[[#This Row],[Date Joined]],"DD")</f>
        <v>01</v>
      </c>
      <c r="R132" s="1" t="str">
        <f>TEXT(Table1[[#This Row],[Date Joined]],"MMM")</f>
        <v>Apr</v>
      </c>
      <c r="S132" s="1" t="str">
        <f>TEXT(Table1[[#This Row],[Date Joined]],"YYYY")</f>
        <v>2017</v>
      </c>
    </row>
    <row r="133" spans="1:19" x14ac:dyDescent="0.3">
      <c r="A133" s="1" t="s">
        <v>240</v>
      </c>
      <c r="B133" s="1" t="s">
        <v>73</v>
      </c>
      <c r="C133" s="1" t="s">
        <v>15</v>
      </c>
      <c r="D133" s="2">
        <v>20</v>
      </c>
      <c r="E133" s="1" t="s">
        <v>16</v>
      </c>
      <c r="F133" s="1" t="s">
        <v>26</v>
      </c>
      <c r="G133" s="28">
        <v>42826</v>
      </c>
      <c r="H133" s="3">
        <v>14295.01</v>
      </c>
      <c r="I133" s="1" t="s">
        <v>18</v>
      </c>
      <c r="J133" s="1" t="s">
        <v>19</v>
      </c>
      <c r="K133" s="1" t="s">
        <v>28</v>
      </c>
      <c r="L133" s="1" t="s">
        <v>20</v>
      </c>
      <c r="M133" s="1" t="s">
        <v>22</v>
      </c>
      <c r="N133" s="1" t="s">
        <v>22</v>
      </c>
      <c r="O133" s="1" t="s">
        <v>20</v>
      </c>
      <c r="P133" s="1" t="str">
        <f>IFERROR( LOOKUP(Table1[[#This Row],[Age]],$AO$3:$AO$8,$AP$3:$AP$8), "Out of Range")</f>
        <v>15-25</v>
      </c>
      <c r="Q133" s="1" t="str">
        <f>TEXT(Table1[[#This Row],[Date Joined]],"DD")</f>
        <v>01</v>
      </c>
      <c r="R133" s="1" t="str">
        <f>TEXT(Table1[[#This Row],[Date Joined]],"MMM")</f>
        <v>Apr</v>
      </c>
      <c r="S133" s="1" t="str">
        <f>TEXT(Table1[[#This Row],[Date Joined]],"YYYY")</f>
        <v>2017</v>
      </c>
    </row>
    <row r="134" spans="1:19" x14ac:dyDescent="0.3">
      <c r="A134" s="1" t="s">
        <v>241</v>
      </c>
      <c r="B134" s="1" t="s">
        <v>61</v>
      </c>
      <c r="C134" s="1" t="s">
        <v>24</v>
      </c>
      <c r="D134" s="2">
        <v>38</v>
      </c>
      <c r="E134" s="1" t="s">
        <v>16</v>
      </c>
      <c r="F134" s="1" t="s">
        <v>17</v>
      </c>
      <c r="G134" s="28">
        <v>42827</v>
      </c>
      <c r="H134" s="3">
        <v>60382.06</v>
      </c>
      <c r="I134" s="1" t="s">
        <v>18</v>
      </c>
      <c r="J134" s="1" t="s">
        <v>22</v>
      </c>
      <c r="K134" s="1" t="s">
        <v>28</v>
      </c>
      <c r="L134" s="1" t="s">
        <v>20</v>
      </c>
      <c r="M134" s="1" t="s">
        <v>22</v>
      </c>
      <c r="N134" s="1" t="s">
        <v>22</v>
      </c>
      <c r="O134" s="1" t="s">
        <v>20</v>
      </c>
      <c r="P134" s="1" t="str">
        <f>IFERROR( LOOKUP(Table1[[#This Row],[Age]],$AO$3:$AO$8,$AP$3:$AP$8), "Out of Range")</f>
        <v>35-45</v>
      </c>
      <c r="Q134" s="1" t="str">
        <f>TEXT(Table1[[#This Row],[Date Joined]],"DD")</f>
        <v>02</v>
      </c>
      <c r="R134" s="1" t="str">
        <f>TEXT(Table1[[#This Row],[Date Joined]],"MMM")</f>
        <v>Apr</v>
      </c>
      <c r="S134" s="1" t="str">
        <f>TEXT(Table1[[#This Row],[Date Joined]],"YYYY")</f>
        <v>2017</v>
      </c>
    </row>
    <row r="135" spans="1:19" x14ac:dyDescent="0.3">
      <c r="A135" s="1" t="s">
        <v>242</v>
      </c>
      <c r="B135" s="1" t="s">
        <v>60</v>
      </c>
      <c r="C135" s="1" t="s">
        <v>15</v>
      </c>
      <c r="D135" s="2">
        <v>34</v>
      </c>
      <c r="E135" s="1" t="s">
        <v>16</v>
      </c>
      <c r="F135" s="1" t="s">
        <v>26</v>
      </c>
      <c r="G135" s="28">
        <v>42827</v>
      </c>
      <c r="H135" s="3">
        <v>66780.97</v>
      </c>
      <c r="I135" s="1" t="s">
        <v>18</v>
      </c>
      <c r="J135" s="1" t="s">
        <v>22</v>
      </c>
      <c r="K135" s="1" t="s">
        <v>28</v>
      </c>
      <c r="L135" s="1" t="s">
        <v>20</v>
      </c>
      <c r="M135" s="1" t="s">
        <v>21</v>
      </c>
      <c r="N135" s="1" t="s">
        <v>29</v>
      </c>
      <c r="O135" s="1" t="s">
        <v>20</v>
      </c>
      <c r="P135" s="1" t="str">
        <f>IFERROR( LOOKUP(Table1[[#This Row],[Age]],$AO$3:$AO$8,$AP$3:$AP$8), "Out of Range")</f>
        <v>26-35</v>
      </c>
      <c r="Q135" s="1" t="str">
        <f>TEXT(Table1[[#This Row],[Date Joined]],"DD")</f>
        <v>02</v>
      </c>
      <c r="R135" s="1" t="str">
        <f>TEXT(Table1[[#This Row],[Date Joined]],"MMM")</f>
        <v>Apr</v>
      </c>
      <c r="S135" s="1" t="str">
        <f>TEXT(Table1[[#This Row],[Date Joined]],"YYYY")</f>
        <v>2017</v>
      </c>
    </row>
    <row r="136" spans="1:19" x14ac:dyDescent="0.3">
      <c r="A136" s="1" t="s">
        <v>243</v>
      </c>
      <c r="B136" s="1" t="s">
        <v>46</v>
      </c>
      <c r="C136" s="1" t="s">
        <v>15</v>
      </c>
      <c r="D136" s="2">
        <v>42</v>
      </c>
      <c r="E136" s="1" t="s">
        <v>16</v>
      </c>
      <c r="F136" s="1" t="s">
        <v>17</v>
      </c>
      <c r="G136" s="28">
        <v>42827</v>
      </c>
      <c r="H136" s="3">
        <v>84554.58</v>
      </c>
      <c r="I136" s="1" t="s">
        <v>31</v>
      </c>
      <c r="J136" s="1" t="s">
        <v>27</v>
      </c>
      <c r="K136" s="1" t="s">
        <v>28</v>
      </c>
      <c r="L136" s="1" t="s">
        <v>20</v>
      </c>
      <c r="M136" s="1" t="s">
        <v>22</v>
      </c>
      <c r="N136" s="1" t="s">
        <v>22</v>
      </c>
      <c r="O136" s="1" t="s">
        <v>20</v>
      </c>
      <c r="P136" s="1" t="str">
        <f>IFERROR( LOOKUP(Table1[[#This Row],[Age]],$AO$3:$AO$8,$AP$3:$AP$8), "Out of Range")</f>
        <v>35-45</v>
      </c>
      <c r="Q136" s="1" t="str">
        <f>TEXT(Table1[[#This Row],[Date Joined]],"DD")</f>
        <v>02</v>
      </c>
      <c r="R136" s="1" t="str">
        <f>TEXT(Table1[[#This Row],[Date Joined]],"MMM")</f>
        <v>Apr</v>
      </c>
      <c r="S136" s="1" t="str">
        <f>TEXT(Table1[[#This Row],[Date Joined]],"YYYY")</f>
        <v>2017</v>
      </c>
    </row>
    <row r="137" spans="1:19" x14ac:dyDescent="0.3">
      <c r="A137" s="1" t="s">
        <v>2599</v>
      </c>
      <c r="B137" s="1" t="s">
        <v>95</v>
      </c>
      <c r="C137" s="1" t="s">
        <v>24</v>
      </c>
      <c r="D137" s="2">
        <v>24</v>
      </c>
      <c r="E137" s="1" t="s">
        <v>34</v>
      </c>
      <c r="F137" s="1" t="s">
        <v>26</v>
      </c>
      <c r="G137" s="28">
        <v>43014</v>
      </c>
      <c r="H137" s="3">
        <v>24665.69</v>
      </c>
      <c r="I137" s="1" t="s">
        <v>18</v>
      </c>
      <c r="J137" s="1" t="s">
        <v>27</v>
      </c>
      <c r="K137" s="1" t="s">
        <v>20</v>
      </c>
      <c r="L137" s="1" t="s">
        <v>20</v>
      </c>
      <c r="M137" s="1" t="s">
        <v>21</v>
      </c>
      <c r="N137" s="1" t="s">
        <v>22</v>
      </c>
      <c r="O137" s="1" t="s">
        <v>20</v>
      </c>
      <c r="P137" s="1" t="str">
        <f>IFERROR( LOOKUP(Table1[[#This Row],[Age]],$AO$3:$AO$8,$AP$3:$AP$8), "Out of Range")</f>
        <v>15-25</v>
      </c>
      <c r="Q137" s="1" t="str">
        <f>TEXT(Table1[[#This Row],[Date Joined]],"DD")</f>
        <v>06</v>
      </c>
      <c r="R137" s="1" t="str">
        <f>TEXT(Table1[[#This Row],[Date Joined]],"MMM")</f>
        <v>Oct</v>
      </c>
      <c r="S137" s="1" t="str">
        <f>TEXT(Table1[[#This Row],[Date Joined]],"YYYY")</f>
        <v>2017</v>
      </c>
    </row>
    <row r="138" spans="1:19" x14ac:dyDescent="0.3">
      <c r="A138" s="1" t="s">
        <v>245</v>
      </c>
      <c r="B138" s="1" t="s">
        <v>73</v>
      </c>
      <c r="C138" s="1" t="s">
        <v>24</v>
      </c>
      <c r="D138" s="2">
        <v>43</v>
      </c>
      <c r="E138" s="1" t="s">
        <v>16</v>
      </c>
      <c r="F138" s="1" t="s">
        <v>17</v>
      </c>
      <c r="G138" s="28">
        <v>42827</v>
      </c>
      <c r="H138" s="3">
        <v>62994.73</v>
      </c>
      <c r="I138" s="1" t="s">
        <v>31</v>
      </c>
      <c r="J138" s="1" t="s">
        <v>27</v>
      </c>
      <c r="K138" s="1" t="s">
        <v>28</v>
      </c>
      <c r="L138" s="1" t="s">
        <v>28</v>
      </c>
      <c r="M138" s="1" t="s">
        <v>21</v>
      </c>
      <c r="N138" s="1" t="s">
        <v>29</v>
      </c>
      <c r="O138" s="1" t="s">
        <v>20</v>
      </c>
      <c r="P138" s="1" t="str">
        <f>IFERROR( LOOKUP(Table1[[#This Row],[Age]],$AO$3:$AO$8,$AP$3:$AP$8), "Out of Range")</f>
        <v>35-45</v>
      </c>
      <c r="Q138" s="1" t="str">
        <f>TEXT(Table1[[#This Row],[Date Joined]],"DD")</f>
        <v>02</v>
      </c>
      <c r="R138" s="1" t="str">
        <f>TEXT(Table1[[#This Row],[Date Joined]],"MMM")</f>
        <v>Apr</v>
      </c>
      <c r="S138" s="1" t="str">
        <f>TEXT(Table1[[#This Row],[Date Joined]],"YYYY")</f>
        <v>2017</v>
      </c>
    </row>
    <row r="139" spans="1:19" x14ac:dyDescent="0.3">
      <c r="A139" s="1" t="s">
        <v>246</v>
      </c>
      <c r="B139" s="1" t="s">
        <v>61</v>
      </c>
      <c r="C139" s="1" t="s">
        <v>15</v>
      </c>
      <c r="D139" s="2">
        <v>37</v>
      </c>
      <c r="E139" s="1" t="s">
        <v>16</v>
      </c>
      <c r="F139" s="1" t="s">
        <v>17</v>
      </c>
      <c r="G139" s="28">
        <v>42827</v>
      </c>
      <c r="H139" s="3">
        <v>15975.01</v>
      </c>
      <c r="I139" s="1" t="s">
        <v>31</v>
      </c>
      <c r="J139" s="1" t="s">
        <v>32</v>
      </c>
      <c r="K139" s="1" t="s">
        <v>20</v>
      </c>
      <c r="L139" s="1" t="s">
        <v>20</v>
      </c>
      <c r="M139" s="1" t="s">
        <v>21</v>
      </c>
      <c r="N139" s="1" t="s">
        <v>22</v>
      </c>
      <c r="O139" s="1" t="s">
        <v>20</v>
      </c>
      <c r="P139" s="1" t="str">
        <f>IFERROR( LOOKUP(Table1[[#This Row],[Age]],$AO$3:$AO$8,$AP$3:$AP$8), "Out of Range")</f>
        <v>35-45</v>
      </c>
      <c r="Q139" s="1" t="str">
        <f>TEXT(Table1[[#This Row],[Date Joined]],"DD")</f>
        <v>02</v>
      </c>
      <c r="R139" s="1" t="str">
        <f>TEXT(Table1[[#This Row],[Date Joined]],"MMM")</f>
        <v>Apr</v>
      </c>
      <c r="S139" s="1" t="str">
        <f>TEXT(Table1[[#This Row],[Date Joined]],"YYYY")</f>
        <v>2017</v>
      </c>
    </row>
    <row r="140" spans="1:19" x14ac:dyDescent="0.3">
      <c r="A140" s="1" t="s">
        <v>247</v>
      </c>
      <c r="B140" s="1" t="s">
        <v>35</v>
      </c>
      <c r="C140" s="1" t="s">
        <v>24</v>
      </c>
      <c r="D140" s="2">
        <v>40</v>
      </c>
      <c r="E140" s="1" t="s">
        <v>16</v>
      </c>
      <c r="F140" s="1" t="s">
        <v>17</v>
      </c>
      <c r="G140" s="28">
        <v>42827</v>
      </c>
      <c r="H140" s="3">
        <v>85282.21</v>
      </c>
      <c r="I140" s="1" t="s">
        <v>18</v>
      </c>
      <c r="J140" s="1" t="s">
        <v>32</v>
      </c>
      <c r="K140" s="1" t="s">
        <v>28</v>
      </c>
      <c r="L140" s="1" t="s">
        <v>20</v>
      </c>
      <c r="M140" s="1" t="s">
        <v>21</v>
      </c>
      <c r="N140" s="1" t="s">
        <v>22</v>
      </c>
      <c r="O140" s="1" t="s">
        <v>28</v>
      </c>
      <c r="P140" s="1" t="str">
        <f>IFERROR( LOOKUP(Table1[[#This Row],[Age]],$AO$3:$AO$8,$AP$3:$AP$8), "Out of Range")</f>
        <v>35-45</v>
      </c>
      <c r="Q140" s="1" t="str">
        <f>TEXT(Table1[[#This Row],[Date Joined]],"DD")</f>
        <v>02</v>
      </c>
      <c r="R140" s="1" t="str">
        <f>TEXT(Table1[[#This Row],[Date Joined]],"MMM")</f>
        <v>Apr</v>
      </c>
      <c r="S140" s="1" t="str">
        <f>TEXT(Table1[[#This Row],[Date Joined]],"YYYY")</f>
        <v>2017</v>
      </c>
    </row>
    <row r="141" spans="1:19" x14ac:dyDescent="0.3">
      <c r="A141" s="1" t="s">
        <v>248</v>
      </c>
      <c r="B141" s="1" t="s">
        <v>80</v>
      </c>
      <c r="C141" s="1" t="s">
        <v>15</v>
      </c>
      <c r="D141" s="2">
        <v>57</v>
      </c>
      <c r="E141" s="1" t="s">
        <v>40</v>
      </c>
      <c r="F141" s="1" t="s">
        <v>26</v>
      </c>
      <c r="G141" s="28">
        <v>42827</v>
      </c>
      <c r="H141" s="3">
        <v>60461.75</v>
      </c>
      <c r="I141" s="1" t="s">
        <v>18</v>
      </c>
      <c r="J141" s="1" t="s">
        <v>22</v>
      </c>
      <c r="K141" s="1" t="s">
        <v>20</v>
      </c>
      <c r="L141" s="1" t="s">
        <v>20</v>
      </c>
      <c r="M141" s="1" t="s">
        <v>22</v>
      </c>
      <c r="N141" s="1" t="s">
        <v>22</v>
      </c>
      <c r="O141" s="1" t="s">
        <v>20</v>
      </c>
      <c r="P141" s="1" t="str">
        <f>IFERROR( LOOKUP(Table1[[#This Row],[Age]],$AO$3:$AO$8,$AP$3:$AP$8), "Out of Range")</f>
        <v>55-65</v>
      </c>
      <c r="Q141" s="1" t="str">
        <f>TEXT(Table1[[#This Row],[Date Joined]],"DD")</f>
        <v>02</v>
      </c>
      <c r="R141" s="1" t="str">
        <f>TEXT(Table1[[#This Row],[Date Joined]],"MMM")</f>
        <v>Apr</v>
      </c>
      <c r="S141" s="1" t="str">
        <f>TEXT(Table1[[#This Row],[Date Joined]],"YYYY")</f>
        <v>2017</v>
      </c>
    </row>
    <row r="142" spans="1:19" x14ac:dyDescent="0.3">
      <c r="A142" s="1" t="s">
        <v>249</v>
      </c>
      <c r="B142" s="1" t="s">
        <v>37</v>
      </c>
      <c r="C142" s="1" t="s">
        <v>24</v>
      </c>
      <c r="D142" s="2">
        <v>45</v>
      </c>
      <c r="E142" s="1" t="s">
        <v>16</v>
      </c>
      <c r="F142" s="1" t="s">
        <v>17</v>
      </c>
      <c r="G142" s="28">
        <v>42828</v>
      </c>
      <c r="H142" s="3">
        <v>54601.82</v>
      </c>
      <c r="I142" s="1" t="s">
        <v>49</v>
      </c>
      <c r="J142" s="1" t="s">
        <v>32</v>
      </c>
      <c r="K142" s="1" t="s">
        <v>20</v>
      </c>
      <c r="L142" s="1" t="s">
        <v>20</v>
      </c>
      <c r="M142" s="1" t="s">
        <v>21</v>
      </c>
      <c r="N142" s="1" t="s">
        <v>22</v>
      </c>
      <c r="O142" s="1" t="s">
        <v>20</v>
      </c>
      <c r="P142" s="1" t="str">
        <f>IFERROR( LOOKUP(Table1[[#This Row],[Age]],$AO$3:$AO$8,$AP$3:$AP$8), "Out of Range")</f>
        <v>45-55</v>
      </c>
      <c r="Q142" s="1" t="str">
        <f>TEXT(Table1[[#This Row],[Date Joined]],"DD")</f>
        <v>03</v>
      </c>
      <c r="R142" s="1" t="str">
        <f>TEXT(Table1[[#This Row],[Date Joined]],"MMM")</f>
        <v>Apr</v>
      </c>
      <c r="S142" s="1" t="str">
        <f>TEXT(Table1[[#This Row],[Date Joined]],"YYYY")</f>
        <v>2017</v>
      </c>
    </row>
    <row r="143" spans="1:19" x14ac:dyDescent="0.3">
      <c r="A143" s="1" t="s">
        <v>250</v>
      </c>
      <c r="B143" s="1" t="s">
        <v>65</v>
      </c>
      <c r="C143" s="1" t="s">
        <v>15</v>
      </c>
      <c r="D143" s="2">
        <v>23</v>
      </c>
      <c r="E143" s="1" t="s">
        <v>16</v>
      </c>
      <c r="F143" s="1" t="s">
        <v>17</v>
      </c>
      <c r="G143" s="28">
        <v>42828</v>
      </c>
      <c r="H143" s="3">
        <v>15296.37</v>
      </c>
      <c r="I143" s="1" t="s">
        <v>31</v>
      </c>
      <c r="J143" s="1" t="s">
        <v>32</v>
      </c>
      <c r="K143" s="1" t="s">
        <v>28</v>
      </c>
      <c r="L143" s="1" t="s">
        <v>20</v>
      </c>
      <c r="M143" s="1" t="s">
        <v>21</v>
      </c>
      <c r="N143" s="1" t="s">
        <v>22</v>
      </c>
      <c r="O143" s="1" t="s">
        <v>20</v>
      </c>
      <c r="P143" s="1" t="str">
        <f>IFERROR( LOOKUP(Table1[[#This Row],[Age]],$AO$3:$AO$8,$AP$3:$AP$8), "Out of Range")</f>
        <v>15-25</v>
      </c>
      <c r="Q143" s="1" t="str">
        <f>TEXT(Table1[[#This Row],[Date Joined]],"DD")</f>
        <v>03</v>
      </c>
      <c r="R143" s="1" t="str">
        <f>TEXT(Table1[[#This Row],[Date Joined]],"MMM")</f>
        <v>Apr</v>
      </c>
      <c r="S143" s="1" t="str">
        <f>TEXT(Table1[[#This Row],[Date Joined]],"YYYY")</f>
        <v>2017</v>
      </c>
    </row>
    <row r="144" spans="1:19" x14ac:dyDescent="0.3">
      <c r="A144" s="1" t="s">
        <v>251</v>
      </c>
      <c r="B144" s="1" t="s">
        <v>23</v>
      </c>
      <c r="C144" s="1" t="s">
        <v>15</v>
      </c>
      <c r="D144" s="2">
        <v>45</v>
      </c>
      <c r="E144" s="1" t="s">
        <v>16</v>
      </c>
      <c r="F144" s="1" t="s">
        <v>41</v>
      </c>
      <c r="G144" s="28">
        <v>42828</v>
      </c>
      <c r="H144" s="3">
        <v>60266.15</v>
      </c>
      <c r="I144" s="1" t="s">
        <v>49</v>
      </c>
      <c r="J144" s="1" t="s">
        <v>22</v>
      </c>
      <c r="K144" s="1" t="s">
        <v>28</v>
      </c>
      <c r="L144" s="1" t="s">
        <v>20</v>
      </c>
      <c r="M144" s="1" t="s">
        <v>22</v>
      </c>
      <c r="N144" s="1" t="s">
        <v>22</v>
      </c>
      <c r="O144" s="1" t="s">
        <v>20</v>
      </c>
      <c r="P144" s="1" t="str">
        <f>IFERROR( LOOKUP(Table1[[#This Row],[Age]],$AO$3:$AO$8,$AP$3:$AP$8), "Out of Range")</f>
        <v>45-55</v>
      </c>
      <c r="Q144" s="1" t="str">
        <f>TEXT(Table1[[#This Row],[Date Joined]],"DD")</f>
        <v>03</v>
      </c>
      <c r="R144" s="1" t="str">
        <f>TEXT(Table1[[#This Row],[Date Joined]],"MMM")</f>
        <v>Apr</v>
      </c>
      <c r="S144" s="1" t="str">
        <f>TEXT(Table1[[#This Row],[Date Joined]],"YYYY")</f>
        <v>2017</v>
      </c>
    </row>
    <row r="145" spans="1:19" x14ac:dyDescent="0.3">
      <c r="A145" s="1" t="s">
        <v>2660</v>
      </c>
      <c r="B145" s="1" t="s">
        <v>106</v>
      </c>
      <c r="C145" s="1" t="s">
        <v>24</v>
      </c>
      <c r="D145" s="2">
        <v>24</v>
      </c>
      <c r="E145" s="1" t="s">
        <v>16</v>
      </c>
      <c r="F145" s="1" t="s">
        <v>17</v>
      </c>
      <c r="G145" s="28">
        <v>43019</v>
      </c>
      <c r="H145" s="3">
        <v>41500.99</v>
      </c>
      <c r="I145" s="1" t="s">
        <v>49</v>
      </c>
      <c r="J145" s="1" t="s">
        <v>27</v>
      </c>
      <c r="K145" s="1" t="s">
        <v>20</v>
      </c>
      <c r="L145" s="1" t="s">
        <v>20</v>
      </c>
      <c r="M145" s="1" t="s">
        <v>21</v>
      </c>
      <c r="N145" s="1" t="s">
        <v>22</v>
      </c>
      <c r="O145" s="1" t="s">
        <v>20</v>
      </c>
      <c r="P145" s="1" t="str">
        <f>IFERROR( LOOKUP(Table1[[#This Row],[Age]],$AO$3:$AO$8,$AP$3:$AP$8), "Out of Range")</f>
        <v>15-25</v>
      </c>
      <c r="Q145" s="1" t="str">
        <f>TEXT(Table1[[#This Row],[Date Joined]],"DD")</f>
        <v>11</v>
      </c>
      <c r="R145" s="1" t="str">
        <f>TEXT(Table1[[#This Row],[Date Joined]],"MMM")</f>
        <v>Oct</v>
      </c>
      <c r="S145" s="1" t="str">
        <f>TEXT(Table1[[#This Row],[Date Joined]],"YYYY")</f>
        <v>2017</v>
      </c>
    </row>
    <row r="146" spans="1:19" x14ac:dyDescent="0.3">
      <c r="A146" s="1" t="s">
        <v>253</v>
      </c>
      <c r="B146" s="1" t="s">
        <v>68</v>
      </c>
      <c r="C146" s="1" t="s">
        <v>15</v>
      </c>
      <c r="D146" s="2">
        <v>37</v>
      </c>
      <c r="E146" s="1" t="s">
        <v>16</v>
      </c>
      <c r="F146" s="1" t="s">
        <v>17</v>
      </c>
      <c r="G146" s="28">
        <v>42829</v>
      </c>
      <c r="H146" s="3">
        <v>133014.82</v>
      </c>
      <c r="I146" s="1" t="s">
        <v>18</v>
      </c>
      <c r="J146" s="1" t="s">
        <v>27</v>
      </c>
      <c r="K146" s="1" t="s">
        <v>28</v>
      </c>
      <c r="L146" s="1" t="s">
        <v>28</v>
      </c>
      <c r="M146" s="1" t="s">
        <v>22</v>
      </c>
      <c r="N146" s="1" t="s">
        <v>22</v>
      </c>
      <c r="O146" s="1" t="s">
        <v>20</v>
      </c>
      <c r="P146" s="1" t="str">
        <f>IFERROR( LOOKUP(Table1[[#This Row],[Age]],$AO$3:$AO$8,$AP$3:$AP$8), "Out of Range")</f>
        <v>35-45</v>
      </c>
      <c r="Q146" s="1" t="str">
        <f>TEXT(Table1[[#This Row],[Date Joined]],"DD")</f>
        <v>04</v>
      </c>
      <c r="R146" s="1" t="str">
        <f>TEXT(Table1[[#This Row],[Date Joined]],"MMM")</f>
        <v>Apr</v>
      </c>
      <c r="S146" s="1" t="str">
        <f>TEXT(Table1[[#This Row],[Date Joined]],"YYYY")</f>
        <v>2017</v>
      </c>
    </row>
    <row r="147" spans="1:19" x14ac:dyDescent="0.3">
      <c r="A147" s="1" t="s">
        <v>254</v>
      </c>
      <c r="B147" s="1" t="s">
        <v>76</v>
      </c>
      <c r="C147" s="1" t="s">
        <v>15</v>
      </c>
      <c r="D147" s="2">
        <v>41</v>
      </c>
      <c r="E147" s="1" t="s">
        <v>16</v>
      </c>
      <c r="F147" s="1" t="s">
        <v>17</v>
      </c>
      <c r="G147" s="28">
        <v>42830</v>
      </c>
      <c r="H147" s="3">
        <v>77174.34</v>
      </c>
      <c r="I147" s="1" t="s">
        <v>18</v>
      </c>
      <c r="J147" s="1" t="s">
        <v>32</v>
      </c>
      <c r="K147" s="1" t="s">
        <v>20</v>
      </c>
      <c r="L147" s="1" t="s">
        <v>28</v>
      </c>
      <c r="M147" s="1" t="s">
        <v>21</v>
      </c>
      <c r="N147" s="1" t="s">
        <v>22</v>
      </c>
      <c r="O147" s="1" t="s">
        <v>20</v>
      </c>
      <c r="P147" s="1" t="str">
        <f>IFERROR( LOOKUP(Table1[[#This Row],[Age]],$AO$3:$AO$8,$AP$3:$AP$8), "Out of Range")</f>
        <v>35-45</v>
      </c>
      <c r="Q147" s="1" t="str">
        <f>TEXT(Table1[[#This Row],[Date Joined]],"DD")</f>
        <v>05</v>
      </c>
      <c r="R147" s="1" t="str">
        <f>TEXT(Table1[[#This Row],[Date Joined]],"MMM")</f>
        <v>Apr</v>
      </c>
      <c r="S147" s="1" t="str">
        <f>TEXT(Table1[[#This Row],[Date Joined]],"YYYY")</f>
        <v>2017</v>
      </c>
    </row>
    <row r="148" spans="1:19" x14ac:dyDescent="0.3">
      <c r="A148" s="1" t="s">
        <v>2662</v>
      </c>
      <c r="B148" s="1" t="s">
        <v>47</v>
      </c>
      <c r="C148" s="1" t="s">
        <v>15</v>
      </c>
      <c r="D148" s="2">
        <v>24</v>
      </c>
      <c r="E148" s="1" t="s">
        <v>16</v>
      </c>
      <c r="F148" s="1" t="s">
        <v>26</v>
      </c>
      <c r="G148" s="28">
        <v>43019</v>
      </c>
      <c r="H148" s="3">
        <v>8053.7</v>
      </c>
      <c r="I148" s="1" t="s">
        <v>18</v>
      </c>
      <c r="J148" s="1" t="s">
        <v>32</v>
      </c>
      <c r="K148" s="1" t="s">
        <v>28</v>
      </c>
      <c r="L148" s="1" t="s">
        <v>20</v>
      </c>
      <c r="M148" s="1" t="s">
        <v>21</v>
      </c>
      <c r="N148" s="1" t="s">
        <v>22</v>
      </c>
      <c r="O148" s="1" t="s">
        <v>28</v>
      </c>
      <c r="P148" s="1" t="str">
        <f>IFERROR( LOOKUP(Table1[[#This Row],[Age]],$AO$3:$AO$8,$AP$3:$AP$8), "Out of Range")</f>
        <v>15-25</v>
      </c>
      <c r="Q148" s="1" t="str">
        <f>TEXT(Table1[[#This Row],[Date Joined]],"DD")</f>
        <v>11</v>
      </c>
      <c r="R148" s="1" t="str">
        <f>TEXT(Table1[[#This Row],[Date Joined]],"MMM")</f>
        <v>Oct</v>
      </c>
      <c r="S148" s="1" t="str">
        <f>TEXT(Table1[[#This Row],[Date Joined]],"YYYY")</f>
        <v>2017</v>
      </c>
    </row>
    <row r="149" spans="1:19" x14ac:dyDescent="0.3">
      <c r="A149" s="1" t="s">
        <v>256</v>
      </c>
      <c r="B149" s="1" t="s">
        <v>94</v>
      </c>
      <c r="C149" s="1" t="s">
        <v>24</v>
      </c>
      <c r="D149" s="2">
        <v>37</v>
      </c>
      <c r="E149" s="1" t="s">
        <v>16</v>
      </c>
      <c r="F149" s="1" t="s">
        <v>17</v>
      </c>
      <c r="G149" s="28">
        <v>42830</v>
      </c>
      <c r="H149" s="3">
        <v>72246.179999999993</v>
      </c>
      <c r="I149" s="1" t="s">
        <v>18</v>
      </c>
      <c r="J149" s="1" t="s">
        <v>27</v>
      </c>
      <c r="K149" s="1" t="s">
        <v>28</v>
      </c>
      <c r="L149" s="1" t="s">
        <v>20</v>
      </c>
      <c r="M149" s="1" t="s">
        <v>21</v>
      </c>
      <c r="N149" s="1" t="s">
        <v>22</v>
      </c>
      <c r="O149" s="1" t="s">
        <v>20</v>
      </c>
      <c r="P149" s="1" t="str">
        <f>IFERROR( LOOKUP(Table1[[#This Row],[Age]],$AO$3:$AO$8,$AP$3:$AP$8), "Out of Range")</f>
        <v>35-45</v>
      </c>
      <c r="Q149" s="1" t="str">
        <f>TEXT(Table1[[#This Row],[Date Joined]],"DD")</f>
        <v>05</v>
      </c>
      <c r="R149" s="1" t="str">
        <f>TEXT(Table1[[#This Row],[Date Joined]],"MMM")</f>
        <v>Apr</v>
      </c>
      <c r="S149" s="1" t="str">
        <f>TEXT(Table1[[#This Row],[Date Joined]],"YYYY")</f>
        <v>2017</v>
      </c>
    </row>
    <row r="150" spans="1:19" x14ac:dyDescent="0.3">
      <c r="A150" s="1" t="s">
        <v>2703</v>
      </c>
      <c r="B150" s="1" t="s">
        <v>81</v>
      </c>
      <c r="C150" s="1" t="s">
        <v>24</v>
      </c>
      <c r="D150" s="2">
        <v>24</v>
      </c>
      <c r="E150" s="1" t="s">
        <v>16</v>
      </c>
      <c r="F150" s="1" t="s">
        <v>17</v>
      </c>
      <c r="G150" s="28">
        <v>43021</v>
      </c>
      <c r="H150" s="3">
        <v>3865.09</v>
      </c>
      <c r="I150" s="1" t="s">
        <v>18</v>
      </c>
      <c r="J150" s="1" t="s">
        <v>27</v>
      </c>
      <c r="K150" s="1" t="s">
        <v>28</v>
      </c>
      <c r="L150" s="1" t="s">
        <v>28</v>
      </c>
      <c r="M150" s="1" t="s">
        <v>21</v>
      </c>
      <c r="N150" s="1" t="s">
        <v>22</v>
      </c>
      <c r="O150" s="1" t="s">
        <v>20</v>
      </c>
      <c r="P150" s="1" t="str">
        <f>IFERROR( LOOKUP(Table1[[#This Row],[Age]],$AO$3:$AO$8,$AP$3:$AP$8), "Out of Range")</f>
        <v>15-25</v>
      </c>
      <c r="Q150" s="1" t="str">
        <f>TEXT(Table1[[#This Row],[Date Joined]],"DD")</f>
        <v>13</v>
      </c>
      <c r="R150" s="1" t="str">
        <f>TEXT(Table1[[#This Row],[Date Joined]],"MMM")</f>
        <v>Oct</v>
      </c>
      <c r="S150" s="1" t="str">
        <f>TEXT(Table1[[#This Row],[Date Joined]],"YYYY")</f>
        <v>2017</v>
      </c>
    </row>
    <row r="151" spans="1:19" x14ac:dyDescent="0.3">
      <c r="A151" s="1" t="s">
        <v>2737</v>
      </c>
      <c r="B151" s="1" t="s">
        <v>36</v>
      </c>
      <c r="C151" s="1" t="s">
        <v>15</v>
      </c>
      <c r="D151" s="2">
        <v>24</v>
      </c>
      <c r="E151" s="1" t="s">
        <v>16</v>
      </c>
      <c r="F151" s="1" t="s">
        <v>17</v>
      </c>
      <c r="G151" s="28">
        <v>43023</v>
      </c>
      <c r="H151" s="3">
        <v>83685.509999999995</v>
      </c>
      <c r="I151" s="1" t="s">
        <v>49</v>
      </c>
      <c r="J151" s="1" t="s">
        <v>27</v>
      </c>
      <c r="K151" s="1" t="s">
        <v>28</v>
      </c>
      <c r="L151" s="1" t="s">
        <v>20</v>
      </c>
      <c r="M151" s="1" t="s">
        <v>22</v>
      </c>
      <c r="N151" s="1" t="s">
        <v>22</v>
      </c>
      <c r="O151" s="1" t="s">
        <v>20</v>
      </c>
      <c r="P151" s="1" t="str">
        <f>IFERROR( LOOKUP(Table1[[#This Row],[Age]],$AO$3:$AO$8,$AP$3:$AP$8), "Out of Range")</f>
        <v>15-25</v>
      </c>
      <c r="Q151" s="1" t="str">
        <f>TEXT(Table1[[#This Row],[Date Joined]],"DD")</f>
        <v>15</v>
      </c>
      <c r="R151" s="1" t="str">
        <f>TEXT(Table1[[#This Row],[Date Joined]],"MMM")</f>
        <v>Oct</v>
      </c>
      <c r="S151" s="1" t="str">
        <f>TEXT(Table1[[#This Row],[Date Joined]],"YYYY")</f>
        <v>2017</v>
      </c>
    </row>
    <row r="152" spans="1:19" x14ac:dyDescent="0.3">
      <c r="A152" s="1" t="s">
        <v>2814</v>
      </c>
      <c r="B152" s="1" t="s">
        <v>36</v>
      </c>
      <c r="C152" s="1" t="s">
        <v>24</v>
      </c>
      <c r="D152" s="2">
        <v>24</v>
      </c>
      <c r="E152" s="1" t="s">
        <v>16</v>
      </c>
      <c r="F152" s="1" t="s">
        <v>41</v>
      </c>
      <c r="G152" s="28">
        <v>43028</v>
      </c>
      <c r="H152" s="3">
        <v>137612.72</v>
      </c>
      <c r="I152" s="1" t="s">
        <v>31</v>
      </c>
      <c r="J152" s="1" t="s">
        <v>27</v>
      </c>
      <c r="K152" s="1" t="s">
        <v>28</v>
      </c>
      <c r="L152" s="1" t="s">
        <v>20</v>
      </c>
      <c r="M152" s="1" t="s">
        <v>22</v>
      </c>
      <c r="N152" s="1" t="s">
        <v>22</v>
      </c>
      <c r="O152" s="1" t="s">
        <v>28</v>
      </c>
      <c r="P152" s="1" t="str">
        <f>IFERROR( LOOKUP(Table1[[#This Row],[Age]],$AO$3:$AO$8,$AP$3:$AP$8), "Out of Range")</f>
        <v>15-25</v>
      </c>
      <c r="Q152" s="1" t="str">
        <f>TEXT(Table1[[#This Row],[Date Joined]],"DD")</f>
        <v>20</v>
      </c>
      <c r="R152" s="1" t="str">
        <f>TEXT(Table1[[#This Row],[Date Joined]],"MMM")</f>
        <v>Oct</v>
      </c>
      <c r="S152" s="1" t="str">
        <f>TEXT(Table1[[#This Row],[Date Joined]],"YYYY")</f>
        <v>2017</v>
      </c>
    </row>
    <row r="153" spans="1:19" x14ac:dyDescent="0.3">
      <c r="A153" s="1" t="s">
        <v>3078</v>
      </c>
      <c r="B153" s="1" t="s">
        <v>78</v>
      </c>
      <c r="C153" s="1" t="s">
        <v>15</v>
      </c>
      <c r="D153" s="2">
        <v>24</v>
      </c>
      <c r="E153" s="1" t="s">
        <v>16</v>
      </c>
      <c r="F153" s="1" t="s">
        <v>26</v>
      </c>
      <c r="G153" s="28">
        <v>43040</v>
      </c>
      <c r="H153" s="3">
        <v>32238.99</v>
      </c>
      <c r="I153" s="1" t="s">
        <v>18</v>
      </c>
      <c r="J153" s="1" t="s">
        <v>32</v>
      </c>
      <c r="K153" s="1" t="s">
        <v>20</v>
      </c>
      <c r="L153" s="1" t="s">
        <v>20</v>
      </c>
      <c r="M153" s="1" t="s">
        <v>21</v>
      </c>
      <c r="N153" s="1" t="s">
        <v>69</v>
      </c>
      <c r="O153" s="1" t="s">
        <v>20</v>
      </c>
      <c r="P153" s="1" t="str">
        <f>IFERROR( LOOKUP(Table1[[#This Row],[Age]],$AO$3:$AO$8,$AP$3:$AP$8), "Out of Range")</f>
        <v>15-25</v>
      </c>
      <c r="Q153" s="1" t="str">
        <f>TEXT(Table1[[#This Row],[Date Joined]],"DD")</f>
        <v>01</v>
      </c>
      <c r="R153" s="1" t="str">
        <f>TEXT(Table1[[#This Row],[Date Joined]],"MMM")</f>
        <v>Nov</v>
      </c>
      <c r="S153" s="1" t="str">
        <f>TEXT(Table1[[#This Row],[Date Joined]],"YYYY")</f>
        <v>2017</v>
      </c>
    </row>
    <row r="154" spans="1:19" x14ac:dyDescent="0.3">
      <c r="A154" s="1" t="s">
        <v>261</v>
      </c>
      <c r="B154" s="1" t="s">
        <v>60</v>
      </c>
      <c r="C154" s="1" t="s">
        <v>24</v>
      </c>
      <c r="D154" s="2">
        <v>36</v>
      </c>
      <c r="E154" s="1" t="s">
        <v>16</v>
      </c>
      <c r="F154" s="1" t="s">
        <v>17</v>
      </c>
      <c r="G154" s="28">
        <v>42830</v>
      </c>
      <c r="H154" s="3">
        <v>85102.87</v>
      </c>
      <c r="I154" s="1" t="s">
        <v>49</v>
      </c>
      <c r="J154" s="1" t="s">
        <v>19</v>
      </c>
      <c r="K154" s="1" t="s">
        <v>28</v>
      </c>
      <c r="L154" s="1" t="s">
        <v>28</v>
      </c>
      <c r="M154" s="1" t="s">
        <v>22</v>
      </c>
      <c r="N154" s="1" t="s">
        <v>22</v>
      </c>
      <c r="O154" s="1" t="s">
        <v>20</v>
      </c>
      <c r="P154" s="1" t="str">
        <f>IFERROR( LOOKUP(Table1[[#This Row],[Age]],$AO$3:$AO$8,$AP$3:$AP$8), "Out of Range")</f>
        <v>35-45</v>
      </c>
      <c r="Q154" s="1" t="str">
        <f>TEXT(Table1[[#This Row],[Date Joined]],"DD")</f>
        <v>05</v>
      </c>
      <c r="R154" s="1" t="str">
        <f>TEXT(Table1[[#This Row],[Date Joined]],"MMM")</f>
        <v>Apr</v>
      </c>
      <c r="S154" s="1" t="str">
        <f>TEXT(Table1[[#This Row],[Date Joined]],"YYYY")</f>
        <v>2017</v>
      </c>
    </row>
    <row r="155" spans="1:19" x14ac:dyDescent="0.3">
      <c r="A155" s="1" t="s">
        <v>262</v>
      </c>
      <c r="B155" s="1" t="s">
        <v>62</v>
      </c>
      <c r="C155" s="1" t="s">
        <v>15</v>
      </c>
      <c r="D155" s="2">
        <v>46</v>
      </c>
      <c r="E155" s="1" t="s">
        <v>16</v>
      </c>
      <c r="F155" s="1" t="s">
        <v>17</v>
      </c>
      <c r="G155" s="28">
        <v>42830</v>
      </c>
      <c r="H155" s="3">
        <v>85618.4</v>
      </c>
      <c r="I155" s="1" t="s">
        <v>18</v>
      </c>
      <c r="J155" s="1" t="s">
        <v>27</v>
      </c>
      <c r="K155" s="1" t="s">
        <v>20</v>
      </c>
      <c r="L155" s="1" t="s">
        <v>20</v>
      </c>
      <c r="M155" s="1" t="s">
        <v>21</v>
      </c>
      <c r="N155" s="1" t="s">
        <v>22</v>
      </c>
      <c r="O155" s="1" t="s">
        <v>20</v>
      </c>
      <c r="P155" s="1" t="str">
        <f>IFERROR( LOOKUP(Table1[[#This Row],[Age]],$AO$3:$AO$8,$AP$3:$AP$8), "Out of Range")</f>
        <v>45-55</v>
      </c>
      <c r="Q155" s="1" t="str">
        <f>TEXT(Table1[[#This Row],[Date Joined]],"DD")</f>
        <v>05</v>
      </c>
      <c r="R155" s="1" t="str">
        <f>TEXT(Table1[[#This Row],[Date Joined]],"MMM")</f>
        <v>Apr</v>
      </c>
      <c r="S155" s="1" t="str">
        <f>TEXT(Table1[[#This Row],[Date Joined]],"YYYY")</f>
        <v>2017</v>
      </c>
    </row>
    <row r="156" spans="1:19" x14ac:dyDescent="0.3">
      <c r="A156" s="1" t="s">
        <v>3091</v>
      </c>
      <c r="B156" s="1" t="s">
        <v>46</v>
      </c>
      <c r="C156" s="1" t="s">
        <v>24</v>
      </c>
      <c r="D156" s="2">
        <v>24</v>
      </c>
      <c r="E156" s="1" t="s">
        <v>16</v>
      </c>
      <c r="F156" s="1" t="s">
        <v>26</v>
      </c>
      <c r="G156" s="28">
        <v>43041</v>
      </c>
      <c r="H156" s="3">
        <v>82800.87</v>
      </c>
      <c r="I156" s="1" t="s">
        <v>18</v>
      </c>
      <c r="J156" s="1" t="s">
        <v>32</v>
      </c>
      <c r="K156" s="1" t="s">
        <v>28</v>
      </c>
      <c r="L156" s="1" t="s">
        <v>20</v>
      </c>
      <c r="M156" s="1" t="s">
        <v>22</v>
      </c>
      <c r="N156" s="1" t="s">
        <v>22</v>
      </c>
      <c r="O156" s="1" t="s">
        <v>20</v>
      </c>
      <c r="P156" s="1" t="str">
        <f>IFERROR( LOOKUP(Table1[[#This Row],[Age]],$AO$3:$AO$8,$AP$3:$AP$8), "Out of Range")</f>
        <v>15-25</v>
      </c>
      <c r="Q156" s="1" t="str">
        <f>TEXT(Table1[[#This Row],[Date Joined]],"DD")</f>
        <v>02</v>
      </c>
      <c r="R156" s="1" t="str">
        <f>TEXT(Table1[[#This Row],[Date Joined]],"MMM")</f>
        <v>Nov</v>
      </c>
      <c r="S156" s="1" t="str">
        <f>TEXT(Table1[[#This Row],[Date Joined]],"YYYY")</f>
        <v>2017</v>
      </c>
    </row>
    <row r="157" spans="1:19" x14ac:dyDescent="0.3">
      <c r="A157" s="1" t="s">
        <v>3167</v>
      </c>
      <c r="B157" s="1" t="s">
        <v>93</v>
      </c>
      <c r="C157" s="1" t="s">
        <v>15</v>
      </c>
      <c r="D157" s="2">
        <v>24</v>
      </c>
      <c r="E157" s="1" t="s">
        <v>16</v>
      </c>
      <c r="F157" s="1" t="s">
        <v>17</v>
      </c>
      <c r="G157" s="28">
        <v>43047</v>
      </c>
      <c r="H157" s="3">
        <v>53640.25</v>
      </c>
      <c r="I157" s="1" t="s">
        <v>18</v>
      </c>
      <c r="J157" s="1" t="s">
        <v>27</v>
      </c>
      <c r="K157" s="1" t="s">
        <v>28</v>
      </c>
      <c r="L157" s="1" t="s">
        <v>20</v>
      </c>
      <c r="M157" s="1" t="s">
        <v>21</v>
      </c>
      <c r="N157" s="1" t="s">
        <v>29</v>
      </c>
      <c r="O157" s="1" t="s">
        <v>20</v>
      </c>
      <c r="P157" s="1" t="str">
        <f>IFERROR( LOOKUP(Table1[[#This Row],[Age]],$AO$3:$AO$8,$AP$3:$AP$8), "Out of Range")</f>
        <v>15-25</v>
      </c>
      <c r="Q157" s="1" t="str">
        <f>TEXT(Table1[[#This Row],[Date Joined]],"DD")</f>
        <v>08</v>
      </c>
      <c r="R157" s="1" t="str">
        <f>TEXT(Table1[[#This Row],[Date Joined]],"MMM")</f>
        <v>Nov</v>
      </c>
      <c r="S157" s="1" t="str">
        <f>TEXT(Table1[[#This Row],[Date Joined]],"YYYY")</f>
        <v>2017</v>
      </c>
    </row>
    <row r="158" spans="1:19" x14ac:dyDescent="0.3">
      <c r="A158" s="1" t="s">
        <v>3171</v>
      </c>
      <c r="B158" s="1" t="s">
        <v>91</v>
      </c>
      <c r="C158" s="1" t="s">
        <v>15</v>
      </c>
      <c r="D158" s="2">
        <v>24</v>
      </c>
      <c r="E158" s="1" t="s">
        <v>16</v>
      </c>
      <c r="F158" s="1" t="s">
        <v>17</v>
      </c>
      <c r="G158" s="28">
        <v>43047</v>
      </c>
      <c r="H158" s="3">
        <v>37126.339999999997</v>
      </c>
      <c r="I158" s="1" t="s">
        <v>18</v>
      </c>
      <c r="J158" s="1" t="s">
        <v>32</v>
      </c>
      <c r="K158" s="1" t="s">
        <v>20</v>
      </c>
      <c r="L158" s="1" t="s">
        <v>20</v>
      </c>
      <c r="M158" s="1" t="s">
        <v>21</v>
      </c>
      <c r="N158" s="1" t="s">
        <v>22</v>
      </c>
      <c r="O158" s="1" t="s">
        <v>20</v>
      </c>
      <c r="P158" s="1" t="str">
        <f>IFERROR( LOOKUP(Table1[[#This Row],[Age]],$AO$3:$AO$8,$AP$3:$AP$8), "Out of Range")</f>
        <v>15-25</v>
      </c>
      <c r="Q158" s="1" t="str">
        <f>TEXT(Table1[[#This Row],[Date Joined]],"DD")</f>
        <v>08</v>
      </c>
      <c r="R158" s="1" t="str">
        <f>TEXT(Table1[[#This Row],[Date Joined]],"MMM")</f>
        <v>Nov</v>
      </c>
      <c r="S158" s="1" t="str">
        <f>TEXT(Table1[[#This Row],[Date Joined]],"YYYY")</f>
        <v>2017</v>
      </c>
    </row>
    <row r="159" spans="1:19" x14ac:dyDescent="0.3">
      <c r="A159" s="1" t="s">
        <v>3205</v>
      </c>
      <c r="B159" s="1" t="s">
        <v>35</v>
      </c>
      <c r="C159" s="1" t="s">
        <v>24</v>
      </c>
      <c r="D159" s="2">
        <v>24</v>
      </c>
      <c r="E159" s="1" t="s">
        <v>16</v>
      </c>
      <c r="F159" s="1" t="s">
        <v>17</v>
      </c>
      <c r="G159" s="28">
        <v>43049</v>
      </c>
      <c r="H159" s="3">
        <v>139296.94</v>
      </c>
      <c r="I159" s="1" t="s">
        <v>18</v>
      </c>
      <c r="J159" s="1" t="s">
        <v>27</v>
      </c>
      <c r="K159" s="1" t="s">
        <v>20</v>
      </c>
      <c r="L159" s="1" t="s">
        <v>20</v>
      </c>
      <c r="M159" s="1" t="s">
        <v>22</v>
      </c>
      <c r="N159" s="1" t="s">
        <v>22</v>
      </c>
      <c r="O159" s="1" t="s">
        <v>20</v>
      </c>
      <c r="P159" s="1" t="str">
        <f>IFERROR( LOOKUP(Table1[[#This Row],[Age]],$AO$3:$AO$8,$AP$3:$AP$8), "Out of Range")</f>
        <v>15-25</v>
      </c>
      <c r="Q159" s="1" t="str">
        <f>TEXT(Table1[[#This Row],[Date Joined]],"DD")</f>
        <v>10</v>
      </c>
      <c r="R159" s="1" t="str">
        <f>TEXT(Table1[[#This Row],[Date Joined]],"MMM")</f>
        <v>Nov</v>
      </c>
      <c r="S159" s="1" t="str">
        <f>TEXT(Table1[[#This Row],[Date Joined]],"YYYY")</f>
        <v>2017</v>
      </c>
    </row>
    <row r="160" spans="1:19" x14ac:dyDescent="0.3">
      <c r="A160" s="1" t="s">
        <v>3317</v>
      </c>
      <c r="B160" s="1" t="s">
        <v>79</v>
      </c>
      <c r="C160" s="1" t="s">
        <v>15</v>
      </c>
      <c r="D160" s="2">
        <v>24</v>
      </c>
      <c r="E160" s="1" t="s">
        <v>16</v>
      </c>
      <c r="F160" s="1" t="s">
        <v>41</v>
      </c>
      <c r="G160" s="28">
        <v>43055</v>
      </c>
      <c r="H160" s="3">
        <v>85221.33</v>
      </c>
      <c r="I160" s="1" t="s">
        <v>18</v>
      </c>
      <c r="J160" s="1" t="s">
        <v>19</v>
      </c>
      <c r="K160" s="1" t="s">
        <v>28</v>
      </c>
      <c r="L160" s="1" t="s">
        <v>28</v>
      </c>
      <c r="M160" s="1" t="s">
        <v>22</v>
      </c>
      <c r="N160" s="1" t="s">
        <v>22</v>
      </c>
      <c r="O160" s="1" t="s">
        <v>20</v>
      </c>
      <c r="P160" s="1" t="str">
        <f>IFERROR( LOOKUP(Table1[[#This Row],[Age]],$AO$3:$AO$8,$AP$3:$AP$8), "Out of Range")</f>
        <v>15-25</v>
      </c>
      <c r="Q160" s="1" t="str">
        <f>TEXT(Table1[[#This Row],[Date Joined]],"DD")</f>
        <v>16</v>
      </c>
      <c r="R160" s="1" t="str">
        <f>TEXT(Table1[[#This Row],[Date Joined]],"MMM")</f>
        <v>Nov</v>
      </c>
      <c r="S160" s="1" t="str">
        <f>TEXT(Table1[[#This Row],[Date Joined]],"YYYY")</f>
        <v>2017</v>
      </c>
    </row>
    <row r="161" spans="1:19" x14ac:dyDescent="0.3">
      <c r="A161" s="1" t="s">
        <v>268</v>
      </c>
      <c r="B161" s="1" t="s">
        <v>51</v>
      </c>
      <c r="C161" s="1" t="s">
        <v>15</v>
      </c>
      <c r="D161" s="2">
        <v>38</v>
      </c>
      <c r="E161" s="1" t="s">
        <v>16</v>
      </c>
      <c r="F161" s="1" t="s">
        <v>17</v>
      </c>
      <c r="G161" s="28">
        <v>42830</v>
      </c>
      <c r="H161" s="3">
        <v>11346.19</v>
      </c>
      <c r="I161" s="1" t="s">
        <v>18</v>
      </c>
      <c r="J161" s="1" t="s">
        <v>27</v>
      </c>
      <c r="K161" s="1" t="s">
        <v>28</v>
      </c>
      <c r="L161" s="1" t="s">
        <v>20</v>
      </c>
      <c r="M161" s="1" t="s">
        <v>21</v>
      </c>
      <c r="N161" s="1" t="s">
        <v>22</v>
      </c>
      <c r="O161" s="1" t="s">
        <v>20</v>
      </c>
      <c r="P161" s="1" t="str">
        <f>IFERROR( LOOKUP(Table1[[#This Row],[Age]],$AO$3:$AO$8,$AP$3:$AP$8), "Out of Range")</f>
        <v>35-45</v>
      </c>
      <c r="Q161" s="1" t="str">
        <f>TEXT(Table1[[#This Row],[Date Joined]],"DD")</f>
        <v>05</v>
      </c>
      <c r="R161" s="1" t="str">
        <f>TEXT(Table1[[#This Row],[Date Joined]],"MMM")</f>
        <v>Apr</v>
      </c>
      <c r="S161" s="1" t="str">
        <f>TEXT(Table1[[#This Row],[Date Joined]],"YYYY")</f>
        <v>2017</v>
      </c>
    </row>
    <row r="162" spans="1:19" x14ac:dyDescent="0.3">
      <c r="A162" s="1" t="s">
        <v>269</v>
      </c>
      <c r="B162" s="1" t="s">
        <v>50</v>
      </c>
      <c r="C162" s="1" t="s">
        <v>24</v>
      </c>
      <c r="D162" s="2">
        <v>42</v>
      </c>
      <c r="E162" s="1" t="s">
        <v>16</v>
      </c>
      <c r="F162" s="1" t="s">
        <v>17</v>
      </c>
      <c r="G162" s="28">
        <v>42830</v>
      </c>
      <c r="H162" s="3">
        <v>3486.58</v>
      </c>
      <c r="I162" s="1" t="s">
        <v>18</v>
      </c>
      <c r="J162" s="1" t="s">
        <v>32</v>
      </c>
      <c r="K162" s="1" t="s">
        <v>20</v>
      </c>
      <c r="L162" s="1" t="s">
        <v>20</v>
      </c>
      <c r="M162" s="1" t="s">
        <v>22</v>
      </c>
      <c r="N162" s="1" t="s">
        <v>22</v>
      </c>
      <c r="O162" s="1" t="s">
        <v>20</v>
      </c>
      <c r="P162" s="1" t="str">
        <f>IFERROR( LOOKUP(Table1[[#This Row],[Age]],$AO$3:$AO$8,$AP$3:$AP$8), "Out of Range")</f>
        <v>35-45</v>
      </c>
      <c r="Q162" s="1" t="str">
        <f>TEXT(Table1[[#This Row],[Date Joined]],"DD")</f>
        <v>05</v>
      </c>
      <c r="R162" s="1" t="str">
        <f>TEXT(Table1[[#This Row],[Date Joined]],"MMM")</f>
        <v>Apr</v>
      </c>
      <c r="S162" s="1" t="str">
        <f>TEXT(Table1[[#This Row],[Date Joined]],"YYYY")</f>
        <v>2017</v>
      </c>
    </row>
    <row r="163" spans="1:19" x14ac:dyDescent="0.3">
      <c r="A163" s="1" t="s">
        <v>270</v>
      </c>
      <c r="B163" s="1" t="s">
        <v>60</v>
      </c>
      <c r="C163" s="1" t="s">
        <v>24</v>
      </c>
      <c r="D163" s="2">
        <v>36</v>
      </c>
      <c r="E163" s="1" t="s">
        <v>16</v>
      </c>
      <c r="F163" s="1" t="s">
        <v>41</v>
      </c>
      <c r="G163" s="28">
        <v>42830</v>
      </c>
      <c r="H163" s="3">
        <v>91852</v>
      </c>
      <c r="I163" s="1" t="s">
        <v>31</v>
      </c>
      <c r="J163" s="1" t="s">
        <v>27</v>
      </c>
      <c r="K163" s="1" t="s">
        <v>28</v>
      </c>
      <c r="L163" s="1" t="s">
        <v>20</v>
      </c>
      <c r="M163" s="1" t="s">
        <v>22</v>
      </c>
      <c r="N163" s="1" t="s">
        <v>22</v>
      </c>
      <c r="O163" s="1" t="s">
        <v>20</v>
      </c>
      <c r="P163" s="1" t="str">
        <f>IFERROR( LOOKUP(Table1[[#This Row],[Age]],$AO$3:$AO$8,$AP$3:$AP$8), "Out of Range")</f>
        <v>35-45</v>
      </c>
      <c r="Q163" s="1" t="str">
        <f>TEXT(Table1[[#This Row],[Date Joined]],"DD")</f>
        <v>05</v>
      </c>
      <c r="R163" s="1" t="str">
        <f>TEXT(Table1[[#This Row],[Date Joined]],"MMM")</f>
        <v>Apr</v>
      </c>
      <c r="S163" s="1" t="str">
        <f>TEXT(Table1[[#This Row],[Date Joined]],"YYYY")</f>
        <v>2017</v>
      </c>
    </row>
    <row r="164" spans="1:19" x14ac:dyDescent="0.3">
      <c r="A164" s="1" t="s">
        <v>271</v>
      </c>
      <c r="B164" s="1" t="s">
        <v>57</v>
      </c>
      <c r="C164" s="1" t="s">
        <v>24</v>
      </c>
      <c r="D164" s="2">
        <v>39</v>
      </c>
      <c r="E164" s="1" t="s">
        <v>16</v>
      </c>
      <c r="F164" s="1" t="s">
        <v>17</v>
      </c>
      <c r="G164" s="28">
        <v>42830</v>
      </c>
      <c r="H164" s="3">
        <v>6148.76</v>
      </c>
      <c r="I164" s="1" t="s">
        <v>31</v>
      </c>
      <c r="J164" s="1" t="s">
        <v>27</v>
      </c>
      <c r="K164" s="1" t="s">
        <v>20</v>
      </c>
      <c r="L164" s="1" t="s">
        <v>28</v>
      </c>
      <c r="M164" s="1" t="s">
        <v>22</v>
      </c>
      <c r="N164" s="1" t="s">
        <v>22</v>
      </c>
      <c r="O164" s="1" t="s">
        <v>20</v>
      </c>
      <c r="P164" s="1" t="str">
        <f>IFERROR( LOOKUP(Table1[[#This Row],[Age]],$AO$3:$AO$8,$AP$3:$AP$8), "Out of Range")</f>
        <v>35-45</v>
      </c>
      <c r="Q164" s="1" t="str">
        <f>TEXT(Table1[[#This Row],[Date Joined]],"DD")</f>
        <v>05</v>
      </c>
      <c r="R164" s="1" t="str">
        <f>TEXT(Table1[[#This Row],[Date Joined]],"MMM")</f>
        <v>Apr</v>
      </c>
      <c r="S164" s="1" t="str">
        <f>TEXT(Table1[[#This Row],[Date Joined]],"YYYY")</f>
        <v>2017</v>
      </c>
    </row>
    <row r="165" spans="1:19" x14ac:dyDescent="0.3">
      <c r="A165" s="1" t="s">
        <v>272</v>
      </c>
      <c r="B165" s="1" t="s">
        <v>42</v>
      </c>
      <c r="C165" s="1" t="s">
        <v>24</v>
      </c>
      <c r="D165" s="2">
        <v>59</v>
      </c>
      <c r="E165" s="1" t="s">
        <v>40</v>
      </c>
      <c r="F165" s="1" t="s">
        <v>41</v>
      </c>
      <c r="G165" s="28">
        <v>42830</v>
      </c>
      <c r="H165" s="3">
        <v>100781.91</v>
      </c>
      <c r="I165" s="1" t="s">
        <v>18</v>
      </c>
      <c r="J165" s="1" t="s">
        <v>27</v>
      </c>
      <c r="K165" s="1" t="s">
        <v>28</v>
      </c>
      <c r="L165" s="1" t="s">
        <v>28</v>
      </c>
      <c r="M165" s="1" t="s">
        <v>22</v>
      </c>
      <c r="N165" s="1" t="s">
        <v>22</v>
      </c>
      <c r="O165" s="1" t="s">
        <v>20</v>
      </c>
      <c r="P165" s="1" t="str">
        <f>IFERROR( LOOKUP(Table1[[#This Row],[Age]],$AO$3:$AO$8,$AP$3:$AP$8), "Out of Range")</f>
        <v>55-65</v>
      </c>
      <c r="Q165" s="1" t="str">
        <f>TEXT(Table1[[#This Row],[Date Joined]],"DD")</f>
        <v>05</v>
      </c>
      <c r="R165" s="1" t="str">
        <f>TEXT(Table1[[#This Row],[Date Joined]],"MMM")</f>
        <v>Apr</v>
      </c>
      <c r="S165" s="1" t="str">
        <f>TEXT(Table1[[#This Row],[Date Joined]],"YYYY")</f>
        <v>2017</v>
      </c>
    </row>
    <row r="166" spans="1:19" x14ac:dyDescent="0.3">
      <c r="A166" s="1" t="s">
        <v>273</v>
      </c>
      <c r="B166" s="1" t="s">
        <v>75</v>
      </c>
      <c r="C166" s="1" t="s">
        <v>15</v>
      </c>
      <c r="D166" s="2">
        <v>52</v>
      </c>
      <c r="E166" s="1" t="s">
        <v>40</v>
      </c>
      <c r="F166" s="1" t="s">
        <v>26</v>
      </c>
      <c r="G166" s="28">
        <v>42830</v>
      </c>
      <c r="H166" s="3">
        <v>6523.87</v>
      </c>
      <c r="I166" s="1" t="s">
        <v>31</v>
      </c>
      <c r="J166" s="1" t="s">
        <v>32</v>
      </c>
      <c r="K166" s="1" t="s">
        <v>20</v>
      </c>
      <c r="L166" s="1" t="s">
        <v>20</v>
      </c>
      <c r="M166" s="1" t="s">
        <v>21</v>
      </c>
      <c r="N166" s="1" t="s">
        <v>29</v>
      </c>
      <c r="O166" s="1" t="s">
        <v>28</v>
      </c>
      <c r="P166" s="1" t="str">
        <f>IFERROR( LOOKUP(Table1[[#This Row],[Age]],$AO$3:$AO$8,$AP$3:$AP$8), "Out of Range")</f>
        <v>45-55</v>
      </c>
      <c r="Q166" s="1" t="str">
        <f>TEXT(Table1[[#This Row],[Date Joined]],"DD")</f>
        <v>05</v>
      </c>
      <c r="R166" s="1" t="str">
        <f>TEXT(Table1[[#This Row],[Date Joined]],"MMM")</f>
        <v>Apr</v>
      </c>
      <c r="S166" s="1" t="str">
        <f>TEXT(Table1[[#This Row],[Date Joined]],"YYYY")</f>
        <v>2017</v>
      </c>
    </row>
    <row r="167" spans="1:19" x14ac:dyDescent="0.3">
      <c r="A167" s="1" t="s">
        <v>274</v>
      </c>
      <c r="B167" s="1" t="s">
        <v>98</v>
      </c>
      <c r="C167" s="1" t="s">
        <v>15</v>
      </c>
      <c r="D167" s="2">
        <v>51</v>
      </c>
      <c r="E167" s="1" t="s">
        <v>40</v>
      </c>
      <c r="F167" s="1" t="s">
        <v>26</v>
      </c>
      <c r="G167" s="28">
        <v>42830</v>
      </c>
      <c r="H167" s="3">
        <v>15266.63</v>
      </c>
      <c r="I167" s="1" t="s">
        <v>31</v>
      </c>
      <c r="J167" s="1" t="s">
        <v>27</v>
      </c>
      <c r="K167" s="1" t="s">
        <v>28</v>
      </c>
      <c r="L167" s="1" t="s">
        <v>20</v>
      </c>
      <c r="M167" s="1" t="s">
        <v>22</v>
      </c>
      <c r="N167" s="1" t="s">
        <v>22</v>
      </c>
      <c r="O167" s="1" t="s">
        <v>20</v>
      </c>
      <c r="P167" s="1" t="str">
        <f>IFERROR( LOOKUP(Table1[[#This Row],[Age]],$AO$3:$AO$8,$AP$3:$AP$8), "Out of Range")</f>
        <v>45-55</v>
      </c>
      <c r="Q167" s="1" t="str">
        <f>TEXT(Table1[[#This Row],[Date Joined]],"DD")</f>
        <v>05</v>
      </c>
      <c r="R167" s="1" t="str">
        <f>TEXT(Table1[[#This Row],[Date Joined]],"MMM")</f>
        <v>Apr</v>
      </c>
      <c r="S167" s="1" t="str">
        <f>TEXT(Table1[[#This Row],[Date Joined]],"YYYY")</f>
        <v>2017</v>
      </c>
    </row>
    <row r="168" spans="1:19" x14ac:dyDescent="0.3">
      <c r="A168" s="1" t="s">
        <v>3326</v>
      </c>
      <c r="B168" s="1" t="s">
        <v>61</v>
      </c>
      <c r="C168" s="1" t="s">
        <v>15</v>
      </c>
      <c r="D168" s="2">
        <v>24</v>
      </c>
      <c r="E168" s="1" t="s">
        <v>16</v>
      </c>
      <c r="F168" s="1" t="s">
        <v>17</v>
      </c>
      <c r="G168" s="28">
        <v>43056</v>
      </c>
      <c r="H168" s="3">
        <v>24956.67</v>
      </c>
      <c r="I168" s="1" t="s">
        <v>18</v>
      </c>
      <c r="J168" s="1" t="s">
        <v>27</v>
      </c>
      <c r="K168" s="1" t="s">
        <v>20</v>
      </c>
      <c r="L168" s="1" t="s">
        <v>20</v>
      </c>
      <c r="M168" s="1" t="s">
        <v>21</v>
      </c>
      <c r="N168" s="1" t="s">
        <v>22</v>
      </c>
      <c r="O168" s="1" t="s">
        <v>20</v>
      </c>
      <c r="P168" s="1" t="str">
        <f>IFERROR( LOOKUP(Table1[[#This Row],[Age]],$AO$3:$AO$8,$AP$3:$AP$8), "Out of Range")</f>
        <v>15-25</v>
      </c>
      <c r="Q168" s="1" t="str">
        <f>TEXT(Table1[[#This Row],[Date Joined]],"DD")</f>
        <v>17</v>
      </c>
      <c r="R168" s="1" t="str">
        <f>TEXT(Table1[[#This Row],[Date Joined]],"MMM")</f>
        <v>Nov</v>
      </c>
      <c r="S168" s="1" t="str">
        <f>TEXT(Table1[[#This Row],[Date Joined]],"YYYY")</f>
        <v>2017</v>
      </c>
    </row>
    <row r="169" spans="1:19" x14ac:dyDescent="0.3">
      <c r="A169" s="1" t="s">
        <v>3455</v>
      </c>
      <c r="B169" s="1" t="s">
        <v>54</v>
      </c>
      <c r="C169" s="1" t="s">
        <v>15</v>
      </c>
      <c r="D169" s="2">
        <v>24</v>
      </c>
      <c r="E169" s="1" t="s">
        <v>16</v>
      </c>
      <c r="F169" s="1" t="s">
        <v>17</v>
      </c>
      <c r="G169" s="28">
        <v>43064</v>
      </c>
      <c r="H169" s="3">
        <v>3150.03</v>
      </c>
      <c r="I169" s="1" t="s">
        <v>18</v>
      </c>
      <c r="J169" s="1" t="s">
        <v>27</v>
      </c>
      <c r="K169" s="1" t="s">
        <v>28</v>
      </c>
      <c r="L169" s="1" t="s">
        <v>20</v>
      </c>
      <c r="M169" s="1" t="s">
        <v>21</v>
      </c>
      <c r="N169" s="1" t="s">
        <v>29</v>
      </c>
      <c r="O169" s="1" t="s">
        <v>20</v>
      </c>
      <c r="P169" s="1" t="str">
        <f>IFERROR( LOOKUP(Table1[[#This Row],[Age]],$AO$3:$AO$8,$AP$3:$AP$8), "Out of Range")</f>
        <v>15-25</v>
      </c>
      <c r="Q169" s="1" t="str">
        <f>TEXT(Table1[[#This Row],[Date Joined]],"DD")</f>
        <v>25</v>
      </c>
      <c r="R169" s="1" t="str">
        <f>TEXT(Table1[[#This Row],[Date Joined]],"MMM")</f>
        <v>Nov</v>
      </c>
      <c r="S169" s="1" t="str">
        <f>TEXT(Table1[[#This Row],[Date Joined]],"YYYY")</f>
        <v>2017</v>
      </c>
    </row>
    <row r="170" spans="1:19" x14ac:dyDescent="0.3">
      <c r="A170" s="1" t="s">
        <v>277</v>
      </c>
      <c r="B170" s="1" t="s">
        <v>36</v>
      </c>
      <c r="C170" s="1" t="s">
        <v>15</v>
      </c>
      <c r="D170" s="2">
        <v>39</v>
      </c>
      <c r="E170" s="1" t="s">
        <v>16</v>
      </c>
      <c r="F170" s="1" t="s">
        <v>26</v>
      </c>
      <c r="G170" s="28">
        <v>42831</v>
      </c>
      <c r="H170" s="3">
        <v>106560.7</v>
      </c>
      <c r="I170" s="1" t="s">
        <v>18</v>
      </c>
      <c r="J170" s="1" t="s">
        <v>32</v>
      </c>
      <c r="K170" s="1" t="s">
        <v>20</v>
      </c>
      <c r="L170" s="1" t="s">
        <v>20</v>
      </c>
      <c r="M170" s="1" t="s">
        <v>22</v>
      </c>
      <c r="N170" s="1" t="s">
        <v>22</v>
      </c>
      <c r="O170" s="1" t="s">
        <v>20</v>
      </c>
      <c r="P170" s="1" t="str">
        <f>IFERROR( LOOKUP(Table1[[#This Row],[Age]],$AO$3:$AO$8,$AP$3:$AP$8), "Out of Range")</f>
        <v>35-45</v>
      </c>
      <c r="Q170" s="1" t="str">
        <f>TEXT(Table1[[#This Row],[Date Joined]],"DD")</f>
        <v>06</v>
      </c>
      <c r="R170" s="1" t="str">
        <f>TEXT(Table1[[#This Row],[Date Joined]],"MMM")</f>
        <v>Apr</v>
      </c>
      <c r="S170" s="1" t="str">
        <f>TEXT(Table1[[#This Row],[Date Joined]],"YYYY")</f>
        <v>2017</v>
      </c>
    </row>
    <row r="171" spans="1:19" x14ac:dyDescent="0.3">
      <c r="A171" s="1" t="s">
        <v>3539</v>
      </c>
      <c r="B171" s="1" t="s">
        <v>82</v>
      </c>
      <c r="C171" s="1" t="s">
        <v>24</v>
      </c>
      <c r="D171" s="2">
        <v>24</v>
      </c>
      <c r="E171" s="1" t="s">
        <v>34</v>
      </c>
      <c r="F171" s="1" t="s">
        <v>26</v>
      </c>
      <c r="G171" s="28">
        <v>43067</v>
      </c>
      <c r="H171" s="3">
        <v>28145.82</v>
      </c>
      <c r="I171" s="1" t="s">
        <v>31</v>
      </c>
      <c r="J171" s="1" t="s">
        <v>32</v>
      </c>
      <c r="K171" s="1" t="s">
        <v>28</v>
      </c>
      <c r="L171" s="1" t="s">
        <v>20</v>
      </c>
      <c r="M171" s="1" t="s">
        <v>21</v>
      </c>
      <c r="N171" s="1" t="s">
        <v>22</v>
      </c>
      <c r="O171" s="1" t="s">
        <v>20</v>
      </c>
      <c r="P171" s="1" t="str">
        <f>IFERROR( LOOKUP(Table1[[#This Row],[Age]],$AO$3:$AO$8,$AP$3:$AP$8), "Out of Range")</f>
        <v>15-25</v>
      </c>
      <c r="Q171" s="1" t="str">
        <f>TEXT(Table1[[#This Row],[Date Joined]],"DD")</f>
        <v>28</v>
      </c>
      <c r="R171" s="1" t="str">
        <f>TEXT(Table1[[#This Row],[Date Joined]],"MMM")</f>
        <v>Nov</v>
      </c>
      <c r="S171" s="1" t="str">
        <f>TEXT(Table1[[#This Row],[Date Joined]],"YYYY")</f>
        <v>2017</v>
      </c>
    </row>
    <row r="172" spans="1:19" x14ac:dyDescent="0.3">
      <c r="A172" s="1" t="s">
        <v>279</v>
      </c>
      <c r="B172" s="1" t="s">
        <v>62</v>
      </c>
      <c r="C172" s="1" t="s">
        <v>15</v>
      </c>
      <c r="D172" s="2">
        <v>38</v>
      </c>
      <c r="E172" s="1" t="s">
        <v>16</v>
      </c>
      <c r="F172" s="1" t="s">
        <v>17</v>
      </c>
      <c r="G172" s="28">
        <v>42831</v>
      </c>
      <c r="H172" s="3">
        <v>19671.990000000002</v>
      </c>
      <c r="I172" s="1" t="s">
        <v>18</v>
      </c>
      <c r="J172" s="1" t="s">
        <v>27</v>
      </c>
      <c r="K172" s="1" t="s">
        <v>20</v>
      </c>
      <c r="L172" s="1" t="s">
        <v>20</v>
      </c>
      <c r="M172" s="1" t="s">
        <v>22</v>
      </c>
      <c r="N172" s="1" t="s">
        <v>22</v>
      </c>
      <c r="O172" s="1" t="s">
        <v>20</v>
      </c>
      <c r="P172" s="1" t="str">
        <f>IFERROR( LOOKUP(Table1[[#This Row],[Age]],$AO$3:$AO$8,$AP$3:$AP$8), "Out of Range")</f>
        <v>35-45</v>
      </c>
      <c r="Q172" s="1" t="str">
        <f>TEXT(Table1[[#This Row],[Date Joined]],"DD")</f>
        <v>06</v>
      </c>
      <c r="R172" s="1" t="str">
        <f>TEXT(Table1[[#This Row],[Date Joined]],"MMM")</f>
        <v>Apr</v>
      </c>
      <c r="S172" s="1" t="str">
        <f>TEXT(Table1[[#This Row],[Date Joined]],"YYYY")</f>
        <v>2017</v>
      </c>
    </row>
    <row r="173" spans="1:19" x14ac:dyDescent="0.3">
      <c r="A173" s="1" t="s">
        <v>280</v>
      </c>
      <c r="B173" s="1" t="s">
        <v>43</v>
      </c>
      <c r="C173" s="1" t="s">
        <v>15</v>
      </c>
      <c r="D173" s="2">
        <v>42</v>
      </c>
      <c r="E173" s="1" t="s">
        <v>16</v>
      </c>
      <c r="F173" s="1" t="s">
        <v>26</v>
      </c>
      <c r="G173" s="28">
        <v>42831</v>
      </c>
      <c r="H173" s="3">
        <v>93913.88</v>
      </c>
      <c r="I173" s="1" t="s">
        <v>31</v>
      </c>
      <c r="J173" s="1" t="s">
        <v>32</v>
      </c>
      <c r="K173" s="1" t="s">
        <v>20</v>
      </c>
      <c r="L173" s="1" t="s">
        <v>20</v>
      </c>
      <c r="M173" s="1" t="s">
        <v>21</v>
      </c>
      <c r="N173" s="1" t="s">
        <v>22</v>
      </c>
      <c r="O173" s="1" t="s">
        <v>20</v>
      </c>
      <c r="P173" s="1" t="str">
        <f>IFERROR( LOOKUP(Table1[[#This Row],[Age]],$AO$3:$AO$8,$AP$3:$AP$8), "Out of Range")</f>
        <v>35-45</v>
      </c>
      <c r="Q173" s="1" t="str">
        <f>TEXT(Table1[[#This Row],[Date Joined]],"DD")</f>
        <v>06</v>
      </c>
      <c r="R173" s="1" t="str">
        <f>TEXT(Table1[[#This Row],[Date Joined]],"MMM")</f>
        <v>Apr</v>
      </c>
      <c r="S173" s="1" t="str">
        <f>TEXT(Table1[[#This Row],[Date Joined]],"YYYY")</f>
        <v>2017</v>
      </c>
    </row>
    <row r="174" spans="1:19" x14ac:dyDescent="0.3">
      <c r="A174" s="1" t="s">
        <v>3545</v>
      </c>
      <c r="B174" s="1" t="s">
        <v>47</v>
      </c>
      <c r="C174" s="1" t="s">
        <v>24</v>
      </c>
      <c r="D174" s="2">
        <v>24</v>
      </c>
      <c r="E174" s="1" t="s">
        <v>16</v>
      </c>
      <c r="F174" s="1" t="s">
        <v>41</v>
      </c>
      <c r="G174" s="28">
        <v>43068</v>
      </c>
      <c r="H174" s="3">
        <v>80922.09</v>
      </c>
      <c r="I174" s="1" t="s">
        <v>18</v>
      </c>
      <c r="J174" s="1" t="s">
        <v>27</v>
      </c>
      <c r="K174" s="1" t="s">
        <v>28</v>
      </c>
      <c r="L174" s="1" t="s">
        <v>20</v>
      </c>
      <c r="M174" s="1" t="s">
        <v>21</v>
      </c>
      <c r="N174" s="1" t="s">
        <v>22</v>
      </c>
      <c r="O174" s="1" t="s">
        <v>20</v>
      </c>
      <c r="P174" s="1" t="str">
        <f>IFERROR( LOOKUP(Table1[[#This Row],[Age]],$AO$3:$AO$8,$AP$3:$AP$8), "Out of Range")</f>
        <v>15-25</v>
      </c>
      <c r="Q174" s="1" t="str">
        <f>TEXT(Table1[[#This Row],[Date Joined]],"DD")</f>
        <v>29</v>
      </c>
      <c r="R174" s="1" t="str">
        <f>TEXT(Table1[[#This Row],[Date Joined]],"MMM")</f>
        <v>Nov</v>
      </c>
      <c r="S174" s="1" t="str">
        <f>TEXT(Table1[[#This Row],[Date Joined]],"YYYY")</f>
        <v>2017</v>
      </c>
    </row>
    <row r="175" spans="1:19" x14ac:dyDescent="0.3">
      <c r="A175" s="1" t="s">
        <v>3565</v>
      </c>
      <c r="B175" s="1" t="s">
        <v>85</v>
      </c>
      <c r="C175" s="1" t="s">
        <v>24</v>
      </c>
      <c r="D175" s="2">
        <v>24</v>
      </c>
      <c r="E175" s="1" t="s">
        <v>16</v>
      </c>
      <c r="F175" s="1" t="s">
        <v>17</v>
      </c>
      <c r="G175" s="28">
        <v>43069</v>
      </c>
      <c r="H175" s="3">
        <v>146037.85</v>
      </c>
      <c r="I175" s="1" t="s">
        <v>18</v>
      </c>
      <c r="J175" s="1" t="s">
        <v>27</v>
      </c>
      <c r="K175" s="1" t="s">
        <v>20</v>
      </c>
      <c r="L175" s="1" t="s">
        <v>20</v>
      </c>
      <c r="M175" s="1" t="s">
        <v>21</v>
      </c>
      <c r="N175" s="1" t="s">
        <v>22</v>
      </c>
      <c r="O175" s="1" t="s">
        <v>20</v>
      </c>
      <c r="P175" s="1" t="str">
        <f>IFERROR( LOOKUP(Table1[[#This Row],[Age]],$AO$3:$AO$8,$AP$3:$AP$8), "Out of Range")</f>
        <v>15-25</v>
      </c>
      <c r="Q175" s="1" t="str">
        <f>TEXT(Table1[[#This Row],[Date Joined]],"DD")</f>
        <v>30</v>
      </c>
      <c r="R175" s="1" t="str">
        <f>TEXT(Table1[[#This Row],[Date Joined]],"MMM")</f>
        <v>Nov</v>
      </c>
      <c r="S175" s="1" t="str">
        <f>TEXT(Table1[[#This Row],[Date Joined]],"YYYY")</f>
        <v>2017</v>
      </c>
    </row>
    <row r="176" spans="1:19" x14ac:dyDescent="0.3">
      <c r="A176" s="1" t="s">
        <v>3587</v>
      </c>
      <c r="B176" s="1" t="s">
        <v>88</v>
      </c>
      <c r="C176" s="1" t="s">
        <v>24</v>
      </c>
      <c r="D176" s="2">
        <v>24</v>
      </c>
      <c r="E176" s="1" t="s">
        <v>34</v>
      </c>
      <c r="F176" s="1" t="s">
        <v>17</v>
      </c>
      <c r="G176" s="28">
        <v>43070</v>
      </c>
      <c r="H176" s="3">
        <v>26341.09</v>
      </c>
      <c r="I176" s="1" t="s">
        <v>18</v>
      </c>
      <c r="J176" s="1" t="s">
        <v>19</v>
      </c>
      <c r="K176" s="1" t="s">
        <v>28</v>
      </c>
      <c r="L176" s="1" t="s">
        <v>20</v>
      </c>
      <c r="M176" s="1" t="s">
        <v>22</v>
      </c>
      <c r="N176" s="1" t="s">
        <v>22</v>
      </c>
      <c r="O176" s="1" t="s">
        <v>20</v>
      </c>
      <c r="P176" s="1" t="str">
        <f>IFERROR( LOOKUP(Table1[[#This Row],[Age]],$AO$3:$AO$8,$AP$3:$AP$8), "Out of Range")</f>
        <v>15-25</v>
      </c>
      <c r="Q176" s="1" t="str">
        <f>TEXT(Table1[[#This Row],[Date Joined]],"DD")</f>
        <v>01</v>
      </c>
      <c r="R176" s="1" t="str">
        <f>TEXT(Table1[[#This Row],[Date Joined]],"MMM")</f>
        <v>Dec</v>
      </c>
      <c r="S176" s="1" t="str">
        <f>TEXT(Table1[[#This Row],[Date Joined]],"YYYY")</f>
        <v>2017</v>
      </c>
    </row>
    <row r="177" spans="1:19" x14ac:dyDescent="0.3">
      <c r="A177" s="1" t="s">
        <v>3768</v>
      </c>
      <c r="B177" s="1" t="s">
        <v>23</v>
      </c>
      <c r="C177" s="1" t="s">
        <v>15</v>
      </c>
      <c r="D177" s="2">
        <v>24</v>
      </c>
      <c r="E177" s="1" t="s">
        <v>16</v>
      </c>
      <c r="F177" s="1" t="s">
        <v>26</v>
      </c>
      <c r="G177" s="28">
        <v>43080</v>
      </c>
      <c r="H177" s="3">
        <v>184097.69</v>
      </c>
      <c r="I177" s="1" t="s">
        <v>18</v>
      </c>
      <c r="J177" s="1" t="s">
        <v>27</v>
      </c>
      <c r="K177" s="1" t="s">
        <v>20</v>
      </c>
      <c r="L177" s="1" t="s">
        <v>20</v>
      </c>
      <c r="M177" s="1" t="s">
        <v>53</v>
      </c>
      <c r="N177" s="1" t="s">
        <v>22</v>
      </c>
      <c r="O177" s="1" t="s">
        <v>20</v>
      </c>
      <c r="P177" s="1" t="str">
        <f>IFERROR( LOOKUP(Table1[[#This Row],[Age]],$AO$3:$AO$8,$AP$3:$AP$8), "Out of Range")</f>
        <v>15-25</v>
      </c>
      <c r="Q177" s="1" t="str">
        <f>TEXT(Table1[[#This Row],[Date Joined]],"DD")</f>
        <v>11</v>
      </c>
      <c r="R177" s="1" t="str">
        <f>TEXT(Table1[[#This Row],[Date Joined]],"MMM")</f>
        <v>Dec</v>
      </c>
      <c r="S177" s="1" t="str">
        <f>TEXT(Table1[[#This Row],[Date Joined]],"YYYY")</f>
        <v>2017</v>
      </c>
    </row>
    <row r="178" spans="1:19" x14ac:dyDescent="0.3">
      <c r="A178" s="1" t="s">
        <v>285</v>
      </c>
      <c r="B178" s="1" t="s">
        <v>44</v>
      </c>
      <c r="C178" s="1" t="s">
        <v>15</v>
      </c>
      <c r="D178" s="2">
        <v>35</v>
      </c>
      <c r="E178" s="1" t="s">
        <v>16</v>
      </c>
      <c r="F178" s="1" t="s">
        <v>17</v>
      </c>
      <c r="G178" s="28">
        <v>42831</v>
      </c>
      <c r="H178" s="3">
        <v>104997.51</v>
      </c>
      <c r="I178" s="1" t="s">
        <v>18</v>
      </c>
      <c r="J178" s="1" t="s">
        <v>27</v>
      </c>
      <c r="K178" s="1" t="s">
        <v>28</v>
      </c>
      <c r="L178" s="1" t="s">
        <v>28</v>
      </c>
      <c r="M178" s="1" t="s">
        <v>21</v>
      </c>
      <c r="N178" s="1" t="s">
        <v>22</v>
      </c>
      <c r="O178" s="1" t="s">
        <v>20</v>
      </c>
      <c r="P178" s="1" t="str">
        <f>IFERROR( LOOKUP(Table1[[#This Row],[Age]],$AO$3:$AO$8,$AP$3:$AP$8), "Out of Range")</f>
        <v>35-45</v>
      </c>
      <c r="Q178" s="1" t="str">
        <f>TEXT(Table1[[#This Row],[Date Joined]],"DD")</f>
        <v>06</v>
      </c>
      <c r="R178" s="1" t="str">
        <f>TEXT(Table1[[#This Row],[Date Joined]],"MMM")</f>
        <v>Apr</v>
      </c>
      <c r="S178" s="1" t="str">
        <f>TEXT(Table1[[#This Row],[Date Joined]],"YYYY")</f>
        <v>2017</v>
      </c>
    </row>
    <row r="179" spans="1:19" x14ac:dyDescent="0.3">
      <c r="A179" s="1" t="s">
        <v>3780</v>
      </c>
      <c r="B179" s="1" t="s">
        <v>43</v>
      </c>
      <c r="C179" s="1" t="s">
        <v>24</v>
      </c>
      <c r="D179" s="2">
        <v>24</v>
      </c>
      <c r="E179" s="1" t="s">
        <v>16</v>
      </c>
      <c r="F179" s="1" t="s">
        <v>41</v>
      </c>
      <c r="G179" s="28">
        <v>43081</v>
      </c>
      <c r="H179" s="3">
        <v>26784.84</v>
      </c>
      <c r="I179" s="1" t="s">
        <v>18</v>
      </c>
      <c r="J179" s="1" t="s">
        <v>27</v>
      </c>
      <c r="K179" s="1" t="s">
        <v>20</v>
      </c>
      <c r="L179" s="1" t="s">
        <v>20</v>
      </c>
      <c r="M179" s="1" t="s">
        <v>22</v>
      </c>
      <c r="N179" s="1" t="s">
        <v>22</v>
      </c>
      <c r="O179" s="1" t="s">
        <v>20</v>
      </c>
      <c r="P179" s="1" t="str">
        <f>IFERROR( LOOKUP(Table1[[#This Row],[Age]],$AO$3:$AO$8,$AP$3:$AP$8), "Out of Range")</f>
        <v>15-25</v>
      </c>
      <c r="Q179" s="1" t="str">
        <f>TEXT(Table1[[#This Row],[Date Joined]],"DD")</f>
        <v>12</v>
      </c>
      <c r="R179" s="1" t="str">
        <f>TEXT(Table1[[#This Row],[Date Joined]],"MMM")</f>
        <v>Dec</v>
      </c>
      <c r="S179" s="1" t="str">
        <f>TEXT(Table1[[#This Row],[Date Joined]],"YYYY")</f>
        <v>2017</v>
      </c>
    </row>
    <row r="180" spans="1:19" x14ac:dyDescent="0.3">
      <c r="A180" s="1" t="s">
        <v>3817</v>
      </c>
      <c r="B180" s="1" t="s">
        <v>60</v>
      </c>
      <c r="C180" s="1" t="s">
        <v>15</v>
      </c>
      <c r="D180" s="2">
        <v>24</v>
      </c>
      <c r="E180" s="1" t="s">
        <v>16</v>
      </c>
      <c r="F180" s="1" t="s">
        <v>17</v>
      </c>
      <c r="G180" s="28">
        <v>43083</v>
      </c>
      <c r="H180" s="3">
        <v>38477.82</v>
      </c>
      <c r="I180" s="1" t="s">
        <v>49</v>
      </c>
      <c r="J180" s="1" t="s">
        <v>32</v>
      </c>
      <c r="K180" s="1" t="s">
        <v>20</v>
      </c>
      <c r="L180" s="1" t="s">
        <v>28</v>
      </c>
      <c r="M180" s="1" t="s">
        <v>21</v>
      </c>
      <c r="N180" s="1" t="s">
        <v>22</v>
      </c>
      <c r="O180" s="1" t="s">
        <v>20</v>
      </c>
      <c r="P180" s="1" t="str">
        <f>IFERROR( LOOKUP(Table1[[#This Row],[Age]],$AO$3:$AO$8,$AP$3:$AP$8), "Out of Range")</f>
        <v>15-25</v>
      </c>
      <c r="Q180" s="1" t="str">
        <f>TEXT(Table1[[#This Row],[Date Joined]],"DD")</f>
        <v>14</v>
      </c>
      <c r="R180" s="1" t="str">
        <f>TEXT(Table1[[#This Row],[Date Joined]],"MMM")</f>
        <v>Dec</v>
      </c>
      <c r="S180" s="1" t="str">
        <f>TEXT(Table1[[#This Row],[Date Joined]],"YYYY")</f>
        <v>2017</v>
      </c>
    </row>
    <row r="181" spans="1:19" x14ac:dyDescent="0.3">
      <c r="A181" s="1" t="s">
        <v>3846</v>
      </c>
      <c r="B181" s="1" t="s">
        <v>23</v>
      </c>
      <c r="C181" s="1" t="s">
        <v>15</v>
      </c>
      <c r="D181" s="2">
        <v>24</v>
      </c>
      <c r="E181" s="1" t="s">
        <v>16</v>
      </c>
      <c r="F181" s="1" t="s">
        <v>17</v>
      </c>
      <c r="G181" s="28">
        <v>43084</v>
      </c>
      <c r="H181" s="3">
        <v>97122.3</v>
      </c>
      <c r="I181" s="1" t="s">
        <v>18</v>
      </c>
      <c r="J181" s="1" t="s">
        <v>27</v>
      </c>
      <c r="K181" s="1" t="s">
        <v>20</v>
      </c>
      <c r="L181" s="1" t="s">
        <v>20</v>
      </c>
      <c r="M181" s="1" t="s">
        <v>21</v>
      </c>
      <c r="N181" s="1" t="s">
        <v>22</v>
      </c>
      <c r="O181" s="1" t="s">
        <v>20</v>
      </c>
      <c r="P181" s="1" t="str">
        <f>IFERROR( LOOKUP(Table1[[#This Row],[Age]],$AO$3:$AO$8,$AP$3:$AP$8), "Out of Range")</f>
        <v>15-25</v>
      </c>
      <c r="Q181" s="1" t="str">
        <f>TEXT(Table1[[#This Row],[Date Joined]],"DD")</f>
        <v>15</v>
      </c>
      <c r="R181" s="1" t="str">
        <f>TEXT(Table1[[#This Row],[Date Joined]],"MMM")</f>
        <v>Dec</v>
      </c>
      <c r="S181" s="1" t="str">
        <f>TEXT(Table1[[#This Row],[Date Joined]],"YYYY")</f>
        <v>2017</v>
      </c>
    </row>
    <row r="182" spans="1:19" x14ac:dyDescent="0.3">
      <c r="A182" s="1" t="s">
        <v>3938</v>
      </c>
      <c r="B182" s="1" t="s">
        <v>51</v>
      </c>
      <c r="C182" s="1" t="s">
        <v>24</v>
      </c>
      <c r="D182" s="2">
        <v>24</v>
      </c>
      <c r="E182" s="1" t="s">
        <v>16</v>
      </c>
      <c r="F182" s="1" t="s">
        <v>17</v>
      </c>
      <c r="G182" s="28">
        <v>43089</v>
      </c>
      <c r="H182" s="3">
        <v>88949.4</v>
      </c>
      <c r="I182" s="1" t="s">
        <v>49</v>
      </c>
      <c r="J182" s="1" t="s">
        <v>27</v>
      </c>
      <c r="K182" s="1" t="s">
        <v>28</v>
      </c>
      <c r="L182" s="1" t="s">
        <v>20</v>
      </c>
      <c r="M182" s="1" t="s">
        <v>22</v>
      </c>
      <c r="N182" s="1" t="s">
        <v>22</v>
      </c>
      <c r="O182" s="1" t="s">
        <v>20</v>
      </c>
      <c r="P182" s="1" t="str">
        <f>IFERROR( LOOKUP(Table1[[#This Row],[Age]],$AO$3:$AO$8,$AP$3:$AP$8), "Out of Range")</f>
        <v>15-25</v>
      </c>
      <c r="Q182" s="1" t="str">
        <f>TEXT(Table1[[#This Row],[Date Joined]],"DD")</f>
        <v>20</v>
      </c>
      <c r="R182" s="1" t="str">
        <f>TEXT(Table1[[#This Row],[Date Joined]],"MMM")</f>
        <v>Dec</v>
      </c>
      <c r="S182" s="1" t="str">
        <f>TEXT(Table1[[#This Row],[Date Joined]],"YYYY")</f>
        <v>2017</v>
      </c>
    </row>
    <row r="183" spans="1:19" x14ac:dyDescent="0.3">
      <c r="A183" s="1" t="s">
        <v>290</v>
      </c>
      <c r="B183" s="1" t="s">
        <v>81</v>
      </c>
      <c r="C183" s="1" t="s">
        <v>15</v>
      </c>
      <c r="D183" s="2">
        <v>36</v>
      </c>
      <c r="E183" s="1" t="s">
        <v>16</v>
      </c>
      <c r="F183" s="1" t="s">
        <v>17</v>
      </c>
      <c r="G183" s="28">
        <v>42832</v>
      </c>
      <c r="H183" s="3">
        <v>31694.39</v>
      </c>
      <c r="I183" s="1" t="s">
        <v>31</v>
      </c>
      <c r="J183" s="1" t="s">
        <v>27</v>
      </c>
      <c r="K183" s="1" t="s">
        <v>20</v>
      </c>
      <c r="L183" s="1" t="s">
        <v>28</v>
      </c>
      <c r="M183" s="1" t="s">
        <v>21</v>
      </c>
      <c r="N183" s="1" t="s">
        <v>22</v>
      </c>
      <c r="O183" s="1" t="s">
        <v>20</v>
      </c>
      <c r="P183" s="1" t="str">
        <f>IFERROR( LOOKUP(Table1[[#This Row],[Age]],$AO$3:$AO$8,$AP$3:$AP$8), "Out of Range")</f>
        <v>35-45</v>
      </c>
      <c r="Q183" s="1" t="str">
        <f>TEXT(Table1[[#This Row],[Date Joined]],"DD")</f>
        <v>07</v>
      </c>
      <c r="R183" s="1" t="str">
        <f>TEXT(Table1[[#This Row],[Date Joined]],"MMM")</f>
        <v>Apr</v>
      </c>
      <c r="S183" s="1" t="str">
        <f>TEXT(Table1[[#This Row],[Date Joined]],"YYYY")</f>
        <v>2017</v>
      </c>
    </row>
    <row r="184" spans="1:19" x14ac:dyDescent="0.3">
      <c r="A184" s="1" t="s">
        <v>4018</v>
      </c>
      <c r="B184" s="1" t="s">
        <v>102</v>
      </c>
      <c r="C184" s="1" t="s">
        <v>15</v>
      </c>
      <c r="D184" s="2">
        <v>24</v>
      </c>
      <c r="E184" s="1" t="s">
        <v>34</v>
      </c>
      <c r="F184" s="1" t="s">
        <v>41</v>
      </c>
      <c r="G184" s="28">
        <v>43092</v>
      </c>
      <c r="H184" s="3">
        <v>11270.91</v>
      </c>
      <c r="I184" s="1" t="s">
        <v>18</v>
      </c>
      <c r="J184" s="1" t="s">
        <v>32</v>
      </c>
      <c r="K184" s="1" t="s">
        <v>28</v>
      </c>
      <c r="L184" s="1" t="s">
        <v>20</v>
      </c>
      <c r="M184" s="1" t="s">
        <v>21</v>
      </c>
      <c r="N184" s="1" t="s">
        <v>22</v>
      </c>
      <c r="O184" s="1" t="s">
        <v>28</v>
      </c>
      <c r="P184" s="1" t="str">
        <f>IFERROR( LOOKUP(Table1[[#This Row],[Age]],$AO$3:$AO$8,$AP$3:$AP$8), "Out of Range")</f>
        <v>15-25</v>
      </c>
      <c r="Q184" s="1" t="str">
        <f>TEXT(Table1[[#This Row],[Date Joined]],"DD")</f>
        <v>23</v>
      </c>
      <c r="R184" s="1" t="str">
        <f>TEXT(Table1[[#This Row],[Date Joined]],"MMM")</f>
        <v>Dec</v>
      </c>
      <c r="S184" s="1" t="str">
        <f>TEXT(Table1[[#This Row],[Date Joined]],"YYYY")</f>
        <v>2017</v>
      </c>
    </row>
    <row r="185" spans="1:19" x14ac:dyDescent="0.3">
      <c r="A185" s="1" t="s">
        <v>139</v>
      </c>
      <c r="B185" s="1" t="s">
        <v>55</v>
      </c>
      <c r="C185" s="1" t="s">
        <v>24</v>
      </c>
      <c r="D185" s="2">
        <v>25</v>
      </c>
      <c r="E185" s="1" t="s">
        <v>16</v>
      </c>
      <c r="F185" s="1" t="s">
        <v>17</v>
      </c>
      <c r="G185" s="28">
        <v>42763</v>
      </c>
      <c r="H185" s="3">
        <v>58042.94</v>
      </c>
      <c r="I185" s="1" t="s">
        <v>49</v>
      </c>
      <c r="J185" s="1" t="s">
        <v>27</v>
      </c>
      <c r="K185" s="1" t="s">
        <v>20</v>
      </c>
      <c r="L185" s="1" t="s">
        <v>20</v>
      </c>
      <c r="M185" s="1" t="s">
        <v>53</v>
      </c>
      <c r="N185" s="1" t="s">
        <v>22</v>
      </c>
      <c r="O185" s="1" t="s">
        <v>28</v>
      </c>
      <c r="P185" s="1" t="str">
        <f>IFERROR( LOOKUP(Table1[[#This Row],[Age]],$AO$3:$AO$8,$AP$3:$AP$8), "Out of Range")</f>
        <v>26-35</v>
      </c>
      <c r="Q185" s="1" t="str">
        <f>TEXT(Table1[[#This Row],[Date Joined]],"DD")</f>
        <v>28</v>
      </c>
      <c r="R185" s="1" t="str">
        <f>TEXT(Table1[[#This Row],[Date Joined]],"MMM")</f>
        <v>Jan</v>
      </c>
      <c r="S185" s="1" t="str">
        <f>TEXT(Table1[[#This Row],[Date Joined]],"YYYY")</f>
        <v>2017</v>
      </c>
    </row>
    <row r="186" spans="1:19" x14ac:dyDescent="0.3">
      <c r="A186" s="1" t="s">
        <v>293</v>
      </c>
      <c r="B186" s="1" t="s">
        <v>78</v>
      </c>
      <c r="C186" s="1" t="s">
        <v>15</v>
      </c>
      <c r="D186" s="2">
        <v>40</v>
      </c>
      <c r="E186" s="1" t="s">
        <v>16</v>
      </c>
      <c r="F186" s="1" t="s">
        <v>41</v>
      </c>
      <c r="G186" s="28">
        <v>42832</v>
      </c>
      <c r="H186" s="3">
        <v>31866.28</v>
      </c>
      <c r="I186" s="1" t="s">
        <v>18</v>
      </c>
      <c r="J186" s="1" t="s">
        <v>27</v>
      </c>
      <c r="K186" s="1" t="s">
        <v>28</v>
      </c>
      <c r="L186" s="1" t="s">
        <v>20</v>
      </c>
      <c r="M186" s="1" t="s">
        <v>22</v>
      </c>
      <c r="N186" s="1" t="s">
        <v>22</v>
      </c>
      <c r="O186" s="1" t="s">
        <v>20</v>
      </c>
      <c r="P186" s="1" t="str">
        <f>IFERROR( LOOKUP(Table1[[#This Row],[Age]],$AO$3:$AO$8,$AP$3:$AP$8), "Out of Range")</f>
        <v>35-45</v>
      </c>
      <c r="Q186" s="1" t="str">
        <f>TEXT(Table1[[#This Row],[Date Joined]],"DD")</f>
        <v>07</v>
      </c>
      <c r="R186" s="1" t="str">
        <f>TEXT(Table1[[#This Row],[Date Joined]],"MMM")</f>
        <v>Apr</v>
      </c>
      <c r="S186" s="1" t="str">
        <f>TEXT(Table1[[#This Row],[Date Joined]],"YYYY")</f>
        <v>2017</v>
      </c>
    </row>
    <row r="187" spans="1:19" x14ac:dyDescent="0.3">
      <c r="A187" s="1" t="s">
        <v>294</v>
      </c>
      <c r="B187" s="1" t="s">
        <v>33</v>
      </c>
      <c r="C187" s="1" t="s">
        <v>24</v>
      </c>
      <c r="D187" s="2">
        <v>51</v>
      </c>
      <c r="E187" s="1" t="s">
        <v>40</v>
      </c>
      <c r="F187" s="1" t="s">
        <v>41</v>
      </c>
      <c r="G187" s="28">
        <v>42832</v>
      </c>
      <c r="H187" s="3">
        <v>87989.31</v>
      </c>
      <c r="I187" s="1" t="s">
        <v>18</v>
      </c>
      <c r="J187" s="1" t="s">
        <v>32</v>
      </c>
      <c r="K187" s="1" t="s">
        <v>28</v>
      </c>
      <c r="L187" s="1" t="s">
        <v>20</v>
      </c>
      <c r="M187" s="1" t="s">
        <v>21</v>
      </c>
      <c r="N187" s="1" t="s">
        <v>22</v>
      </c>
      <c r="O187" s="1" t="s">
        <v>20</v>
      </c>
      <c r="P187" s="1" t="str">
        <f>IFERROR( LOOKUP(Table1[[#This Row],[Age]],$AO$3:$AO$8,$AP$3:$AP$8), "Out of Range")</f>
        <v>45-55</v>
      </c>
      <c r="Q187" s="1" t="str">
        <f>TEXT(Table1[[#This Row],[Date Joined]],"DD")</f>
        <v>07</v>
      </c>
      <c r="R187" s="1" t="str">
        <f>TEXT(Table1[[#This Row],[Date Joined]],"MMM")</f>
        <v>Apr</v>
      </c>
      <c r="S187" s="1" t="str">
        <f>TEXT(Table1[[#This Row],[Date Joined]],"YYYY")</f>
        <v>2017</v>
      </c>
    </row>
    <row r="188" spans="1:19" x14ac:dyDescent="0.3">
      <c r="A188" s="1" t="s">
        <v>295</v>
      </c>
      <c r="B188" s="1" t="s">
        <v>23</v>
      </c>
      <c r="C188" s="1" t="s">
        <v>24</v>
      </c>
      <c r="D188" s="2">
        <v>46</v>
      </c>
      <c r="E188" s="1" t="s">
        <v>16</v>
      </c>
      <c r="F188" s="1" t="s">
        <v>17</v>
      </c>
      <c r="G188" s="28">
        <v>42833</v>
      </c>
      <c r="H188" s="3">
        <v>60722.99</v>
      </c>
      <c r="I188" s="1" t="s">
        <v>18</v>
      </c>
      <c r="J188" s="1" t="s">
        <v>32</v>
      </c>
      <c r="K188" s="1" t="s">
        <v>28</v>
      </c>
      <c r="L188" s="1" t="s">
        <v>20</v>
      </c>
      <c r="M188" s="1" t="s">
        <v>53</v>
      </c>
      <c r="N188" s="1" t="s">
        <v>69</v>
      </c>
      <c r="O188" s="1" t="s">
        <v>20</v>
      </c>
      <c r="P188" s="1" t="str">
        <f>IFERROR( LOOKUP(Table1[[#This Row],[Age]],$AO$3:$AO$8,$AP$3:$AP$8), "Out of Range")</f>
        <v>45-55</v>
      </c>
      <c r="Q188" s="1" t="str">
        <f>TEXT(Table1[[#This Row],[Date Joined]],"DD")</f>
        <v>08</v>
      </c>
      <c r="R188" s="1" t="str">
        <f>TEXT(Table1[[#This Row],[Date Joined]],"MMM")</f>
        <v>Apr</v>
      </c>
      <c r="S188" s="1" t="str">
        <f>TEXT(Table1[[#This Row],[Date Joined]],"YYYY")</f>
        <v>2017</v>
      </c>
    </row>
    <row r="189" spans="1:19" x14ac:dyDescent="0.3">
      <c r="A189" s="1" t="s">
        <v>219</v>
      </c>
      <c r="B189" s="1" t="s">
        <v>80</v>
      </c>
      <c r="C189" s="1" t="s">
        <v>24</v>
      </c>
      <c r="D189" s="2">
        <v>25</v>
      </c>
      <c r="E189" s="1" t="s">
        <v>34</v>
      </c>
      <c r="F189" s="1" t="s">
        <v>41</v>
      </c>
      <c r="G189" s="28">
        <v>42810</v>
      </c>
      <c r="H189" s="3">
        <v>105669.63</v>
      </c>
      <c r="I189" s="1" t="s">
        <v>31</v>
      </c>
      <c r="J189" s="1" t="s">
        <v>27</v>
      </c>
      <c r="K189" s="1" t="s">
        <v>20</v>
      </c>
      <c r="L189" s="1" t="s">
        <v>20</v>
      </c>
      <c r="M189" s="1" t="s">
        <v>21</v>
      </c>
      <c r="N189" s="1" t="s">
        <v>69</v>
      </c>
      <c r="O189" s="1" t="s">
        <v>28</v>
      </c>
      <c r="P189" s="1" t="str">
        <f>IFERROR( LOOKUP(Table1[[#This Row],[Age]],$AO$3:$AO$8,$AP$3:$AP$8), "Out of Range")</f>
        <v>26-35</v>
      </c>
      <c r="Q189" s="1" t="str">
        <f>TEXT(Table1[[#This Row],[Date Joined]],"DD")</f>
        <v>16</v>
      </c>
      <c r="R189" s="1" t="str">
        <f>TEXT(Table1[[#This Row],[Date Joined]],"MMM")</f>
        <v>Mar</v>
      </c>
      <c r="S189" s="1" t="str">
        <f>TEXT(Table1[[#This Row],[Date Joined]],"YYYY")</f>
        <v>2017</v>
      </c>
    </row>
    <row r="190" spans="1:19" x14ac:dyDescent="0.3">
      <c r="A190" s="1" t="s">
        <v>297</v>
      </c>
      <c r="B190" s="1" t="s">
        <v>83</v>
      </c>
      <c r="C190" s="1" t="s">
        <v>24</v>
      </c>
      <c r="D190" s="2">
        <v>40</v>
      </c>
      <c r="E190" s="1" t="s">
        <v>16</v>
      </c>
      <c r="F190" s="1" t="s">
        <v>17</v>
      </c>
      <c r="G190" s="28">
        <v>42833</v>
      </c>
      <c r="H190" s="3">
        <v>14074.7</v>
      </c>
      <c r="I190" s="1" t="s">
        <v>18</v>
      </c>
      <c r="J190" s="1" t="s">
        <v>27</v>
      </c>
      <c r="K190" s="1" t="s">
        <v>28</v>
      </c>
      <c r="L190" s="1" t="s">
        <v>20</v>
      </c>
      <c r="M190" s="1" t="s">
        <v>21</v>
      </c>
      <c r="N190" s="1" t="s">
        <v>29</v>
      </c>
      <c r="O190" s="1" t="s">
        <v>20</v>
      </c>
      <c r="P190" s="1" t="str">
        <f>IFERROR( LOOKUP(Table1[[#This Row],[Age]],$AO$3:$AO$8,$AP$3:$AP$8), "Out of Range")</f>
        <v>35-45</v>
      </c>
      <c r="Q190" s="1" t="str">
        <f>TEXT(Table1[[#This Row],[Date Joined]],"DD")</f>
        <v>08</v>
      </c>
      <c r="R190" s="1" t="str">
        <f>TEXT(Table1[[#This Row],[Date Joined]],"MMM")</f>
        <v>Apr</v>
      </c>
      <c r="S190" s="1" t="str">
        <f>TEXT(Table1[[#This Row],[Date Joined]],"YYYY")</f>
        <v>2017</v>
      </c>
    </row>
    <row r="191" spans="1:19" x14ac:dyDescent="0.3">
      <c r="A191" s="1" t="s">
        <v>230</v>
      </c>
      <c r="B191" s="1" t="s">
        <v>33</v>
      </c>
      <c r="C191" s="1" t="s">
        <v>15</v>
      </c>
      <c r="D191" s="2">
        <v>25</v>
      </c>
      <c r="E191" s="1" t="s">
        <v>16</v>
      </c>
      <c r="F191" s="1" t="s">
        <v>41</v>
      </c>
      <c r="G191" s="28">
        <v>42825</v>
      </c>
      <c r="H191" s="3">
        <v>5577.78</v>
      </c>
      <c r="I191" s="1" t="s">
        <v>18</v>
      </c>
      <c r="J191" s="1" t="s">
        <v>19</v>
      </c>
      <c r="K191" s="1" t="s">
        <v>20</v>
      </c>
      <c r="L191" s="1" t="s">
        <v>20</v>
      </c>
      <c r="M191" s="1" t="s">
        <v>21</v>
      </c>
      <c r="N191" s="1" t="s">
        <v>22</v>
      </c>
      <c r="O191" s="1" t="s">
        <v>20</v>
      </c>
      <c r="P191" s="1" t="str">
        <f>IFERROR( LOOKUP(Table1[[#This Row],[Age]],$AO$3:$AO$8,$AP$3:$AP$8), "Out of Range")</f>
        <v>26-35</v>
      </c>
      <c r="Q191" s="1" t="str">
        <f>TEXT(Table1[[#This Row],[Date Joined]],"DD")</f>
        <v>31</v>
      </c>
      <c r="R191" s="1" t="str">
        <f>TEXT(Table1[[#This Row],[Date Joined]],"MMM")</f>
        <v>Mar</v>
      </c>
      <c r="S191" s="1" t="str">
        <f>TEXT(Table1[[#This Row],[Date Joined]],"YYYY")</f>
        <v>2017</v>
      </c>
    </row>
    <row r="192" spans="1:19" x14ac:dyDescent="0.3">
      <c r="A192" s="1" t="s">
        <v>299</v>
      </c>
      <c r="B192" s="1" t="s">
        <v>87</v>
      </c>
      <c r="C192" s="1" t="s">
        <v>15</v>
      </c>
      <c r="D192" s="2">
        <v>51</v>
      </c>
      <c r="E192" s="1" t="s">
        <v>40</v>
      </c>
      <c r="F192" s="1" t="s">
        <v>26</v>
      </c>
      <c r="G192" s="28">
        <v>42833</v>
      </c>
      <c r="H192" s="3">
        <v>1848.67</v>
      </c>
      <c r="I192" s="1" t="s">
        <v>18</v>
      </c>
      <c r="J192" s="1" t="s">
        <v>19</v>
      </c>
      <c r="K192" s="1" t="s">
        <v>28</v>
      </c>
      <c r="L192" s="1" t="s">
        <v>28</v>
      </c>
      <c r="M192" s="1" t="s">
        <v>53</v>
      </c>
      <c r="N192" s="1" t="s">
        <v>22</v>
      </c>
      <c r="O192" s="1" t="s">
        <v>20</v>
      </c>
      <c r="P192" s="1" t="str">
        <f>IFERROR( LOOKUP(Table1[[#This Row],[Age]],$AO$3:$AO$8,$AP$3:$AP$8), "Out of Range")</f>
        <v>45-55</v>
      </c>
      <c r="Q192" s="1" t="str">
        <f>TEXT(Table1[[#This Row],[Date Joined]],"DD")</f>
        <v>08</v>
      </c>
      <c r="R192" s="1" t="str">
        <f>TEXT(Table1[[#This Row],[Date Joined]],"MMM")</f>
        <v>Apr</v>
      </c>
      <c r="S192" s="1" t="str">
        <f>TEXT(Table1[[#This Row],[Date Joined]],"YYYY")</f>
        <v>2017</v>
      </c>
    </row>
    <row r="193" spans="1:19" x14ac:dyDescent="0.3">
      <c r="A193" s="1" t="s">
        <v>300</v>
      </c>
      <c r="B193" s="1" t="s">
        <v>36</v>
      </c>
      <c r="C193" s="1" t="s">
        <v>15</v>
      </c>
      <c r="D193" s="2">
        <v>39</v>
      </c>
      <c r="E193" s="1" t="s">
        <v>16</v>
      </c>
      <c r="F193" s="1" t="s">
        <v>17</v>
      </c>
      <c r="G193" s="28">
        <v>42834</v>
      </c>
      <c r="H193" s="3">
        <v>72231.61</v>
      </c>
      <c r="I193" s="1" t="s">
        <v>18</v>
      </c>
      <c r="J193" s="1" t="s">
        <v>27</v>
      </c>
      <c r="K193" s="1" t="s">
        <v>28</v>
      </c>
      <c r="L193" s="1" t="s">
        <v>20</v>
      </c>
      <c r="M193" s="1" t="s">
        <v>21</v>
      </c>
      <c r="N193" s="1" t="s">
        <v>22</v>
      </c>
      <c r="O193" s="1" t="s">
        <v>20</v>
      </c>
      <c r="P193" s="1" t="str">
        <f>IFERROR( LOOKUP(Table1[[#This Row],[Age]],$AO$3:$AO$8,$AP$3:$AP$8), "Out of Range")</f>
        <v>35-45</v>
      </c>
      <c r="Q193" s="1" t="str">
        <f>TEXT(Table1[[#This Row],[Date Joined]],"DD")</f>
        <v>09</v>
      </c>
      <c r="R193" s="1" t="str">
        <f>TEXT(Table1[[#This Row],[Date Joined]],"MMM")</f>
        <v>Apr</v>
      </c>
      <c r="S193" s="1" t="str">
        <f>TEXT(Table1[[#This Row],[Date Joined]],"YYYY")</f>
        <v>2017</v>
      </c>
    </row>
    <row r="194" spans="1:19" x14ac:dyDescent="0.3">
      <c r="A194" s="1" t="s">
        <v>301</v>
      </c>
      <c r="B194" s="1" t="s">
        <v>62</v>
      </c>
      <c r="C194" s="1" t="s">
        <v>24</v>
      </c>
      <c r="D194" s="2">
        <v>44</v>
      </c>
      <c r="E194" s="1" t="s">
        <v>16</v>
      </c>
      <c r="F194" s="1" t="s">
        <v>41</v>
      </c>
      <c r="G194" s="28">
        <v>42835</v>
      </c>
      <c r="H194" s="3">
        <v>18331.810000000001</v>
      </c>
      <c r="I194" s="1" t="s">
        <v>31</v>
      </c>
      <c r="J194" s="1" t="s">
        <v>32</v>
      </c>
      <c r="K194" s="1" t="s">
        <v>20</v>
      </c>
      <c r="L194" s="1" t="s">
        <v>20</v>
      </c>
      <c r="M194" s="1" t="s">
        <v>21</v>
      </c>
      <c r="N194" s="1" t="s">
        <v>22</v>
      </c>
      <c r="O194" s="1" t="s">
        <v>20</v>
      </c>
      <c r="P194" s="1" t="str">
        <f>IFERROR( LOOKUP(Table1[[#This Row],[Age]],$AO$3:$AO$8,$AP$3:$AP$8), "Out of Range")</f>
        <v>35-45</v>
      </c>
      <c r="Q194" s="1" t="str">
        <f>TEXT(Table1[[#This Row],[Date Joined]],"DD")</f>
        <v>10</v>
      </c>
      <c r="R194" s="1" t="str">
        <f>TEXT(Table1[[#This Row],[Date Joined]],"MMM")</f>
        <v>Apr</v>
      </c>
      <c r="S194" s="1" t="str">
        <f>TEXT(Table1[[#This Row],[Date Joined]],"YYYY")</f>
        <v>2017</v>
      </c>
    </row>
    <row r="195" spans="1:19" x14ac:dyDescent="0.3">
      <c r="A195" s="1" t="s">
        <v>302</v>
      </c>
      <c r="B195" s="1" t="s">
        <v>51</v>
      </c>
      <c r="C195" s="1" t="s">
        <v>15</v>
      </c>
      <c r="D195" s="2">
        <v>40</v>
      </c>
      <c r="E195" s="1" t="s">
        <v>16</v>
      </c>
      <c r="F195" s="1" t="s">
        <v>17</v>
      </c>
      <c r="G195" s="28">
        <v>42835</v>
      </c>
      <c r="H195" s="3">
        <v>43776.75</v>
      </c>
      <c r="I195" s="1" t="s">
        <v>18</v>
      </c>
      <c r="J195" s="1" t="s">
        <v>27</v>
      </c>
      <c r="K195" s="1" t="s">
        <v>20</v>
      </c>
      <c r="L195" s="1" t="s">
        <v>20</v>
      </c>
      <c r="M195" s="1" t="s">
        <v>22</v>
      </c>
      <c r="N195" s="1" t="s">
        <v>22</v>
      </c>
      <c r="O195" s="1" t="s">
        <v>20</v>
      </c>
      <c r="P195" s="1" t="str">
        <f>IFERROR( LOOKUP(Table1[[#This Row],[Age]],$AO$3:$AO$8,$AP$3:$AP$8), "Out of Range")</f>
        <v>35-45</v>
      </c>
      <c r="Q195" s="1" t="str">
        <f>TEXT(Table1[[#This Row],[Date Joined]],"DD")</f>
        <v>10</v>
      </c>
      <c r="R195" s="1" t="str">
        <f>TEXT(Table1[[#This Row],[Date Joined]],"MMM")</f>
        <v>Apr</v>
      </c>
      <c r="S195" s="1" t="str">
        <f>TEXT(Table1[[#This Row],[Date Joined]],"YYYY")</f>
        <v>2017</v>
      </c>
    </row>
    <row r="196" spans="1:19" x14ac:dyDescent="0.3">
      <c r="A196" s="1" t="s">
        <v>303</v>
      </c>
      <c r="B196" s="1" t="s">
        <v>44</v>
      </c>
      <c r="C196" s="1" t="s">
        <v>24</v>
      </c>
      <c r="D196" s="2">
        <v>35</v>
      </c>
      <c r="E196" s="1" t="s">
        <v>16</v>
      </c>
      <c r="F196" s="1" t="s">
        <v>17</v>
      </c>
      <c r="G196" s="28">
        <v>42835</v>
      </c>
      <c r="H196" s="3">
        <v>24461.37</v>
      </c>
      <c r="I196" s="1" t="s">
        <v>31</v>
      </c>
      <c r="J196" s="1" t="s">
        <v>27</v>
      </c>
      <c r="K196" s="1" t="s">
        <v>20</v>
      </c>
      <c r="L196" s="1" t="s">
        <v>20</v>
      </c>
      <c r="M196" s="1" t="s">
        <v>21</v>
      </c>
      <c r="N196" s="1" t="s">
        <v>22</v>
      </c>
      <c r="O196" s="1" t="s">
        <v>20</v>
      </c>
      <c r="P196" s="1" t="str">
        <f>IFERROR( LOOKUP(Table1[[#This Row],[Age]],$AO$3:$AO$8,$AP$3:$AP$8), "Out of Range")</f>
        <v>35-45</v>
      </c>
      <c r="Q196" s="1" t="str">
        <f>TEXT(Table1[[#This Row],[Date Joined]],"DD")</f>
        <v>10</v>
      </c>
      <c r="R196" s="1" t="str">
        <f>TEXT(Table1[[#This Row],[Date Joined]],"MMM")</f>
        <v>Apr</v>
      </c>
      <c r="S196" s="1" t="str">
        <f>TEXT(Table1[[#This Row],[Date Joined]],"YYYY")</f>
        <v>2017</v>
      </c>
    </row>
    <row r="197" spans="1:19" x14ac:dyDescent="0.3">
      <c r="A197" s="1" t="s">
        <v>284</v>
      </c>
      <c r="B197" s="1" t="s">
        <v>30</v>
      </c>
      <c r="C197" s="1" t="s">
        <v>24</v>
      </c>
      <c r="D197" s="2">
        <v>25</v>
      </c>
      <c r="E197" s="1" t="s">
        <v>16</v>
      </c>
      <c r="F197" s="1" t="s">
        <v>17</v>
      </c>
      <c r="G197" s="28">
        <v>42831</v>
      </c>
      <c r="H197" s="3">
        <v>40871.43</v>
      </c>
      <c r="I197" s="1" t="s">
        <v>18</v>
      </c>
      <c r="J197" s="1" t="s">
        <v>27</v>
      </c>
      <c r="K197" s="1" t="s">
        <v>28</v>
      </c>
      <c r="L197" s="1" t="s">
        <v>28</v>
      </c>
      <c r="M197" s="1" t="s">
        <v>21</v>
      </c>
      <c r="N197" s="1" t="s">
        <v>22</v>
      </c>
      <c r="O197" s="1" t="s">
        <v>20</v>
      </c>
      <c r="P197" s="1" t="str">
        <f>IFERROR( LOOKUP(Table1[[#This Row],[Age]],$AO$3:$AO$8,$AP$3:$AP$8), "Out of Range")</f>
        <v>26-35</v>
      </c>
      <c r="Q197" s="1" t="str">
        <f>TEXT(Table1[[#This Row],[Date Joined]],"DD")</f>
        <v>06</v>
      </c>
      <c r="R197" s="1" t="str">
        <f>TEXT(Table1[[#This Row],[Date Joined]],"MMM")</f>
        <v>Apr</v>
      </c>
      <c r="S197" s="1" t="str">
        <f>TEXT(Table1[[#This Row],[Date Joined]],"YYYY")</f>
        <v>2017</v>
      </c>
    </row>
    <row r="198" spans="1:19" x14ac:dyDescent="0.3">
      <c r="A198" s="1" t="s">
        <v>305</v>
      </c>
      <c r="B198" s="1" t="s">
        <v>67</v>
      </c>
      <c r="C198" s="1" t="s">
        <v>15</v>
      </c>
      <c r="D198" s="2">
        <v>38</v>
      </c>
      <c r="E198" s="1" t="s">
        <v>16</v>
      </c>
      <c r="F198" s="1" t="s">
        <v>26</v>
      </c>
      <c r="G198" s="28">
        <v>42836</v>
      </c>
      <c r="H198" s="3">
        <v>4687.4799999999996</v>
      </c>
      <c r="I198" s="1" t="s">
        <v>31</v>
      </c>
      <c r="J198" s="1" t="s">
        <v>27</v>
      </c>
      <c r="K198" s="1" t="s">
        <v>28</v>
      </c>
      <c r="L198" s="1" t="s">
        <v>20</v>
      </c>
      <c r="M198" s="1" t="s">
        <v>22</v>
      </c>
      <c r="N198" s="1" t="s">
        <v>22</v>
      </c>
      <c r="O198" s="1" t="s">
        <v>20</v>
      </c>
      <c r="P198" s="1" t="str">
        <f>IFERROR( LOOKUP(Table1[[#This Row],[Age]],$AO$3:$AO$8,$AP$3:$AP$8), "Out of Range")</f>
        <v>35-45</v>
      </c>
      <c r="Q198" s="1" t="str">
        <f>TEXT(Table1[[#This Row],[Date Joined]],"DD")</f>
        <v>11</v>
      </c>
      <c r="R198" s="1" t="str">
        <f>TEXT(Table1[[#This Row],[Date Joined]],"MMM")</f>
        <v>Apr</v>
      </c>
      <c r="S198" s="1" t="str">
        <f>TEXT(Table1[[#This Row],[Date Joined]],"YYYY")</f>
        <v>2017</v>
      </c>
    </row>
    <row r="199" spans="1:19" x14ac:dyDescent="0.3">
      <c r="A199" s="1" t="s">
        <v>298</v>
      </c>
      <c r="B199" s="1" t="s">
        <v>60</v>
      </c>
      <c r="C199" s="1" t="s">
        <v>24</v>
      </c>
      <c r="D199" s="2">
        <v>25</v>
      </c>
      <c r="E199" s="1" t="s">
        <v>16</v>
      </c>
      <c r="F199" s="1" t="s">
        <v>41</v>
      </c>
      <c r="G199" s="28">
        <v>42833</v>
      </c>
      <c r="H199" s="3">
        <v>87632.34</v>
      </c>
      <c r="I199" s="1" t="s">
        <v>18</v>
      </c>
      <c r="J199" s="1" t="s">
        <v>27</v>
      </c>
      <c r="K199" s="1" t="s">
        <v>28</v>
      </c>
      <c r="L199" s="1" t="s">
        <v>20</v>
      </c>
      <c r="M199" s="1" t="s">
        <v>21</v>
      </c>
      <c r="N199" s="1" t="s">
        <v>22</v>
      </c>
      <c r="O199" s="1" t="s">
        <v>28</v>
      </c>
      <c r="P199" s="1" t="str">
        <f>IFERROR( LOOKUP(Table1[[#This Row],[Age]],$AO$3:$AO$8,$AP$3:$AP$8), "Out of Range")</f>
        <v>26-35</v>
      </c>
      <c r="Q199" s="1" t="str">
        <f>TEXT(Table1[[#This Row],[Date Joined]],"DD")</f>
        <v>08</v>
      </c>
      <c r="R199" s="1" t="str">
        <f>TEXT(Table1[[#This Row],[Date Joined]],"MMM")</f>
        <v>Apr</v>
      </c>
      <c r="S199" s="1" t="str">
        <f>TEXT(Table1[[#This Row],[Date Joined]],"YYYY")</f>
        <v>2017</v>
      </c>
    </row>
    <row r="200" spans="1:19" x14ac:dyDescent="0.3">
      <c r="A200" s="1" t="s">
        <v>313</v>
      </c>
      <c r="B200" s="1" t="s">
        <v>85</v>
      </c>
      <c r="C200" s="1" t="s">
        <v>24</v>
      </c>
      <c r="D200" s="2">
        <v>25</v>
      </c>
      <c r="E200" s="1" t="s">
        <v>16</v>
      </c>
      <c r="F200" s="1" t="s">
        <v>26</v>
      </c>
      <c r="G200" s="28">
        <v>42837</v>
      </c>
      <c r="H200" s="3">
        <v>118809.51</v>
      </c>
      <c r="I200" s="1" t="s">
        <v>31</v>
      </c>
      <c r="J200" s="1" t="s">
        <v>32</v>
      </c>
      <c r="K200" s="1" t="s">
        <v>20</v>
      </c>
      <c r="L200" s="1" t="s">
        <v>20</v>
      </c>
      <c r="M200" s="1" t="s">
        <v>53</v>
      </c>
      <c r="N200" s="1" t="s">
        <v>22</v>
      </c>
      <c r="O200" s="1" t="s">
        <v>28</v>
      </c>
      <c r="P200" s="1" t="str">
        <f>IFERROR( LOOKUP(Table1[[#This Row],[Age]],$AO$3:$AO$8,$AP$3:$AP$8), "Out of Range")</f>
        <v>26-35</v>
      </c>
      <c r="Q200" s="1" t="str">
        <f>TEXT(Table1[[#This Row],[Date Joined]],"DD")</f>
        <v>12</v>
      </c>
      <c r="R200" s="1" t="str">
        <f>TEXT(Table1[[#This Row],[Date Joined]],"MMM")</f>
        <v>Apr</v>
      </c>
      <c r="S200" s="1" t="str">
        <f>TEXT(Table1[[#This Row],[Date Joined]],"YYYY")</f>
        <v>2017</v>
      </c>
    </row>
    <row r="201" spans="1:19" x14ac:dyDescent="0.3">
      <c r="A201" s="1" t="s">
        <v>308</v>
      </c>
      <c r="B201" s="1" t="s">
        <v>37</v>
      </c>
      <c r="C201" s="1" t="s">
        <v>24</v>
      </c>
      <c r="D201" s="2">
        <v>47</v>
      </c>
      <c r="E201" s="1" t="s">
        <v>16</v>
      </c>
      <c r="F201" s="1" t="s">
        <v>17</v>
      </c>
      <c r="G201" s="28">
        <v>42836</v>
      </c>
      <c r="H201" s="3">
        <v>135623.69</v>
      </c>
      <c r="I201" s="1" t="s">
        <v>18</v>
      </c>
      <c r="J201" s="1" t="s">
        <v>27</v>
      </c>
      <c r="K201" s="1" t="s">
        <v>20</v>
      </c>
      <c r="L201" s="1" t="s">
        <v>20</v>
      </c>
      <c r="M201" s="1" t="s">
        <v>53</v>
      </c>
      <c r="N201" s="1" t="s">
        <v>69</v>
      </c>
      <c r="O201" s="1" t="s">
        <v>28</v>
      </c>
      <c r="P201" s="1" t="str">
        <f>IFERROR( LOOKUP(Table1[[#This Row],[Age]],$AO$3:$AO$8,$AP$3:$AP$8), "Out of Range")</f>
        <v>45-55</v>
      </c>
      <c r="Q201" s="1" t="str">
        <f>TEXT(Table1[[#This Row],[Date Joined]],"DD")</f>
        <v>11</v>
      </c>
      <c r="R201" s="1" t="str">
        <f>TEXT(Table1[[#This Row],[Date Joined]],"MMM")</f>
        <v>Apr</v>
      </c>
      <c r="S201" s="1" t="str">
        <f>TEXT(Table1[[#This Row],[Date Joined]],"YYYY")</f>
        <v>2017</v>
      </c>
    </row>
    <row r="202" spans="1:19" x14ac:dyDescent="0.3">
      <c r="A202" s="1" t="s">
        <v>309</v>
      </c>
      <c r="B202" s="1" t="s">
        <v>55</v>
      </c>
      <c r="C202" s="1" t="s">
        <v>15</v>
      </c>
      <c r="D202" s="2">
        <v>34</v>
      </c>
      <c r="E202" s="1" t="s">
        <v>16</v>
      </c>
      <c r="F202" s="1" t="s">
        <v>41</v>
      </c>
      <c r="G202" s="28">
        <v>42837</v>
      </c>
      <c r="H202" s="3">
        <v>56692.78</v>
      </c>
      <c r="I202" s="1" t="s">
        <v>31</v>
      </c>
      <c r="J202" s="1" t="s">
        <v>32</v>
      </c>
      <c r="K202" s="1" t="s">
        <v>28</v>
      </c>
      <c r="L202" s="1" t="s">
        <v>20</v>
      </c>
      <c r="M202" s="1" t="s">
        <v>21</v>
      </c>
      <c r="N202" s="1" t="s">
        <v>69</v>
      </c>
      <c r="O202" s="1" t="s">
        <v>20</v>
      </c>
      <c r="P202" s="1" t="str">
        <f>IFERROR( LOOKUP(Table1[[#This Row],[Age]],$AO$3:$AO$8,$AP$3:$AP$8), "Out of Range")</f>
        <v>26-35</v>
      </c>
      <c r="Q202" s="1" t="str">
        <f>TEXT(Table1[[#This Row],[Date Joined]],"DD")</f>
        <v>12</v>
      </c>
      <c r="R202" s="1" t="str">
        <f>TEXT(Table1[[#This Row],[Date Joined]],"MMM")</f>
        <v>Apr</v>
      </c>
      <c r="S202" s="1" t="str">
        <f>TEXT(Table1[[#This Row],[Date Joined]],"YYYY")</f>
        <v>2017</v>
      </c>
    </row>
    <row r="203" spans="1:19" x14ac:dyDescent="0.3">
      <c r="A203" s="1" t="s">
        <v>310</v>
      </c>
      <c r="B203" s="1" t="s">
        <v>70</v>
      </c>
      <c r="C203" s="1" t="s">
        <v>24</v>
      </c>
      <c r="D203" s="2">
        <v>37</v>
      </c>
      <c r="E203" s="1" t="s">
        <v>16</v>
      </c>
      <c r="F203" s="1" t="s">
        <v>17</v>
      </c>
      <c r="G203" s="28">
        <v>42837</v>
      </c>
      <c r="H203" s="3">
        <v>81536.399999999994</v>
      </c>
      <c r="I203" s="1" t="s">
        <v>18</v>
      </c>
      <c r="J203" s="1" t="s">
        <v>27</v>
      </c>
      <c r="K203" s="1" t="s">
        <v>20</v>
      </c>
      <c r="L203" s="1" t="s">
        <v>20</v>
      </c>
      <c r="M203" s="1" t="s">
        <v>21</v>
      </c>
      <c r="N203" s="1" t="s">
        <v>22</v>
      </c>
      <c r="O203" s="1" t="s">
        <v>20</v>
      </c>
      <c r="P203" s="1" t="str">
        <f>IFERROR( LOOKUP(Table1[[#This Row],[Age]],$AO$3:$AO$8,$AP$3:$AP$8), "Out of Range")</f>
        <v>35-45</v>
      </c>
      <c r="Q203" s="1" t="str">
        <f>TEXT(Table1[[#This Row],[Date Joined]],"DD")</f>
        <v>12</v>
      </c>
      <c r="R203" s="1" t="str">
        <f>TEXT(Table1[[#This Row],[Date Joined]],"MMM")</f>
        <v>Apr</v>
      </c>
      <c r="S203" s="1" t="str">
        <f>TEXT(Table1[[#This Row],[Date Joined]],"YYYY")</f>
        <v>2017</v>
      </c>
    </row>
    <row r="204" spans="1:19" x14ac:dyDescent="0.3">
      <c r="A204" s="1" t="s">
        <v>311</v>
      </c>
      <c r="B204" s="1" t="s">
        <v>78</v>
      </c>
      <c r="C204" s="1" t="s">
        <v>24</v>
      </c>
      <c r="D204" s="2">
        <v>40</v>
      </c>
      <c r="E204" s="1" t="s">
        <v>16</v>
      </c>
      <c r="F204" s="1" t="s">
        <v>17</v>
      </c>
      <c r="G204" s="28">
        <v>42837</v>
      </c>
      <c r="H204" s="3">
        <v>90518.7</v>
      </c>
      <c r="I204" s="1" t="s">
        <v>31</v>
      </c>
      <c r="J204" s="1" t="s">
        <v>32</v>
      </c>
      <c r="K204" s="1" t="s">
        <v>28</v>
      </c>
      <c r="L204" s="1" t="s">
        <v>20</v>
      </c>
      <c r="M204" s="1" t="s">
        <v>21</v>
      </c>
      <c r="N204" s="1" t="s">
        <v>29</v>
      </c>
      <c r="O204" s="1" t="s">
        <v>28</v>
      </c>
      <c r="P204" s="1" t="str">
        <f>IFERROR( LOOKUP(Table1[[#This Row],[Age]],$AO$3:$AO$8,$AP$3:$AP$8), "Out of Range")</f>
        <v>35-45</v>
      </c>
      <c r="Q204" s="1" t="str">
        <f>TEXT(Table1[[#This Row],[Date Joined]],"DD")</f>
        <v>12</v>
      </c>
      <c r="R204" s="1" t="str">
        <f>TEXT(Table1[[#This Row],[Date Joined]],"MMM")</f>
        <v>Apr</v>
      </c>
      <c r="S204" s="1" t="str">
        <f>TEXT(Table1[[#This Row],[Date Joined]],"YYYY")</f>
        <v>2017</v>
      </c>
    </row>
    <row r="205" spans="1:19" x14ac:dyDescent="0.3">
      <c r="A205" s="1" t="s">
        <v>327</v>
      </c>
      <c r="B205" s="1" t="s">
        <v>85</v>
      </c>
      <c r="C205" s="1" t="s">
        <v>15</v>
      </c>
      <c r="D205" s="2">
        <v>25</v>
      </c>
      <c r="E205" s="1" t="s">
        <v>16</v>
      </c>
      <c r="F205" s="1" t="s">
        <v>17</v>
      </c>
      <c r="G205" s="28">
        <v>42839</v>
      </c>
      <c r="H205" s="3">
        <v>47253.54</v>
      </c>
      <c r="I205" s="1" t="s">
        <v>18</v>
      </c>
      <c r="J205" s="1" t="s">
        <v>19</v>
      </c>
      <c r="K205" s="1" t="s">
        <v>28</v>
      </c>
      <c r="L205" s="1" t="s">
        <v>28</v>
      </c>
      <c r="M205" s="1" t="s">
        <v>53</v>
      </c>
      <c r="N205" s="1" t="s">
        <v>22</v>
      </c>
      <c r="O205" s="1" t="s">
        <v>20</v>
      </c>
      <c r="P205" s="1" t="str">
        <f>IFERROR( LOOKUP(Table1[[#This Row],[Age]],$AO$3:$AO$8,$AP$3:$AP$8), "Out of Range")</f>
        <v>26-35</v>
      </c>
      <c r="Q205" s="1" t="str">
        <f>TEXT(Table1[[#This Row],[Date Joined]],"DD")</f>
        <v>14</v>
      </c>
      <c r="R205" s="1" t="str">
        <f>TEXT(Table1[[#This Row],[Date Joined]],"MMM")</f>
        <v>Apr</v>
      </c>
      <c r="S205" s="1" t="str">
        <f>TEXT(Table1[[#This Row],[Date Joined]],"YYYY")</f>
        <v>2017</v>
      </c>
    </row>
    <row r="206" spans="1:19" x14ac:dyDescent="0.3">
      <c r="A206" s="1" t="s">
        <v>380</v>
      </c>
      <c r="B206" s="1" t="s">
        <v>84</v>
      </c>
      <c r="C206" s="1" t="s">
        <v>24</v>
      </c>
      <c r="D206" s="2">
        <v>25</v>
      </c>
      <c r="E206" s="1" t="s">
        <v>25</v>
      </c>
      <c r="F206" s="1" t="s">
        <v>17</v>
      </c>
      <c r="G206" s="28">
        <v>42842</v>
      </c>
      <c r="H206" s="3">
        <v>73129.31</v>
      </c>
      <c r="I206" s="1" t="s">
        <v>31</v>
      </c>
      <c r="J206" s="1" t="s">
        <v>27</v>
      </c>
      <c r="K206" s="1" t="s">
        <v>28</v>
      </c>
      <c r="L206" s="1" t="s">
        <v>28</v>
      </c>
      <c r="M206" s="1" t="s">
        <v>21</v>
      </c>
      <c r="N206" s="1" t="s">
        <v>22</v>
      </c>
      <c r="O206" s="1" t="s">
        <v>28</v>
      </c>
      <c r="P206" s="1" t="str">
        <f>IFERROR( LOOKUP(Table1[[#This Row],[Age]],$AO$3:$AO$8,$AP$3:$AP$8), "Out of Range")</f>
        <v>26-35</v>
      </c>
      <c r="Q206" s="1" t="str">
        <f>TEXT(Table1[[#This Row],[Date Joined]],"DD")</f>
        <v>17</v>
      </c>
      <c r="R206" s="1" t="str">
        <f>TEXT(Table1[[#This Row],[Date Joined]],"MMM")</f>
        <v>Apr</v>
      </c>
      <c r="S206" s="1" t="str">
        <f>TEXT(Table1[[#This Row],[Date Joined]],"YYYY")</f>
        <v>2017</v>
      </c>
    </row>
    <row r="207" spans="1:19" x14ac:dyDescent="0.3">
      <c r="A207" s="1" t="s">
        <v>314</v>
      </c>
      <c r="B207" s="1" t="s">
        <v>36</v>
      </c>
      <c r="C207" s="1" t="s">
        <v>24</v>
      </c>
      <c r="D207" s="2">
        <v>36</v>
      </c>
      <c r="E207" s="1" t="s">
        <v>16</v>
      </c>
      <c r="F207" s="1" t="s">
        <v>17</v>
      </c>
      <c r="G207" s="28">
        <v>42837</v>
      </c>
      <c r="H207" s="3">
        <v>162725.1</v>
      </c>
      <c r="I207" s="1" t="s">
        <v>31</v>
      </c>
      <c r="J207" s="1" t="s">
        <v>32</v>
      </c>
      <c r="K207" s="1" t="s">
        <v>28</v>
      </c>
      <c r="L207" s="1" t="s">
        <v>20</v>
      </c>
      <c r="M207" s="1" t="s">
        <v>21</v>
      </c>
      <c r="N207" s="1" t="s">
        <v>22</v>
      </c>
      <c r="O207" s="1" t="s">
        <v>20</v>
      </c>
      <c r="P207" s="1" t="str">
        <f>IFERROR( LOOKUP(Table1[[#This Row],[Age]],$AO$3:$AO$8,$AP$3:$AP$8), "Out of Range")</f>
        <v>35-45</v>
      </c>
      <c r="Q207" s="1" t="str">
        <f>TEXT(Table1[[#This Row],[Date Joined]],"DD")</f>
        <v>12</v>
      </c>
      <c r="R207" s="1" t="str">
        <f>TEXT(Table1[[#This Row],[Date Joined]],"MMM")</f>
        <v>Apr</v>
      </c>
      <c r="S207" s="1" t="str">
        <f>TEXT(Table1[[#This Row],[Date Joined]],"YYYY")</f>
        <v>2017</v>
      </c>
    </row>
    <row r="208" spans="1:19" x14ac:dyDescent="0.3">
      <c r="A208" s="1" t="s">
        <v>315</v>
      </c>
      <c r="B208" s="1" t="s">
        <v>82</v>
      </c>
      <c r="C208" s="1" t="s">
        <v>15</v>
      </c>
      <c r="D208" s="2">
        <v>41</v>
      </c>
      <c r="E208" s="1" t="s">
        <v>16</v>
      </c>
      <c r="F208" s="1" t="s">
        <v>17</v>
      </c>
      <c r="G208" s="28">
        <v>42837</v>
      </c>
      <c r="H208" s="3">
        <v>110443.85</v>
      </c>
      <c r="I208" s="1" t="s">
        <v>18</v>
      </c>
      <c r="J208" s="1" t="s">
        <v>27</v>
      </c>
      <c r="K208" s="1" t="s">
        <v>28</v>
      </c>
      <c r="L208" s="1" t="s">
        <v>28</v>
      </c>
      <c r="M208" s="1" t="s">
        <v>21</v>
      </c>
      <c r="N208" s="1" t="s">
        <v>22</v>
      </c>
      <c r="O208" s="1" t="s">
        <v>20</v>
      </c>
      <c r="P208" s="1" t="str">
        <f>IFERROR( LOOKUP(Table1[[#This Row],[Age]],$AO$3:$AO$8,$AP$3:$AP$8), "Out of Range")</f>
        <v>35-45</v>
      </c>
      <c r="Q208" s="1" t="str">
        <f>TEXT(Table1[[#This Row],[Date Joined]],"DD")</f>
        <v>12</v>
      </c>
      <c r="R208" s="1" t="str">
        <f>TEXT(Table1[[#This Row],[Date Joined]],"MMM")</f>
        <v>Apr</v>
      </c>
      <c r="S208" s="1" t="str">
        <f>TEXT(Table1[[#This Row],[Date Joined]],"YYYY")</f>
        <v>2017</v>
      </c>
    </row>
    <row r="209" spans="1:19" x14ac:dyDescent="0.3">
      <c r="A209" s="1" t="s">
        <v>316</v>
      </c>
      <c r="B209" s="1" t="s">
        <v>60</v>
      </c>
      <c r="C209" s="1" t="s">
        <v>15</v>
      </c>
      <c r="D209" s="2">
        <v>39</v>
      </c>
      <c r="E209" s="1" t="s">
        <v>16</v>
      </c>
      <c r="F209" s="1" t="s">
        <v>17</v>
      </c>
      <c r="G209" s="28">
        <v>42837</v>
      </c>
      <c r="H209" s="3">
        <v>5572.01</v>
      </c>
      <c r="I209" s="1" t="s">
        <v>18</v>
      </c>
      <c r="J209" s="1" t="s">
        <v>27</v>
      </c>
      <c r="K209" s="1" t="s">
        <v>28</v>
      </c>
      <c r="L209" s="1" t="s">
        <v>20</v>
      </c>
      <c r="M209" s="1" t="s">
        <v>21</v>
      </c>
      <c r="N209" s="1" t="s">
        <v>29</v>
      </c>
      <c r="O209" s="1" t="s">
        <v>20</v>
      </c>
      <c r="P209" s="1" t="str">
        <f>IFERROR( LOOKUP(Table1[[#This Row],[Age]],$AO$3:$AO$8,$AP$3:$AP$8), "Out of Range")</f>
        <v>35-45</v>
      </c>
      <c r="Q209" s="1" t="str">
        <f>TEXT(Table1[[#This Row],[Date Joined]],"DD")</f>
        <v>12</v>
      </c>
      <c r="R209" s="1" t="str">
        <f>TEXT(Table1[[#This Row],[Date Joined]],"MMM")</f>
        <v>Apr</v>
      </c>
      <c r="S209" s="1" t="str">
        <f>TEXT(Table1[[#This Row],[Date Joined]],"YYYY")</f>
        <v>2017</v>
      </c>
    </row>
    <row r="210" spans="1:19" x14ac:dyDescent="0.3">
      <c r="A210" s="1" t="s">
        <v>317</v>
      </c>
      <c r="B210" s="1" t="s">
        <v>62</v>
      </c>
      <c r="C210" s="1" t="s">
        <v>15</v>
      </c>
      <c r="D210" s="2">
        <v>39</v>
      </c>
      <c r="E210" s="1" t="s">
        <v>16</v>
      </c>
      <c r="F210" s="1" t="s">
        <v>26</v>
      </c>
      <c r="G210" s="28">
        <v>42837</v>
      </c>
      <c r="H210" s="3">
        <v>34807.97</v>
      </c>
      <c r="I210" s="1" t="s">
        <v>31</v>
      </c>
      <c r="J210" s="1" t="s">
        <v>27</v>
      </c>
      <c r="K210" s="1" t="s">
        <v>28</v>
      </c>
      <c r="L210" s="1" t="s">
        <v>20</v>
      </c>
      <c r="M210" s="1" t="s">
        <v>21</v>
      </c>
      <c r="N210" s="1" t="s">
        <v>29</v>
      </c>
      <c r="O210" s="1" t="s">
        <v>20</v>
      </c>
      <c r="P210" s="1" t="str">
        <f>IFERROR( LOOKUP(Table1[[#This Row],[Age]],$AO$3:$AO$8,$AP$3:$AP$8), "Out of Range")</f>
        <v>35-45</v>
      </c>
      <c r="Q210" s="1" t="str">
        <f>TEXT(Table1[[#This Row],[Date Joined]],"DD")</f>
        <v>12</v>
      </c>
      <c r="R210" s="1" t="str">
        <f>TEXT(Table1[[#This Row],[Date Joined]],"MMM")</f>
        <v>Apr</v>
      </c>
      <c r="S210" s="1" t="str">
        <f>TEXT(Table1[[#This Row],[Date Joined]],"YYYY")</f>
        <v>2017</v>
      </c>
    </row>
    <row r="211" spans="1:19" x14ac:dyDescent="0.3">
      <c r="A211" s="1" t="s">
        <v>318</v>
      </c>
      <c r="B211" s="1" t="s">
        <v>79</v>
      </c>
      <c r="C211" s="1" t="s">
        <v>15</v>
      </c>
      <c r="D211" s="2">
        <v>44</v>
      </c>
      <c r="E211" s="1" t="s">
        <v>40</v>
      </c>
      <c r="F211" s="1" t="s">
        <v>26</v>
      </c>
      <c r="G211" s="28">
        <v>42837</v>
      </c>
      <c r="H211" s="3">
        <v>96240.55</v>
      </c>
      <c r="I211" s="1" t="s">
        <v>18</v>
      </c>
      <c r="J211" s="1" t="s">
        <v>27</v>
      </c>
      <c r="K211" s="1" t="s">
        <v>20</v>
      </c>
      <c r="L211" s="1" t="s">
        <v>20</v>
      </c>
      <c r="M211" s="1" t="s">
        <v>21</v>
      </c>
      <c r="N211" s="1" t="s">
        <v>22</v>
      </c>
      <c r="O211" s="1" t="s">
        <v>20</v>
      </c>
      <c r="P211" s="1" t="str">
        <f>IFERROR( LOOKUP(Table1[[#This Row],[Age]],$AO$3:$AO$8,$AP$3:$AP$8), "Out of Range")</f>
        <v>35-45</v>
      </c>
      <c r="Q211" s="1" t="str">
        <f>TEXT(Table1[[#This Row],[Date Joined]],"DD")</f>
        <v>12</v>
      </c>
      <c r="R211" s="1" t="str">
        <f>TEXT(Table1[[#This Row],[Date Joined]],"MMM")</f>
        <v>Apr</v>
      </c>
      <c r="S211" s="1" t="str">
        <f>TEXT(Table1[[#This Row],[Date Joined]],"YYYY")</f>
        <v>2017</v>
      </c>
    </row>
    <row r="212" spans="1:19" x14ac:dyDescent="0.3">
      <c r="A212" s="1" t="s">
        <v>319</v>
      </c>
      <c r="B212" s="1" t="s">
        <v>75</v>
      </c>
      <c r="C212" s="1" t="s">
        <v>15</v>
      </c>
      <c r="D212" s="2">
        <v>39</v>
      </c>
      <c r="E212" s="1" t="s">
        <v>16</v>
      </c>
      <c r="F212" s="1" t="s">
        <v>17</v>
      </c>
      <c r="G212" s="28">
        <v>42838</v>
      </c>
      <c r="H212" s="3">
        <v>78364.429999999993</v>
      </c>
      <c r="I212" s="1" t="s">
        <v>31</v>
      </c>
      <c r="J212" s="1" t="s">
        <v>27</v>
      </c>
      <c r="K212" s="1" t="s">
        <v>28</v>
      </c>
      <c r="L212" s="1" t="s">
        <v>20</v>
      </c>
      <c r="M212" s="1" t="s">
        <v>21</v>
      </c>
      <c r="N212" s="1" t="s">
        <v>22</v>
      </c>
      <c r="O212" s="1" t="s">
        <v>20</v>
      </c>
      <c r="P212" s="1" t="str">
        <f>IFERROR( LOOKUP(Table1[[#This Row],[Age]],$AO$3:$AO$8,$AP$3:$AP$8), "Out of Range")</f>
        <v>35-45</v>
      </c>
      <c r="Q212" s="1" t="str">
        <f>TEXT(Table1[[#This Row],[Date Joined]],"DD")</f>
        <v>13</v>
      </c>
      <c r="R212" s="1" t="str">
        <f>TEXT(Table1[[#This Row],[Date Joined]],"MMM")</f>
        <v>Apr</v>
      </c>
      <c r="S212" s="1" t="str">
        <f>TEXT(Table1[[#This Row],[Date Joined]],"YYYY")</f>
        <v>2017</v>
      </c>
    </row>
    <row r="213" spans="1:19" x14ac:dyDescent="0.3">
      <c r="A213" s="1" t="s">
        <v>320</v>
      </c>
      <c r="B213" s="1" t="s">
        <v>70</v>
      </c>
      <c r="C213" s="1" t="s">
        <v>15</v>
      </c>
      <c r="D213" s="2">
        <v>34</v>
      </c>
      <c r="E213" s="1" t="s">
        <v>16</v>
      </c>
      <c r="F213" s="1" t="s">
        <v>17</v>
      </c>
      <c r="G213" s="28">
        <v>42838</v>
      </c>
      <c r="H213" s="3">
        <v>24729.599999999999</v>
      </c>
      <c r="I213" s="1" t="s">
        <v>31</v>
      </c>
      <c r="J213" s="1" t="s">
        <v>27</v>
      </c>
      <c r="K213" s="1" t="s">
        <v>28</v>
      </c>
      <c r="L213" s="1" t="s">
        <v>20</v>
      </c>
      <c r="M213" s="1" t="s">
        <v>22</v>
      </c>
      <c r="N213" s="1" t="s">
        <v>22</v>
      </c>
      <c r="O213" s="1" t="s">
        <v>20</v>
      </c>
      <c r="P213" s="1" t="str">
        <f>IFERROR( LOOKUP(Table1[[#This Row],[Age]],$AO$3:$AO$8,$AP$3:$AP$8), "Out of Range")</f>
        <v>26-35</v>
      </c>
      <c r="Q213" s="1" t="str">
        <f>TEXT(Table1[[#This Row],[Date Joined]],"DD")</f>
        <v>13</v>
      </c>
      <c r="R213" s="1" t="str">
        <f>TEXT(Table1[[#This Row],[Date Joined]],"MMM")</f>
        <v>Apr</v>
      </c>
      <c r="S213" s="1" t="str">
        <f>TEXT(Table1[[#This Row],[Date Joined]],"YYYY")</f>
        <v>2017</v>
      </c>
    </row>
    <row r="214" spans="1:19" x14ac:dyDescent="0.3">
      <c r="A214" s="1" t="s">
        <v>527</v>
      </c>
      <c r="B214" s="1" t="s">
        <v>43</v>
      </c>
      <c r="C214" s="1" t="s">
        <v>24</v>
      </c>
      <c r="D214" s="2">
        <v>25</v>
      </c>
      <c r="E214" s="1" t="s">
        <v>25</v>
      </c>
      <c r="F214" s="1" t="s">
        <v>41</v>
      </c>
      <c r="G214" s="28">
        <v>42863</v>
      </c>
      <c r="H214" s="3">
        <v>2842.49</v>
      </c>
      <c r="I214" s="1" t="s">
        <v>18</v>
      </c>
      <c r="J214" s="1" t="s">
        <v>27</v>
      </c>
      <c r="K214" s="1" t="s">
        <v>28</v>
      </c>
      <c r="L214" s="1" t="s">
        <v>28</v>
      </c>
      <c r="M214" s="1" t="s">
        <v>21</v>
      </c>
      <c r="N214" s="1" t="s">
        <v>22</v>
      </c>
      <c r="O214" s="1" t="s">
        <v>20</v>
      </c>
      <c r="P214" s="1" t="str">
        <f>IFERROR( LOOKUP(Table1[[#This Row],[Age]],$AO$3:$AO$8,$AP$3:$AP$8), "Out of Range")</f>
        <v>26-35</v>
      </c>
      <c r="Q214" s="1" t="str">
        <f>TEXT(Table1[[#This Row],[Date Joined]],"DD")</f>
        <v>08</v>
      </c>
      <c r="R214" s="1" t="str">
        <f>TEXT(Table1[[#This Row],[Date Joined]],"MMM")</f>
        <v>May</v>
      </c>
      <c r="S214" s="1" t="str">
        <f>TEXT(Table1[[#This Row],[Date Joined]],"YYYY")</f>
        <v>2017</v>
      </c>
    </row>
    <row r="215" spans="1:19" x14ac:dyDescent="0.3">
      <c r="A215" s="1" t="s">
        <v>322</v>
      </c>
      <c r="B215" s="1" t="s">
        <v>36</v>
      </c>
      <c r="C215" s="1" t="s">
        <v>24</v>
      </c>
      <c r="D215" s="2">
        <v>21</v>
      </c>
      <c r="E215" s="1" t="s">
        <v>16</v>
      </c>
      <c r="F215" s="1" t="s">
        <v>41</v>
      </c>
      <c r="G215" s="28">
        <v>42838</v>
      </c>
      <c r="H215" s="3">
        <v>20129.72</v>
      </c>
      <c r="I215" s="1" t="s">
        <v>18</v>
      </c>
      <c r="J215" s="1" t="s">
        <v>27</v>
      </c>
      <c r="K215" s="1" t="s">
        <v>20</v>
      </c>
      <c r="L215" s="1" t="s">
        <v>20</v>
      </c>
      <c r="M215" s="1" t="s">
        <v>21</v>
      </c>
      <c r="N215" s="1" t="s">
        <v>22</v>
      </c>
      <c r="O215" s="1" t="s">
        <v>20</v>
      </c>
      <c r="P215" s="1" t="str">
        <f>IFERROR( LOOKUP(Table1[[#This Row],[Age]],$AO$3:$AO$8,$AP$3:$AP$8), "Out of Range")</f>
        <v>15-25</v>
      </c>
      <c r="Q215" s="1" t="str">
        <f>TEXT(Table1[[#This Row],[Date Joined]],"DD")</f>
        <v>13</v>
      </c>
      <c r="R215" s="1" t="str">
        <f>TEXT(Table1[[#This Row],[Date Joined]],"MMM")</f>
        <v>Apr</v>
      </c>
      <c r="S215" s="1" t="str">
        <f>TEXT(Table1[[#This Row],[Date Joined]],"YYYY")</f>
        <v>2017</v>
      </c>
    </row>
    <row r="216" spans="1:19" x14ac:dyDescent="0.3">
      <c r="A216" s="1" t="s">
        <v>323</v>
      </c>
      <c r="B216" s="1" t="s">
        <v>63</v>
      </c>
      <c r="C216" s="1" t="s">
        <v>15</v>
      </c>
      <c r="D216" s="2">
        <v>39</v>
      </c>
      <c r="E216" s="1" t="s">
        <v>16</v>
      </c>
      <c r="F216" s="1" t="s">
        <v>26</v>
      </c>
      <c r="G216" s="28">
        <v>42838</v>
      </c>
      <c r="H216" s="3">
        <v>51250.52</v>
      </c>
      <c r="I216" s="1" t="s">
        <v>18</v>
      </c>
      <c r="J216" s="1" t="s">
        <v>32</v>
      </c>
      <c r="K216" s="1" t="s">
        <v>20</v>
      </c>
      <c r="L216" s="1" t="s">
        <v>20</v>
      </c>
      <c r="M216" s="1" t="s">
        <v>21</v>
      </c>
      <c r="N216" s="1" t="s">
        <v>22</v>
      </c>
      <c r="O216" s="1" t="s">
        <v>20</v>
      </c>
      <c r="P216" s="1" t="str">
        <f>IFERROR( LOOKUP(Table1[[#This Row],[Age]],$AO$3:$AO$8,$AP$3:$AP$8), "Out of Range")</f>
        <v>35-45</v>
      </c>
      <c r="Q216" s="1" t="str">
        <f>TEXT(Table1[[#This Row],[Date Joined]],"DD")</f>
        <v>13</v>
      </c>
      <c r="R216" s="1" t="str">
        <f>TEXT(Table1[[#This Row],[Date Joined]],"MMM")</f>
        <v>Apr</v>
      </c>
      <c r="S216" s="1" t="str">
        <f>TEXT(Table1[[#This Row],[Date Joined]],"YYYY")</f>
        <v>2017</v>
      </c>
    </row>
    <row r="217" spans="1:19" x14ac:dyDescent="0.3">
      <c r="A217" s="1" t="s">
        <v>324</v>
      </c>
      <c r="B217" s="1" t="s">
        <v>36</v>
      </c>
      <c r="C217" s="1" t="s">
        <v>15</v>
      </c>
      <c r="D217" s="2">
        <v>38</v>
      </c>
      <c r="E217" s="1" t="s">
        <v>16</v>
      </c>
      <c r="F217" s="1" t="s">
        <v>17</v>
      </c>
      <c r="G217" s="28">
        <v>42838</v>
      </c>
      <c r="H217" s="3">
        <v>71859.03</v>
      </c>
      <c r="I217" s="1" t="s">
        <v>18</v>
      </c>
      <c r="J217" s="1" t="s">
        <v>32</v>
      </c>
      <c r="K217" s="1" t="s">
        <v>28</v>
      </c>
      <c r="L217" s="1" t="s">
        <v>20</v>
      </c>
      <c r="M217" s="1" t="s">
        <v>21</v>
      </c>
      <c r="N217" s="1" t="s">
        <v>22</v>
      </c>
      <c r="O217" s="1" t="s">
        <v>28</v>
      </c>
      <c r="P217" s="1" t="str">
        <f>IFERROR( LOOKUP(Table1[[#This Row],[Age]],$AO$3:$AO$8,$AP$3:$AP$8), "Out of Range")</f>
        <v>35-45</v>
      </c>
      <c r="Q217" s="1" t="str">
        <f>TEXT(Table1[[#This Row],[Date Joined]],"DD")</f>
        <v>13</v>
      </c>
      <c r="R217" s="1" t="str">
        <f>TEXT(Table1[[#This Row],[Date Joined]],"MMM")</f>
        <v>Apr</v>
      </c>
      <c r="S217" s="1" t="str">
        <f>TEXT(Table1[[#This Row],[Date Joined]],"YYYY")</f>
        <v>2017</v>
      </c>
    </row>
    <row r="218" spans="1:19" x14ac:dyDescent="0.3">
      <c r="A218" s="1" t="s">
        <v>682</v>
      </c>
      <c r="B218" s="1" t="s">
        <v>79</v>
      </c>
      <c r="C218" s="1" t="s">
        <v>15</v>
      </c>
      <c r="D218" s="2">
        <v>25</v>
      </c>
      <c r="E218" s="1" t="s">
        <v>16</v>
      </c>
      <c r="F218" s="1" t="s">
        <v>41</v>
      </c>
      <c r="G218" s="28">
        <v>42874</v>
      </c>
      <c r="H218" s="3">
        <v>12712.64</v>
      </c>
      <c r="I218" s="1" t="s">
        <v>18</v>
      </c>
      <c r="J218" s="1" t="s">
        <v>27</v>
      </c>
      <c r="K218" s="1" t="s">
        <v>20</v>
      </c>
      <c r="L218" s="1" t="s">
        <v>20</v>
      </c>
      <c r="M218" s="1" t="s">
        <v>21</v>
      </c>
      <c r="N218" s="1" t="s">
        <v>22</v>
      </c>
      <c r="O218" s="1" t="s">
        <v>20</v>
      </c>
      <c r="P218" s="1" t="str">
        <f>IFERROR( LOOKUP(Table1[[#This Row],[Age]],$AO$3:$AO$8,$AP$3:$AP$8), "Out of Range")</f>
        <v>26-35</v>
      </c>
      <c r="Q218" s="1" t="str">
        <f>TEXT(Table1[[#This Row],[Date Joined]],"DD")</f>
        <v>19</v>
      </c>
      <c r="R218" s="1" t="str">
        <f>TEXT(Table1[[#This Row],[Date Joined]],"MMM")</f>
        <v>May</v>
      </c>
      <c r="S218" s="1" t="str">
        <f>TEXT(Table1[[#This Row],[Date Joined]],"YYYY")</f>
        <v>2017</v>
      </c>
    </row>
    <row r="219" spans="1:19" x14ac:dyDescent="0.3">
      <c r="A219" s="1" t="s">
        <v>762</v>
      </c>
      <c r="B219" s="1" t="s">
        <v>63</v>
      </c>
      <c r="C219" s="1" t="s">
        <v>15</v>
      </c>
      <c r="D219" s="2">
        <v>25</v>
      </c>
      <c r="E219" s="1" t="s">
        <v>25</v>
      </c>
      <c r="F219" s="1" t="s">
        <v>41</v>
      </c>
      <c r="G219" s="28">
        <v>42878</v>
      </c>
      <c r="H219" s="3">
        <v>526.94000000000005</v>
      </c>
      <c r="I219" s="1" t="s">
        <v>18</v>
      </c>
      <c r="J219" s="1" t="s">
        <v>27</v>
      </c>
      <c r="K219" s="1" t="s">
        <v>20</v>
      </c>
      <c r="L219" s="1" t="s">
        <v>28</v>
      </c>
      <c r="M219" s="1" t="s">
        <v>21</v>
      </c>
      <c r="N219" s="1" t="s">
        <v>22</v>
      </c>
      <c r="O219" s="1" t="s">
        <v>20</v>
      </c>
      <c r="P219" s="1" t="str">
        <f>IFERROR( LOOKUP(Table1[[#This Row],[Age]],$AO$3:$AO$8,$AP$3:$AP$8), "Out of Range")</f>
        <v>26-35</v>
      </c>
      <c r="Q219" s="1" t="str">
        <f>TEXT(Table1[[#This Row],[Date Joined]],"DD")</f>
        <v>23</v>
      </c>
      <c r="R219" s="1" t="str">
        <f>TEXT(Table1[[#This Row],[Date Joined]],"MMM")</f>
        <v>May</v>
      </c>
      <c r="S219" s="1" t="str">
        <f>TEXT(Table1[[#This Row],[Date Joined]],"YYYY")</f>
        <v>2017</v>
      </c>
    </row>
    <row r="220" spans="1:19" x14ac:dyDescent="0.3">
      <c r="A220" s="1" t="s">
        <v>786</v>
      </c>
      <c r="B220" s="1" t="s">
        <v>42</v>
      </c>
      <c r="C220" s="1" t="s">
        <v>24</v>
      </c>
      <c r="D220" s="2">
        <v>25</v>
      </c>
      <c r="E220" s="1" t="s">
        <v>16</v>
      </c>
      <c r="F220" s="1" t="s">
        <v>17</v>
      </c>
      <c r="G220" s="28">
        <v>42881</v>
      </c>
      <c r="H220" s="3">
        <v>1381.04</v>
      </c>
      <c r="I220" s="1" t="s">
        <v>18</v>
      </c>
      <c r="J220" s="1" t="s">
        <v>27</v>
      </c>
      <c r="K220" s="1" t="s">
        <v>20</v>
      </c>
      <c r="L220" s="1" t="s">
        <v>28</v>
      </c>
      <c r="M220" s="1" t="s">
        <v>21</v>
      </c>
      <c r="N220" s="1" t="s">
        <v>22</v>
      </c>
      <c r="O220" s="1" t="s">
        <v>20</v>
      </c>
      <c r="P220" s="1" t="str">
        <f>IFERROR( LOOKUP(Table1[[#This Row],[Age]],$AO$3:$AO$8,$AP$3:$AP$8), "Out of Range")</f>
        <v>26-35</v>
      </c>
      <c r="Q220" s="1" t="str">
        <f>TEXT(Table1[[#This Row],[Date Joined]],"DD")</f>
        <v>26</v>
      </c>
      <c r="R220" s="1" t="str">
        <f>TEXT(Table1[[#This Row],[Date Joined]],"MMM")</f>
        <v>May</v>
      </c>
      <c r="S220" s="1" t="str">
        <f>TEXT(Table1[[#This Row],[Date Joined]],"YYYY")</f>
        <v>2017</v>
      </c>
    </row>
    <row r="221" spans="1:19" x14ac:dyDescent="0.3">
      <c r="A221" s="1" t="s">
        <v>328</v>
      </c>
      <c r="B221" s="1" t="s">
        <v>59</v>
      </c>
      <c r="C221" s="1" t="s">
        <v>24</v>
      </c>
      <c r="D221" s="2">
        <v>38</v>
      </c>
      <c r="E221" s="1" t="s">
        <v>16</v>
      </c>
      <c r="F221" s="1" t="s">
        <v>41</v>
      </c>
      <c r="G221" s="28">
        <v>42839</v>
      </c>
      <c r="H221" s="3">
        <v>50012.21</v>
      </c>
      <c r="I221" s="1" t="s">
        <v>18</v>
      </c>
      <c r="J221" s="1" t="s">
        <v>27</v>
      </c>
      <c r="K221" s="1" t="s">
        <v>20</v>
      </c>
      <c r="L221" s="1" t="s">
        <v>20</v>
      </c>
      <c r="M221" s="1" t="s">
        <v>21</v>
      </c>
      <c r="N221" s="1" t="s">
        <v>22</v>
      </c>
      <c r="O221" s="1" t="s">
        <v>20</v>
      </c>
      <c r="P221" s="1" t="str">
        <f>IFERROR( LOOKUP(Table1[[#This Row],[Age]],$AO$3:$AO$8,$AP$3:$AP$8), "Out of Range")</f>
        <v>35-45</v>
      </c>
      <c r="Q221" s="1" t="str">
        <f>TEXT(Table1[[#This Row],[Date Joined]],"DD")</f>
        <v>14</v>
      </c>
      <c r="R221" s="1" t="str">
        <f>TEXT(Table1[[#This Row],[Date Joined]],"MMM")</f>
        <v>Apr</v>
      </c>
      <c r="S221" s="1" t="str">
        <f>TEXT(Table1[[#This Row],[Date Joined]],"YYYY")</f>
        <v>2017</v>
      </c>
    </row>
    <row r="222" spans="1:19" x14ac:dyDescent="0.3">
      <c r="A222" s="1" t="s">
        <v>329</v>
      </c>
      <c r="B222" s="1" t="s">
        <v>78</v>
      </c>
      <c r="C222" s="1" t="s">
        <v>24</v>
      </c>
      <c r="D222" s="2">
        <v>45</v>
      </c>
      <c r="E222" s="1" t="s">
        <v>16</v>
      </c>
      <c r="F222" s="1" t="s">
        <v>26</v>
      </c>
      <c r="G222" s="28">
        <v>42839</v>
      </c>
      <c r="H222" s="3">
        <v>3842.75</v>
      </c>
      <c r="I222" s="1" t="s">
        <v>18</v>
      </c>
      <c r="J222" s="1" t="s">
        <v>32</v>
      </c>
      <c r="K222" s="1" t="s">
        <v>28</v>
      </c>
      <c r="L222" s="1" t="s">
        <v>20</v>
      </c>
      <c r="M222" s="1" t="s">
        <v>21</v>
      </c>
      <c r="N222" s="1" t="s">
        <v>22</v>
      </c>
      <c r="O222" s="1" t="s">
        <v>20</v>
      </c>
      <c r="P222" s="1" t="str">
        <f>IFERROR( LOOKUP(Table1[[#This Row],[Age]],$AO$3:$AO$8,$AP$3:$AP$8), "Out of Range")</f>
        <v>45-55</v>
      </c>
      <c r="Q222" s="1" t="str">
        <f>TEXT(Table1[[#This Row],[Date Joined]],"DD")</f>
        <v>14</v>
      </c>
      <c r="R222" s="1" t="str">
        <f>TEXT(Table1[[#This Row],[Date Joined]],"MMM")</f>
        <v>Apr</v>
      </c>
      <c r="S222" s="1" t="str">
        <f>TEXT(Table1[[#This Row],[Date Joined]],"YYYY")</f>
        <v>2017</v>
      </c>
    </row>
    <row r="223" spans="1:19" x14ac:dyDescent="0.3">
      <c r="A223" s="1" t="s">
        <v>862</v>
      </c>
      <c r="B223" s="1" t="s">
        <v>85</v>
      </c>
      <c r="C223" s="1" t="s">
        <v>24</v>
      </c>
      <c r="D223" s="2">
        <v>25</v>
      </c>
      <c r="E223" s="1" t="s">
        <v>25</v>
      </c>
      <c r="F223" s="1" t="s">
        <v>41</v>
      </c>
      <c r="G223" s="28">
        <v>42885</v>
      </c>
      <c r="H223" s="3">
        <v>24446.639999999999</v>
      </c>
      <c r="I223" s="1" t="s">
        <v>18</v>
      </c>
      <c r="J223" s="1" t="s">
        <v>27</v>
      </c>
      <c r="K223" s="1" t="s">
        <v>20</v>
      </c>
      <c r="L223" s="1" t="s">
        <v>20</v>
      </c>
      <c r="M223" s="1" t="s">
        <v>21</v>
      </c>
      <c r="N223" s="1" t="s">
        <v>22</v>
      </c>
      <c r="O223" s="1" t="s">
        <v>20</v>
      </c>
      <c r="P223" s="1" t="str">
        <f>IFERROR( LOOKUP(Table1[[#This Row],[Age]],$AO$3:$AO$8,$AP$3:$AP$8), "Out of Range")</f>
        <v>26-35</v>
      </c>
      <c r="Q223" s="1" t="str">
        <f>TEXT(Table1[[#This Row],[Date Joined]],"DD")</f>
        <v>30</v>
      </c>
      <c r="R223" s="1" t="str">
        <f>TEXT(Table1[[#This Row],[Date Joined]],"MMM")</f>
        <v>May</v>
      </c>
      <c r="S223" s="1" t="str">
        <f>TEXT(Table1[[#This Row],[Date Joined]],"YYYY")</f>
        <v>2017</v>
      </c>
    </row>
    <row r="224" spans="1:19" x14ac:dyDescent="0.3">
      <c r="A224" s="1" t="s">
        <v>946</v>
      </c>
      <c r="B224" s="1" t="s">
        <v>56</v>
      </c>
      <c r="C224" s="1" t="s">
        <v>24</v>
      </c>
      <c r="D224" s="2">
        <v>25</v>
      </c>
      <c r="E224" s="1" t="s">
        <v>16</v>
      </c>
      <c r="F224" s="1" t="s">
        <v>17</v>
      </c>
      <c r="G224" s="28">
        <v>42896</v>
      </c>
      <c r="H224" s="3">
        <v>195218.99</v>
      </c>
      <c r="I224" s="1" t="s">
        <v>31</v>
      </c>
      <c r="J224" s="1" t="s">
        <v>27</v>
      </c>
      <c r="K224" s="1" t="s">
        <v>28</v>
      </c>
      <c r="L224" s="1" t="s">
        <v>20</v>
      </c>
      <c r="M224" s="1" t="s">
        <v>21</v>
      </c>
      <c r="N224" s="1" t="s">
        <v>38</v>
      </c>
      <c r="O224" s="1" t="s">
        <v>28</v>
      </c>
      <c r="P224" s="1" t="str">
        <f>IFERROR( LOOKUP(Table1[[#This Row],[Age]],$AO$3:$AO$8,$AP$3:$AP$8), "Out of Range")</f>
        <v>26-35</v>
      </c>
      <c r="Q224" s="1" t="str">
        <f>TEXT(Table1[[#This Row],[Date Joined]],"DD")</f>
        <v>10</v>
      </c>
      <c r="R224" s="1" t="str">
        <f>TEXT(Table1[[#This Row],[Date Joined]],"MMM")</f>
        <v>Jun</v>
      </c>
      <c r="S224" s="1" t="str">
        <f>TEXT(Table1[[#This Row],[Date Joined]],"YYYY")</f>
        <v>2017</v>
      </c>
    </row>
    <row r="225" spans="1:19" x14ac:dyDescent="0.3">
      <c r="A225" s="1" t="s">
        <v>332</v>
      </c>
      <c r="B225" s="1" t="s">
        <v>44</v>
      </c>
      <c r="C225" s="1" t="s">
        <v>15</v>
      </c>
      <c r="D225" s="2">
        <v>43</v>
      </c>
      <c r="E225" s="1" t="s">
        <v>16</v>
      </c>
      <c r="F225" s="1" t="s">
        <v>17</v>
      </c>
      <c r="G225" s="28">
        <v>42839</v>
      </c>
      <c r="H225" s="3">
        <v>27019</v>
      </c>
      <c r="I225" s="1" t="s">
        <v>18</v>
      </c>
      <c r="J225" s="1" t="s">
        <v>19</v>
      </c>
      <c r="K225" s="1" t="s">
        <v>20</v>
      </c>
      <c r="L225" s="1" t="s">
        <v>20</v>
      </c>
      <c r="M225" s="1" t="s">
        <v>21</v>
      </c>
      <c r="N225" s="1" t="s">
        <v>22</v>
      </c>
      <c r="O225" s="1" t="s">
        <v>20</v>
      </c>
      <c r="P225" s="1" t="str">
        <f>IFERROR( LOOKUP(Table1[[#This Row],[Age]],$AO$3:$AO$8,$AP$3:$AP$8), "Out of Range")</f>
        <v>35-45</v>
      </c>
      <c r="Q225" s="1" t="str">
        <f>TEXT(Table1[[#This Row],[Date Joined]],"DD")</f>
        <v>14</v>
      </c>
      <c r="R225" s="1" t="str">
        <f>TEXT(Table1[[#This Row],[Date Joined]],"MMM")</f>
        <v>Apr</v>
      </c>
      <c r="S225" s="1" t="str">
        <f>TEXT(Table1[[#This Row],[Date Joined]],"YYYY")</f>
        <v>2017</v>
      </c>
    </row>
    <row r="226" spans="1:19" x14ac:dyDescent="0.3">
      <c r="A226" s="1" t="s">
        <v>957</v>
      </c>
      <c r="B226" s="1" t="s">
        <v>63</v>
      </c>
      <c r="C226" s="1" t="s">
        <v>24</v>
      </c>
      <c r="D226" s="2">
        <v>25</v>
      </c>
      <c r="E226" s="1" t="s">
        <v>16</v>
      </c>
      <c r="F226" s="1" t="s">
        <v>17</v>
      </c>
      <c r="G226" s="28">
        <v>42897</v>
      </c>
      <c r="H226" s="3">
        <v>4033.34</v>
      </c>
      <c r="I226" s="1" t="s">
        <v>18</v>
      </c>
      <c r="J226" s="1" t="s">
        <v>27</v>
      </c>
      <c r="K226" s="1" t="s">
        <v>28</v>
      </c>
      <c r="L226" s="1" t="s">
        <v>20</v>
      </c>
      <c r="M226" s="1" t="s">
        <v>53</v>
      </c>
      <c r="N226" s="1" t="s">
        <v>22</v>
      </c>
      <c r="O226" s="1" t="s">
        <v>20</v>
      </c>
      <c r="P226" s="1" t="str">
        <f>IFERROR( LOOKUP(Table1[[#This Row],[Age]],$AO$3:$AO$8,$AP$3:$AP$8), "Out of Range")</f>
        <v>26-35</v>
      </c>
      <c r="Q226" s="1" t="str">
        <f>TEXT(Table1[[#This Row],[Date Joined]],"DD")</f>
        <v>11</v>
      </c>
      <c r="R226" s="1" t="str">
        <f>TEXT(Table1[[#This Row],[Date Joined]],"MMM")</f>
        <v>Jun</v>
      </c>
      <c r="S226" s="1" t="str">
        <f>TEXT(Table1[[#This Row],[Date Joined]],"YYYY")</f>
        <v>2017</v>
      </c>
    </row>
    <row r="227" spans="1:19" x14ac:dyDescent="0.3">
      <c r="A227" s="1" t="s">
        <v>334</v>
      </c>
      <c r="B227" s="1" t="s">
        <v>83</v>
      </c>
      <c r="C227" s="1" t="s">
        <v>15</v>
      </c>
      <c r="D227" s="2">
        <v>40</v>
      </c>
      <c r="E227" s="1" t="s">
        <v>16</v>
      </c>
      <c r="F227" s="1" t="s">
        <v>17</v>
      </c>
      <c r="G227" s="28">
        <v>42839</v>
      </c>
      <c r="H227" s="3">
        <v>14737.97</v>
      </c>
      <c r="I227" s="1" t="s">
        <v>31</v>
      </c>
      <c r="J227" s="1" t="s">
        <v>27</v>
      </c>
      <c r="K227" s="1" t="s">
        <v>28</v>
      </c>
      <c r="L227" s="1" t="s">
        <v>20</v>
      </c>
      <c r="M227" s="1" t="s">
        <v>22</v>
      </c>
      <c r="N227" s="1" t="s">
        <v>22</v>
      </c>
      <c r="O227" s="1" t="s">
        <v>20</v>
      </c>
      <c r="P227" s="1" t="str">
        <f>IFERROR( LOOKUP(Table1[[#This Row],[Age]],$AO$3:$AO$8,$AP$3:$AP$8), "Out of Range")</f>
        <v>35-45</v>
      </c>
      <c r="Q227" s="1" t="str">
        <f>TEXT(Table1[[#This Row],[Date Joined]],"DD")</f>
        <v>14</v>
      </c>
      <c r="R227" s="1" t="str">
        <f>TEXT(Table1[[#This Row],[Date Joined]],"MMM")</f>
        <v>Apr</v>
      </c>
      <c r="S227" s="1" t="str">
        <f>TEXT(Table1[[#This Row],[Date Joined]],"YYYY")</f>
        <v>2017</v>
      </c>
    </row>
    <row r="228" spans="1:19" x14ac:dyDescent="0.3">
      <c r="A228" s="1" t="s">
        <v>965</v>
      </c>
      <c r="B228" s="1" t="s">
        <v>106</v>
      </c>
      <c r="C228" s="1" t="s">
        <v>24</v>
      </c>
      <c r="D228" s="2">
        <v>25</v>
      </c>
      <c r="E228" s="1" t="s">
        <v>34</v>
      </c>
      <c r="F228" s="1" t="s">
        <v>26</v>
      </c>
      <c r="G228" s="28">
        <v>42898</v>
      </c>
      <c r="H228" s="3">
        <v>23431.57</v>
      </c>
      <c r="I228" s="1" t="s">
        <v>18</v>
      </c>
      <c r="J228" s="1" t="s">
        <v>27</v>
      </c>
      <c r="K228" s="1" t="s">
        <v>28</v>
      </c>
      <c r="L228" s="1" t="s">
        <v>28</v>
      </c>
      <c r="M228" s="1" t="s">
        <v>22</v>
      </c>
      <c r="N228" s="1" t="s">
        <v>22</v>
      </c>
      <c r="O228" s="1" t="s">
        <v>20</v>
      </c>
      <c r="P228" s="1" t="str">
        <f>IFERROR( LOOKUP(Table1[[#This Row],[Age]],$AO$3:$AO$8,$AP$3:$AP$8), "Out of Range")</f>
        <v>26-35</v>
      </c>
      <c r="Q228" s="1" t="str">
        <f>TEXT(Table1[[#This Row],[Date Joined]],"DD")</f>
        <v>12</v>
      </c>
      <c r="R228" s="1" t="str">
        <f>TEXT(Table1[[#This Row],[Date Joined]],"MMM")</f>
        <v>Jun</v>
      </c>
      <c r="S228" s="1" t="str">
        <f>TEXT(Table1[[#This Row],[Date Joined]],"YYYY")</f>
        <v>2017</v>
      </c>
    </row>
    <row r="229" spans="1:19" x14ac:dyDescent="0.3">
      <c r="A229" s="1" t="s">
        <v>336</v>
      </c>
      <c r="B229" s="1" t="s">
        <v>78</v>
      </c>
      <c r="C229" s="1" t="s">
        <v>24</v>
      </c>
      <c r="D229" s="2">
        <v>37</v>
      </c>
      <c r="E229" s="1" t="s">
        <v>16</v>
      </c>
      <c r="F229" s="1" t="s">
        <v>17</v>
      </c>
      <c r="G229" s="28">
        <v>42840</v>
      </c>
      <c r="H229" s="3">
        <v>6881.36</v>
      </c>
      <c r="I229" s="1" t="s">
        <v>18</v>
      </c>
      <c r="J229" s="1" t="s">
        <v>27</v>
      </c>
      <c r="K229" s="1" t="s">
        <v>28</v>
      </c>
      <c r="L229" s="1" t="s">
        <v>20</v>
      </c>
      <c r="M229" s="1" t="s">
        <v>21</v>
      </c>
      <c r="N229" s="1" t="s">
        <v>38</v>
      </c>
      <c r="O229" s="1" t="s">
        <v>20</v>
      </c>
      <c r="P229" s="1" t="str">
        <f>IFERROR( LOOKUP(Table1[[#This Row],[Age]],$AO$3:$AO$8,$AP$3:$AP$8), "Out of Range")</f>
        <v>35-45</v>
      </c>
      <c r="Q229" s="1" t="str">
        <f>TEXT(Table1[[#This Row],[Date Joined]],"DD")</f>
        <v>15</v>
      </c>
      <c r="R229" s="1" t="str">
        <f>TEXT(Table1[[#This Row],[Date Joined]],"MMM")</f>
        <v>Apr</v>
      </c>
      <c r="S229" s="1" t="str">
        <f>TEXT(Table1[[#This Row],[Date Joined]],"YYYY")</f>
        <v>2017</v>
      </c>
    </row>
    <row r="230" spans="1:19" x14ac:dyDescent="0.3">
      <c r="A230" s="1" t="s">
        <v>337</v>
      </c>
      <c r="B230" s="1" t="s">
        <v>78</v>
      </c>
      <c r="C230" s="1" t="s">
        <v>24</v>
      </c>
      <c r="D230" s="2">
        <v>36</v>
      </c>
      <c r="E230" s="1" t="s">
        <v>16</v>
      </c>
      <c r="F230" s="1" t="s">
        <v>17</v>
      </c>
      <c r="G230" s="28">
        <v>42840</v>
      </c>
      <c r="H230" s="3">
        <v>63633.25</v>
      </c>
      <c r="I230" s="1" t="s">
        <v>18</v>
      </c>
      <c r="J230" s="1" t="s">
        <v>19</v>
      </c>
      <c r="K230" s="1" t="s">
        <v>28</v>
      </c>
      <c r="L230" s="1" t="s">
        <v>20</v>
      </c>
      <c r="M230" s="1" t="s">
        <v>21</v>
      </c>
      <c r="N230" s="1" t="s">
        <v>22</v>
      </c>
      <c r="O230" s="1" t="s">
        <v>20</v>
      </c>
      <c r="P230" s="1" t="str">
        <f>IFERROR( LOOKUP(Table1[[#This Row],[Age]],$AO$3:$AO$8,$AP$3:$AP$8), "Out of Range")</f>
        <v>35-45</v>
      </c>
      <c r="Q230" s="1" t="str">
        <f>TEXT(Table1[[#This Row],[Date Joined]],"DD")</f>
        <v>15</v>
      </c>
      <c r="R230" s="1" t="str">
        <f>TEXT(Table1[[#This Row],[Date Joined]],"MMM")</f>
        <v>Apr</v>
      </c>
      <c r="S230" s="1" t="str">
        <f>TEXT(Table1[[#This Row],[Date Joined]],"YYYY")</f>
        <v>2017</v>
      </c>
    </row>
    <row r="231" spans="1:19" x14ac:dyDescent="0.3">
      <c r="A231" s="1" t="s">
        <v>338</v>
      </c>
      <c r="B231" s="1" t="s">
        <v>67</v>
      </c>
      <c r="C231" s="1" t="s">
        <v>15</v>
      </c>
      <c r="D231" s="2">
        <v>42</v>
      </c>
      <c r="E231" s="1" t="s">
        <v>16</v>
      </c>
      <c r="F231" s="1" t="s">
        <v>17</v>
      </c>
      <c r="G231" s="28">
        <v>42840</v>
      </c>
      <c r="H231" s="3">
        <v>77496.67</v>
      </c>
      <c r="I231" s="1" t="s">
        <v>18</v>
      </c>
      <c r="J231" s="1" t="s">
        <v>32</v>
      </c>
      <c r="K231" s="1" t="s">
        <v>28</v>
      </c>
      <c r="L231" s="1" t="s">
        <v>28</v>
      </c>
      <c r="M231" s="1" t="s">
        <v>21</v>
      </c>
      <c r="N231" s="1" t="s">
        <v>38</v>
      </c>
      <c r="O231" s="1" t="s">
        <v>20</v>
      </c>
      <c r="P231" s="1" t="str">
        <f>IFERROR( LOOKUP(Table1[[#This Row],[Age]],$AO$3:$AO$8,$AP$3:$AP$8), "Out of Range")</f>
        <v>35-45</v>
      </c>
      <c r="Q231" s="1" t="str">
        <f>TEXT(Table1[[#This Row],[Date Joined]],"DD")</f>
        <v>15</v>
      </c>
      <c r="R231" s="1" t="str">
        <f>TEXT(Table1[[#This Row],[Date Joined]],"MMM")</f>
        <v>Apr</v>
      </c>
      <c r="S231" s="1" t="str">
        <f>TEXT(Table1[[#This Row],[Date Joined]],"YYYY")</f>
        <v>2017</v>
      </c>
    </row>
    <row r="232" spans="1:19" x14ac:dyDescent="0.3">
      <c r="A232" s="1" t="s">
        <v>339</v>
      </c>
      <c r="B232" s="1" t="s">
        <v>35</v>
      </c>
      <c r="C232" s="1" t="s">
        <v>24</v>
      </c>
      <c r="D232" s="2">
        <v>45</v>
      </c>
      <c r="E232" s="1" t="s">
        <v>16</v>
      </c>
      <c r="F232" s="1" t="s">
        <v>17</v>
      </c>
      <c r="G232" s="28">
        <v>42840</v>
      </c>
      <c r="H232" s="3">
        <v>58579.49</v>
      </c>
      <c r="I232" s="1" t="s">
        <v>18</v>
      </c>
      <c r="J232" s="1" t="s">
        <v>27</v>
      </c>
      <c r="K232" s="1" t="s">
        <v>20</v>
      </c>
      <c r="L232" s="1" t="s">
        <v>20</v>
      </c>
      <c r="M232" s="1" t="s">
        <v>21</v>
      </c>
      <c r="N232" s="1" t="s">
        <v>22</v>
      </c>
      <c r="O232" s="1" t="s">
        <v>20</v>
      </c>
      <c r="P232" s="1" t="str">
        <f>IFERROR( LOOKUP(Table1[[#This Row],[Age]],$AO$3:$AO$8,$AP$3:$AP$8), "Out of Range")</f>
        <v>45-55</v>
      </c>
      <c r="Q232" s="1" t="str">
        <f>TEXT(Table1[[#This Row],[Date Joined]],"DD")</f>
        <v>15</v>
      </c>
      <c r="R232" s="1" t="str">
        <f>TEXT(Table1[[#This Row],[Date Joined]],"MMM")</f>
        <v>Apr</v>
      </c>
      <c r="S232" s="1" t="str">
        <f>TEXT(Table1[[#This Row],[Date Joined]],"YYYY")</f>
        <v>2017</v>
      </c>
    </row>
    <row r="233" spans="1:19" x14ac:dyDescent="0.3">
      <c r="A233" s="1" t="s">
        <v>340</v>
      </c>
      <c r="B233" s="1" t="s">
        <v>59</v>
      </c>
      <c r="C233" s="1" t="s">
        <v>15</v>
      </c>
      <c r="D233" s="2">
        <v>41</v>
      </c>
      <c r="E233" s="1" t="s">
        <v>16</v>
      </c>
      <c r="F233" s="1" t="s">
        <v>26</v>
      </c>
      <c r="G233" s="28">
        <v>42840</v>
      </c>
      <c r="H233" s="3">
        <v>86211.64</v>
      </c>
      <c r="I233" s="1" t="s">
        <v>18</v>
      </c>
      <c r="J233" s="1" t="s">
        <v>32</v>
      </c>
      <c r="K233" s="1" t="s">
        <v>20</v>
      </c>
      <c r="L233" s="1" t="s">
        <v>20</v>
      </c>
      <c r="M233" s="1" t="s">
        <v>22</v>
      </c>
      <c r="N233" s="1" t="s">
        <v>22</v>
      </c>
      <c r="O233" s="1" t="s">
        <v>20</v>
      </c>
      <c r="P233" s="1" t="str">
        <f>IFERROR( LOOKUP(Table1[[#This Row],[Age]],$AO$3:$AO$8,$AP$3:$AP$8), "Out of Range")</f>
        <v>35-45</v>
      </c>
      <c r="Q233" s="1" t="str">
        <f>TEXT(Table1[[#This Row],[Date Joined]],"DD")</f>
        <v>15</v>
      </c>
      <c r="R233" s="1" t="str">
        <f>TEXT(Table1[[#This Row],[Date Joined]],"MMM")</f>
        <v>Apr</v>
      </c>
      <c r="S233" s="1" t="str">
        <f>TEXT(Table1[[#This Row],[Date Joined]],"YYYY")</f>
        <v>2017</v>
      </c>
    </row>
    <row r="234" spans="1:19" x14ac:dyDescent="0.3">
      <c r="A234" s="1" t="s">
        <v>341</v>
      </c>
      <c r="B234" s="1" t="s">
        <v>60</v>
      </c>
      <c r="C234" s="1" t="s">
        <v>15</v>
      </c>
      <c r="D234" s="2">
        <v>42</v>
      </c>
      <c r="E234" s="1" t="s">
        <v>16</v>
      </c>
      <c r="F234" s="1" t="s">
        <v>17</v>
      </c>
      <c r="G234" s="28">
        <v>42841</v>
      </c>
      <c r="H234" s="3">
        <v>95326.45</v>
      </c>
      <c r="I234" s="1" t="s">
        <v>31</v>
      </c>
      <c r="J234" s="1" t="s">
        <v>27</v>
      </c>
      <c r="K234" s="1" t="s">
        <v>28</v>
      </c>
      <c r="L234" s="1" t="s">
        <v>20</v>
      </c>
      <c r="M234" s="1" t="s">
        <v>21</v>
      </c>
      <c r="N234" s="1" t="s">
        <v>29</v>
      </c>
      <c r="O234" s="1" t="s">
        <v>20</v>
      </c>
      <c r="P234" s="1" t="str">
        <f>IFERROR( LOOKUP(Table1[[#This Row],[Age]],$AO$3:$AO$8,$AP$3:$AP$8), "Out of Range")</f>
        <v>35-45</v>
      </c>
      <c r="Q234" s="1" t="str">
        <f>TEXT(Table1[[#This Row],[Date Joined]],"DD")</f>
        <v>16</v>
      </c>
      <c r="R234" s="1" t="str">
        <f>TEXT(Table1[[#This Row],[Date Joined]],"MMM")</f>
        <v>Apr</v>
      </c>
      <c r="S234" s="1" t="str">
        <f>TEXT(Table1[[#This Row],[Date Joined]],"YYYY")</f>
        <v>2017</v>
      </c>
    </row>
    <row r="235" spans="1:19" x14ac:dyDescent="0.3">
      <c r="A235" s="1" t="s">
        <v>342</v>
      </c>
      <c r="B235" s="1" t="s">
        <v>46</v>
      </c>
      <c r="C235" s="1" t="s">
        <v>15</v>
      </c>
      <c r="D235" s="2">
        <v>42</v>
      </c>
      <c r="E235" s="1" t="s">
        <v>16</v>
      </c>
      <c r="F235" s="1" t="s">
        <v>17</v>
      </c>
      <c r="G235" s="28">
        <v>42841</v>
      </c>
      <c r="H235" s="3">
        <v>15221.9</v>
      </c>
      <c r="I235" s="1" t="s">
        <v>31</v>
      </c>
      <c r="J235" s="1" t="s">
        <v>27</v>
      </c>
      <c r="K235" s="1" t="s">
        <v>28</v>
      </c>
      <c r="L235" s="1" t="s">
        <v>20</v>
      </c>
      <c r="M235" s="1" t="s">
        <v>21</v>
      </c>
      <c r="N235" s="1" t="s">
        <v>69</v>
      </c>
      <c r="O235" s="1" t="s">
        <v>20</v>
      </c>
      <c r="P235" s="1" t="str">
        <f>IFERROR( LOOKUP(Table1[[#This Row],[Age]],$AO$3:$AO$8,$AP$3:$AP$8), "Out of Range")</f>
        <v>35-45</v>
      </c>
      <c r="Q235" s="1" t="str">
        <f>TEXT(Table1[[#This Row],[Date Joined]],"DD")</f>
        <v>16</v>
      </c>
      <c r="R235" s="1" t="str">
        <f>TEXT(Table1[[#This Row],[Date Joined]],"MMM")</f>
        <v>Apr</v>
      </c>
      <c r="S235" s="1" t="str">
        <f>TEXT(Table1[[#This Row],[Date Joined]],"YYYY")</f>
        <v>2017</v>
      </c>
    </row>
    <row r="236" spans="1:19" x14ac:dyDescent="0.3">
      <c r="A236" s="1" t="s">
        <v>343</v>
      </c>
      <c r="B236" s="1" t="s">
        <v>101</v>
      </c>
      <c r="C236" s="1" t="s">
        <v>24</v>
      </c>
      <c r="D236" s="2">
        <v>40</v>
      </c>
      <c r="E236" s="1" t="s">
        <v>16</v>
      </c>
      <c r="F236" s="1" t="s">
        <v>17</v>
      </c>
      <c r="G236" s="28">
        <v>42841</v>
      </c>
      <c r="H236" s="3">
        <v>70922.28</v>
      </c>
      <c r="I236" s="1" t="s">
        <v>31</v>
      </c>
      <c r="J236" s="1" t="s">
        <v>27</v>
      </c>
      <c r="K236" s="1" t="s">
        <v>20</v>
      </c>
      <c r="L236" s="1" t="s">
        <v>20</v>
      </c>
      <c r="M236" s="1" t="s">
        <v>21</v>
      </c>
      <c r="N236" s="1" t="s">
        <v>22</v>
      </c>
      <c r="O236" s="1" t="s">
        <v>20</v>
      </c>
      <c r="P236" s="1" t="str">
        <f>IFERROR( LOOKUP(Table1[[#This Row],[Age]],$AO$3:$AO$8,$AP$3:$AP$8), "Out of Range")</f>
        <v>35-45</v>
      </c>
      <c r="Q236" s="1" t="str">
        <f>TEXT(Table1[[#This Row],[Date Joined]],"DD")</f>
        <v>16</v>
      </c>
      <c r="R236" s="1" t="str">
        <f>TEXT(Table1[[#This Row],[Date Joined]],"MMM")</f>
        <v>Apr</v>
      </c>
      <c r="S236" s="1" t="str">
        <f>TEXT(Table1[[#This Row],[Date Joined]],"YYYY")</f>
        <v>2017</v>
      </c>
    </row>
    <row r="237" spans="1:19" x14ac:dyDescent="0.3">
      <c r="A237" s="1" t="s">
        <v>344</v>
      </c>
      <c r="B237" s="1" t="s">
        <v>35</v>
      </c>
      <c r="C237" s="1" t="s">
        <v>24</v>
      </c>
      <c r="D237" s="2">
        <v>43</v>
      </c>
      <c r="E237" s="1" t="s">
        <v>16</v>
      </c>
      <c r="F237" s="1" t="s">
        <v>17</v>
      </c>
      <c r="G237" s="28">
        <v>42841</v>
      </c>
      <c r="H237" s="3">
        <v>38121.129999999997</v>
      </c>
      <c r="I237" s="1" t="s">
        <v>49</v>
      </c>
      <c r="J237" s="1" t="s">
        <v>27</v>
      </c>
      <c r="K237" s="1" t="s">
        <v>20</v>
      </c>
      <c r="L237" s="1" t="s">
        <v>20</v>
      </c>
      <c r="M237" s="1" t="s">
        <v>21</v>
      </c>
      <c r="N237" s="1" t="s">
        <v>22</v>
      </c>
      <c r="O237" s="1" t="s">
        <v>20</v>
      </c>
      <c r="P237" s="1" t="str">
        <f>IFERROR( LOOKUP(Table1[[#This Row],[Age]],$AO$3:$AO$8,$AP$3:$AP$8), "Out of Range")</f>
        <v>35-45</v>
      </c>
      <c r="Q237" s="1" t="str">
        <f>TEXT(Table1[[#This Row],[Date Joined]],"DD")</f>
        <v>16</v>
      </c>
      <c r="R237" s="1" t="str">
        <f>TEXT(Table1[[#This Row],[Date Joined]],"MMM")</f>
        <v>Apr</v>
      </c>
      <c r="S237" s="1" t="str">
        <f>TEXT(Table1[[#This Row],[Date Joined]],"YYYY")</f>
        <v>2017</v>
      </c>
    </row>
    <row r="238" spans="1:19" x14ac:dyDescent="0.3">
      <c r="A238" s="1" t="s">
        <v>345</v>
      </c>
      <c r="B238" s="1" t="s">
        <v>87</v>
      </c>
      <c r="C238" s="1" t="s">
        <v>24</v>
      </c>
      <c r="D238" s="2">
        <v>43</v>
      </c>
      <c r="E238" s="1" t="s">
        <v>16</v>
      </c>
      <c r="F238" s="1" t="s">
        <v>17</v>
      </c>
      <c r="G238" s="28">
        <v>42841</v>
      </c>
      <c r="H238" s="3">
        <v>35651.43</v>
      </c>
      <c r="I238" s="1" t="s">
        <v>18</v>
      </c>
      <c r="J238" s="1" t="s">
        <v>27</v>
      </c>
      <c r="K238" s="1" t="s">
        <v>28</v>
      </c>
      <c r="L238" s="1" t="s">
        <v>20</v>
      </c>
      <c r="M238" s="1" t="s">
        <v>21</v>
      </c>
      <c r="N238" s="1" t="s">
        <v>38</v>
      </c>
      <c r="O238" s="1" t="s">
        <v>20</v>
      </c>
      <c r="P238" s="1" t="str">
        <f>IFERROR( LOOKUP(Table1[[#This Row],[Age]],$AO$3:$AO$8,$AP$3:$AP$8), "Out of Range")</f>
        <v>35-45</v>
      </c>
      <c r="Q238" s="1" t="str">
        <f>TEXT(Table1[[#This Row],[Date Joined]],"DD")</f>
        <v>16</v>
      </c>
      <c r="R238" s="1" t="str">
        <f>TEXT(Table1[[#This Row],[Date Joined]],"MMM")</f>
        <v>Apr</v>
      </c>
      <c r="S238" s="1" t="str">
        <f>TEXT(Table1[[#This Row],[Date Joined]],"YYYY")</f>
        <v>2017</v>
      </c>
    </row>
    <row r="239" spans="1:19" x14ac:dyDescent="0.3">
      <c r="A239" s="1" t="s">
        <v>1022</v>
      </c>
      <c r="B239" s="1" t="s">
        <v>44</v>
      </c>
      <c r="C239" s="1" t="s">
        <v>24</v>
      </c>
      <c r="D239" s="2">
        <v>25</v>
      </c>
      <c r="E239" s="1" t="s">
        <v>25</v>
      </c>
      <c r="F239" s="1" t="s">
        <v>26</v>
      </c>
      <c r="G239" s="28">
        <v>42904</v>
      </c>
      <c r="H239" s="3">
        <v>223428.55</v>
      </c>
      <c r="I239" s="1" t="s">
        <v>18</v>
      </c>
      <c r="J239" s="1" t="s">
        <v>32</v>
      </c>
      <c r="K239" s="1" t="s">
        <v>20</v>
      </c>
      <c r="L239" s="1" t="s">
        <v>20</v>
      </c>
      <c r="M239" s="1" t="s">
        <v>21</v>
      </c>
      <c r="N239" s="1" t="s">
        <v>29</v>
      </c>
      <c r="O239" s="1" t="s">
        <v>20</v>
      </c>
      <c r="P239" s="1" t="str">
        <f>IFERROR( LOOKUP(Table1[[#This Row],[Age]],$AO$3:$AO$8,$AP$3:$AP$8), "Out of Range")</f>
        <v>26-35</v>
      </c>
      <c r="Q239" s="1" t="str">
        <f>TEXT(Table1[[#This Row],[Date Joined]],"DD")</f>
        <v>18</v>
      </c>
      <c r="R239" s="1" t="str">
        <f>TEXT(Table1[[#This Row],[Date Joined]],"MMM")</f>
        <v>Jun</v>
      </c>
      <c r="S239" s="1" t="str">
        <f>TEXT(Table1[[#This Row],[Date Joined]],"YYYY")</f>
        <v>2017</v>
      </c>
    </row>
    <row r="240" spans="1:19" x14ac:dyDescent="0.3">
      <c r="A240" s="1" t="s">
        <v>347</v>
      </c>
      <c r="B240" s="1" t="s">
        <v>52</v>
      </c>
      <c r="C240" s="1" t="s">
        <v>24</v>
      </c>
      <c r="D240" s="2">
        <v>35</v>
      </c>
      <c r="E240" s="1" t="s">
        <v>16</v>
      </c>
      <c r="F240" s="1" t="s">
        <v>17</v>
      </c>
      <c r="G240" s="28">
        <v>42842</v>
      </c>
      <c r="H240" s="3">
        <v>17730.57</v>
      </c>
      <c r="I240" s="1" t="s">
        <v>18</v>
      </c>
      <c r="J240" s="1" t="s">
        <v>19</v>
      </c>
      <c r="K240" s="1" t="s">
        <v>20</v>
      </c>
      <c r="L240" s="1" t="s">
        <v>20</v>
      </c>
      <c r="M240" s="1" t="s">
        <v>22</v>
      </c>
      <c r="N240" s="1" t="s">
        <v>22</v>
      </c>
      <c r="O240" s="1" t="s">
        <v>20</v>
      </c>
      <c r="P240" s="1" t="str">
        <f>IFERROR( LOOKUP(Table1[[#This Row],[Age]],$AO$3:$AO$8,$AP$3:$AP$8), "Out of Range")</f>
        <v>35-45</v>
      </c>
      <c r="Q240" s="1" t="str">
        <f>TEXT(Table1[[#This Row],[Date Joined]],"DD")</f>
        <v>17</v>
      </c>
      <c r="R240" s="1" t="str">
        <f>TEXT(Table1[[#This Row],[Date Joined]],"MMM")</f>
        <v>Apr</v>
      </c>
      <c r="S240" s="1" t="str">
        <f>TEXT(Table1[[#This Row],[Date Joined]],"YYYY")</f>
        <v>2017</v>
      </c>
    </row>
    <row r="241" spans="1:19" x14ac:dyDescent="0.3">
      <c r="A241" s="1" t="s">
        <v>1081</v>
      </c>
      <c r="B241" s="1" t="s">
        <v>64</v>
      </c>
      <c r="C241" s="1" t="s">
        <v>24</v>
      </c>
      <c r="D241" s="2">
        <v>25</v>
      </c>
      <c r="E241" s="1" t="s">
        <v>16</v>
      </c>
      <c r="F241" s="1" t="s">
        <v>41</v>
      </c>
      <c r="G241" s="28">
        <v>42909</v>
      </c>
      <c r="H241" s="3">
        <v>128767.64</v>
      </c>
      <c r="I241" s="1" t="s">
        <v>31</v>
      </c>
      <c r="J241" s="1" t="s">
        <v>27</v>
      </c>
      <c r="K241" s="1" t="s">
        <v>28</v>
      </c>
      <c r="L241" s="1" t="s">
        <v>20</v>
      </c>
      <c r="M241" s="1" t="s">
        <v>22</v>
      </c>
      <c r="N241" s="1" t="s">
        <v>22</v>
      </c>
      <c r="O241" s="1" t="s">
        <v>20</v>
      </c>
      <c r="P241" s="1" t="str">
        <f>IFERROR( LOOKUP(Table1[[#This Row],[Age]],$AO$3:$AO$8,$AP$3:$AP$8), "Out of Range")</f>
        <v>26-35</v>
      </c>
      <c r="Q241" s="1" t="str">
        <f>TEXT(Table1[[#This Row],[Date Joined]],"DD")</f>
        <v>23</v>
      </c>
      <c r="R241" s="1" t="str">
        <f>TEXT(Table1[[#This Row],[Date Joined]],"MMM")</f>
        <v>Jun</v>
      </c>
      <c r="S241" s="1" t="str">
        <f>TEXT(Table1[[#This Row],[Date Joined]],"YYYY")</f>
        <v>2017</v>
      </c>
    </row>
    <row r="242" spans="1:19" x14ac:dyDescent="0.3">
      <c r="A242" s="1" t="s">
        <v>349</v>
      </c>
      <c r="B242" s="1" t="s">
        <v>102</v>
      </c>
      <c r="C242" s="1" t="s">
        <v>15</v>
      </c>
      <c r="D242" s="2">
        <v>43</v>
      </c>
      <c r="E242" s="1" t="s">
        <v>16</v>
      </c>
      <c r="F242" s="1" t="s">
        <v>17</v>
      </c>
      <c r="G242" s="28">
        <v>42842</v>
      </c>
      <c r="H242" s="3">
        <v>22307.16</v>
      </c>
      <c r="I242" s="1" t="s">
        <v>31</v>
      </c>
      <c r="J242" s="1" t="s">
        <v>27</v>
      </c>
      <c r="K242" s="1" t="s">
        <v>28</v>
      </c>
      <c r="L242" s="1" t="s">
        <v>20</v>
      </c>
      <c r="M242" s="1" t="s">
        <v>21</v>
      </c>
      <c r="N242" s="1" t="s">
        <v>22</v>
      </c>
      <c r="O242" s="1" t="s">
        <v>20</v>
      </c>
      <c r="P242" s="1" t="str">
        <f>IFERROR( LOOKUP(Table1[[#This Row],[Age]],$AO$3:$AO$8,$AP$3:$AP$8), "Out of Range")</f>
        <v>35-45</v>
      </c>
      <c r="Q242" s="1" t="str">
        <f>TEXT(Table1[[#This Row],[Date Joined]],"DD")</f>
        <v>17</v>
      </c>
      <c r="R242" s="1" t="str">
        <f>TEXT(Table1[[#This Row],[Date Joined]],"MMM")</f>
        <v>Apr</v>
      </c>
      <c r="S242" s="1" t="str">
        <f>TEXT(Table1[[#This Row],[Date Joined]],"YYYY")</f>
        <v>2017</v>
      </c>
    </row>
    <row r="243" spans="1:19" x14ac:dyDescent="0.3">
      <c r="A243" s="1" t="s">
        <v>350</v>
      </c>
      <c r="B243" s="1" t="s">
        <v>87</v>
      </c>
      <c r="C243" s="1" t="s">
        <v>24</v>
      </c>
      <c r="D243" s="2">
        <v>34</v>
      </c>
      <c r="E243" s="1" t="s">
        <v>16</v>
      </c>
      <c r="F243" s="1" t="s">
        <v>26</v>
      </c>
      <c r="G243" s="28">
        <v>42842</v>
      </c>
      <c r="H243" s="3">
        <v>85294.66</v>
      </c>
      <c r="I243" s="1" t="s">
        <v>18</v>
      </c>
      <c r="J243" s="1" t="s">
        <v>32</v>
      </c>
      <c r="K243" s="1" t="s">
        <v>20</v>
      </c>
      <c r="L243" s="1" t="s">
        <v>20</v>
      </c>
      <c r="M243" s="1" t="s">
        <v>21</v>
      </c>
      <c r="N243" s="1" t="s">
        <v>22</v>
      </c>
      <c r="O243" s="1" t="s">
        <v>20</v>
      </c>
      <c r="P243" s="1" t="str">
        <f>IFERROR( LOOKUP(Table1[[#This Row],[Age]],$AO$3:$AO$8,$AP$3:$AP$8), "Out of Range")</f>
        <v>26-35</v>
      </c>
      <c r="Q243" s="1" t="str">
        <f>TEXT(Table1[[#This Row],[Date Joined]],"DD")</f>
        <v>17</v>
      </c>
      <c r="R243" s="1" t="str">
        <f>TEXT(Table1[[#This Row],[Date Joined]],"MMM")</f>
        <v>Apr</v>
      </c>
      <c r="S243" s="1" t="str">
        <f>TEXT(Table1[[#This Row],[Date Joined]],"YYYY")</f>
        <v>2017</v>
      </c>
    </row>
    <row r="244" spans="1:19" x14ac:dyDescent="0.3">
      <c r="A244" s="1" t="s">
        <v>351</v>
      </c>
      <c r="B244" s="1" t="s">
        <v>98</v>
      </c>
      <c r="C244" s="1" t="s">
        <v>15</v>
      </c>
      <c r="D244" s="2">
        <v>47</v>
      </c>
      <c r="E244" s="1" t="s">
        <v>16</v>
      </c>
      <c r="F244" s="1" t="s">
        <v>26</v>
      </c>
      <c r="G244" s="28">
        <v>42842</v>
      </c>
      <c r="H244" s="3">
        <v>173349.19</v>
      </c>
      <c r="I244" s="1" t="s">
        <v>18</v>
      </c>
      <c r="J244" s="1" t="s">
        <v>32</v>
      </c>
      <c r="K244" s="1" t="s">
        <v>20</v>
      </c>
      <c r="L244" s="1" t="s">
        <v>20</v>
      </c>
      <c r="M244" s="1" t="s">
        <v>21</v>
      </c>
      <c r="N244" s="1" t="s">
        <v>22</v>
      </c>
      <c r="O244" s="1" t="s">
        <v>20</v>
      </c>
      <c r="P244" s="1" t="str">
        <f>IFERROR( LOOKUP(Table1[[#This Row],[Age]],$AO$3:$AO$8,$AP$3:$AP$8), "Out of Range")</f>
        <v>45-55</v>
      </c>
      <c r="Q244" s="1" t="str">
        <f>TEXT(Table1[[#This Row],[Date Joined]],"DD")</f>
        <v>17</v>
      </c>
      <c r="R244" s="1" t="str">
        <f>TEXT(Table1[[#This Row],[Date Joined]],"MMM")</f>
        <v>Apr</v>
      </c>
      <c r="S244" s="1" t="str">
        <f>TEXT(Table1[[#This Row],[Date Joined]],"YYYY")</f>
        <v>2017</v>
      </c>
    </row>
    <row r="245" spans="1:19" x14ac:dyDescent="0.3">
      <c r="A245" s="1" t="s">
        <v>352</v>
      </c>
      <c r="B245" s="1" t="s">
        <v>45</v>
      </c>
      <c r="C245" s="1" t="s">
        <v>15</v>
      </c>
      <c r="D245" s="2">
        <v>39</v>
      </c>
      <c r="E245" s="1" t="s">
        <v>16</v>
      </c>
      <c r="F245" s="1" t="s">
        <v>17</v>
      </c>
      <c r="G245" s="28">
        <v>42842</v>
      </c>
      <c r="H245" s="3">
        <v>67364.429999999993</v>
      </c>
      <c r="I245" s="1" t="s">
        <v>18</v>
      </c>
      <c r="J245" s="1" t="s">
        <v>27</v>
      </c>
      <c r="K245" s="1" t="s">
        <v>28</v>
      </c>
      <c r="L245" s="1" t="s">
        <v>28</v>
      </c>
      <c r="M245" s="1" t="s">
        <v>22</v>
      </c>
      <c r="N245" s="1" t="s">
        <v>22</v>
      </c>
      <c r="O245" s="1" t="s">
        <v>20</v>
      </c>
      <c r="P245" s="1" t="str">
        <f>IFERROR( LOOKUP(Table1[[#This Row],[Age]],$AO$3:$AO$8,$AP$3:$AP$8), "Out of Range")</f>
        <v>35-45</v>
      </c>
      <c r="Q245" s="1" t="str">
        <f>TEXT(Table1[[#This Row],[Date Joined]],"DD")</f>
        <v>17</v>
      </c>
      <c r="R245" s="1" t="str">
        <f>TEXT(Table1[[#This Row],[Date Joined]],"MMM")</f>
        <v>Apr</v>
      </c>
      <c r="S245" s="1" t="str">
        <f>TEXT(Table1[[#This Row],[Date Joined]],"YYYY")</f>
        <v>2017</v>
      </c>
    </row>
    <row r="246" spans="1:19" x14ac:dyDescent="0.3">
      <c r="A246" s="1" t="s">
        <v>1134</v>
      </c>
      <c r="B246" s="1" t="s">
        <v>61</v>
      </c>
      <c r="C246" s="1" t="s">
        <v>24</v>
      </c>
      <c r="D246" s="2">
        <v>25</v>
      </c>
      <c r="E246" s="1" t="s">
        <v>16</v>
      </c>
      <c r="F246" s="1" t="s">
        <v>17</v>
      </c>
      <c r="G246" s="28">
        <v>42915</v>
      </c>
      <c r="H246" s="3">
        <v>33727.99</v>
      </c>
      <c r="I246" s="1" t="s">
        <v>18</v>
      </c>
      <c r="J246" s="1" t="s">
        <v>27</v>
      </c>
      <c r="K246" s="1" t="s">
        <v>20</v>
      </c>
      <c r="L246" s="1" t="s">
        <v>20</v>
      </c>
      <c r="M246" s="1" t="s">
        <v>53</v>
      </c>
      <c r="N246" s="1" t="s">
        <v>22</v>
      </c>
      <c r="O246" s="1" t="s">
        <v>28</v>
      </c>
      <c r="P246" s="1" t="str">
        <f>IFERROR( LOOKUP(Table1[[#This Row],[Age]],$AO$3:$AO$8,$AP$3:$AP$8), "Out of Range")</f>
        <v>26-35</v>
      </c>
      <c r="Q246" s="1" t="str">
        <f>TEXT(Table1[[#This Row],[Date Joined]],"DD")</f>
        <v>29</v>
      </c>
      <c r="R246" s="1" t="str">
        <f>TEXT(Table1[[#This Row],[Date Joined]],"MMM")</f>
        <v>Jun</v>
      </c>
      <c r="S246" s="1" t="str">
        <f>TEXT(Table1[[#This Row],[Date Joined]],"YYYY")</f>
        <v>2017</v>
      </c>
    </row>
    <row r="247" spans="1:19" x14ac:dyDescent="0.3">
      <c r="A247" s="1" t="s">
        <v>1198</v>
      </c>
      <c r="B247" s="1" t="s">
        <v>96</v>
      </c>
      <c r="C247" s="1" t="s">
        <v>15</v>
      </c>
      <c r="D247" s="2">
        <v>25</v>
      </c>
      <c r="E247" s="1" t="s">
        <v>16</v>
      </c>
      <c r="F247" s="1" t="s">
        <v>41</v>
      </c>
      <c r="G247" s="28">
        <v>42922</v>
      </c>
      <c r="H247" s="3">
        <v>66084.52</v>
      </c>
      <c r="I247" s="1" t="s">
        <v>18</v>
      </c>
      <c r="J247" s="1" t="s">
        <v>19</v>
      </c>
      <c r="K247" s="1" t="s">
        <v>20</v>
      </c>
      <c r="L247" s="1" t="s">
        <v>28</v>
      </c>
      <c r="M247" s="1" t="s">
        <v>21</v>
      </c>
      <c r="N247" s="1" t="s">
        <v>22</v>
      </c>
      <c r="O247" s="1" t="s">
        <v>20</v>
      </c>
      <c r="P247" s="1" t="str">
        <f>IFERROR( LOOKUP(Table1[[#This Row],[Age]],$AO$3:$AO$8,$AP$3:$AP$8), "Out of Range")</f>
        <v>26-35</v>
      </c>
      <c r="Q247" s="1" t="str">
        <f>TEXT(Table1[[#This Row],[Date Joined]],"DD")</f>
        <v>06</v>
      </c>
      <c r="R247" s="1" t="str">
        <f>TEXT(Table1[[#This Row],[Date Joined]],"MMM")</f>
        <v>Jul</v>
      </c>
      <c r="S247" s="1" t="str">
        <f>TEXT(Table1[[#This Row],[Date Joined]],"YYYY")</f>
        <v>2017</v>
      </c>
    </row>
    <row r="248" spans="1:19" x14ac:dyDescent="0.3">
      <c r="A248" s="1" t="s">
        <v>1424</v>
      </c>
      <c r="B248" s="1" t="s">
        <v>73</v>
      </c>
      <c r="C248" s="1" t="s">
        <v>15</v>
      </c>
      <c r="D248" s="2">
        <v>25</v>
      </c>
      <c r="E248" s="1" t="s">
        <v>16</v>
      </c>
      <c r="F248" s="1" t="s">
        <v>17</v>
      </c>
      <c r="G248" s="28">
        <v>42938</v>
      </c>
      <c r="H248" s="3">
        <v>184872.19</v>
      </c>
      <c r="I248" s="1" t="s">
        <v>18</v>
      </c>
      <c r="J248" s="1" t="s">
        <v>32</v>
      </c>
      <c r="K248" s="1" t="s">
        <v>20</v>
      </c>
      <c r="L248" s="1" t="s">
        <v>20</v>
      </c>
      <c r="M248" s="1" t="s">
        <v>22</v>
      </c>
      <c r="N248" s="1" t="s">
        <v>22</v>
      </c>
      <c r="O248" s="1" t="s">
        <v>20</v>
      </c>
      <c r="P248" s="1" t="str">
        <f>IFERROR( LOOKUP(Table1[[#This Row],[Age]],$AO$3:$AO$8,$AP$3:$AP$8), "Out of Range")</f>
        <v>26-35</v>
      </c>
      <c r="Q248" s="1" t="str">
        <f>TEXT(Table1[[#This Row],[Date Joined]],"DD")</f>
        <v>22</v>
      </c>
      <c r="R248" s="1" t="str">
        <f>TEXT(Table1[[#This Row],[Date Joined]],"MMM")</f>
        <v>Jul</v>
      </c>
      <c r="S248" s="1" t="str">
        <f>TEXT(Table1[[#This Row],[Date Joined]],"YYYY")</f>
        <v>2017</v>
      </c>
    </row>
    <row r="249" spans="1:19" x14ac:dyDescent="0.3">
      <c r="A249" s="1" t="s">
        <v>356</v>
      </c>
      <c r="B249" s="1" t="s">
        <v>44</v>
      </c>
      <c r="C249" s="1" t="s">
        <v>15</v>
      </c>
      <c r="D249" s="2">
        <v>37</v>
      </c>
      <c r="E249" s="1" t="s">
        <v>16</v>
      </c>
      <c r="F249" s="1" t="s">
        <v>17</v>
      </c>
      <c r="G249" s="28">
        <v>42842</v>
      </c>
      <c r="H249" s="3">
        <v>6362</v>
      </c>
      <c r="I249" s="1" t="s">
        <v>31</v>
      </c>
      <c r="J249" s="1" t="s">
        <v>27</v>
      </c>
      <c r="K249" s="1" t="s">
        <v>20</v>
      </c>
      <c r="L249" s="1" t="s">
        <v>20</v>
      </c>
      <c r="M249" s="1" t="s">
        <v>21</v>
      </c>
      <c r="N249" s="1" t="s">
        <v>22</v>
      </c>
      <c r="O249" s="1" t="s">
        <v>20</v>
      </c>
      <c r="P249" s="1" t="str">
        <f>IFERROR( LOOKUP(Table1[[#This Row],[Age]],$AO$3:$AO$8,$AP$3:$AP$8), "Out of Range")</f>
        <v>35-45</v>
      </c>
      <c r="Q249" s="1" t="str">
        <f>TEXT(Table1[[#This Row],[Date Joined]],"DD")</f>
        <v>17</v>
      </c>
      <c r="R249" s="1" t="str">
        <f>TEXT(Table1[[#This Row],[Date Joined]],"MMM")</f>
        <v>Apr</v>
      </c>
      <c r="S249" s="1" t="str">
        <f>TEXT(Table1[[#This Row],[Date Joined]],"YYYY")</f>
        <v>2017</v>
      </c>
    </row>
    <row r="250" spans="1:19" x14ac:dyDescent="0.3">
      <c r="A250" s="1" t="s">
        <v>357</v>
      </c>
      <c r="B250" s="1" t="s">
        <v>56</v>
      </c>
      <c r="C250" s="1" t="s">
        <v>15</v>
      </c>
      <c r="D250" s="2">
        <v>43</v>
      </c>
      <c r="E250" s="1" t="s">
        <v>16</v>
      </c>
      <c r="F250" s="1" t="s">
        <v>17</v>
      </c>
      <c r="G250" s="28">
        <v>42842</v>
      </c>
      <c r="H250" s="3">
        <v>48755.73</v>
      </c>
      <c r="I250" s="1" t="s">
        <v>18</v>
      </c>
      <c r="J250" s="1" t="s">
        <v>32</v>
      </c>
      <c r="K250" s="1" t="s">
        <v>28</v>
      </c>
      <c r="L250" s="1" t="s">
        <v>20</v>
      </c>
      <c r="M250" s="1" t="s">
        <v>21</v>
      </c>
      <c r="N250" s="1" t="s">
        <v>22</v>
      </c>
      <c r="O250" s="1" t="s">
        <v>20</v>
      </c>
      <c r="P250" s="1" t="str">
        <f>IFERROR( LOOKUP(Table1[[#This Row],[Age]],$AO$3:$AO$8,$AP$3:$AP$8), "Out of Range")</f>
        <v>35-45</v>
      </c>
      <c r="Q250" s="1" t="str">
        <f>TEXT(Table1[[#This Row],[Date Joined]],"DD")</f>
        <v>17</v>
      </c>
      <c r="R250" s="1" t="str">
        <f>TEXT(Table1[[#This Row],[Date Joined]],"MMM")</f>
        <v>Apr</v>
      </c>
      <c r="S250" s="1" t="str">
        <f>TEXT(Table1[[#This Row],[Date Joined]],"YYYY")</f>
        <v>2017</v>
      </c>
    </row>
    <row r="251" spans="1:19" x14ac:dyDescent="0.3">
      <c r="A251" s="1" t="s">
        <v>1463</v>
      </c>
      <c r="B251" s="1" t="s">
        <v>64</v>
      </c>
      <c r="C251" s="1" t="s">
        <v>15</v>
      </c>
      <c r="D251" s="2">
        <v>25</v>
      </c>
      <c r="E251" s="1" t="s">
        <v>25</v>
      </c>
      <c r="F251" s="1" t="s">
        <v>41</v>
      </c>
      <c r="G251" s="28">
        <v>42939</v>
      </c>
      <c r="H251" s="3">
        <v>66528.399999999994</v>
      </c>
      <c r="I251" s="1" t="s">
        <v>18</v>
      </c>
      <c r="J251" s="1" t="s">
        <v>19</v>
      </c>
      <c r="K251" s="1" t="s">
        <v>28</v>
      </c>
      <c r="L251" s="1" t="s">
        <v>20</v>
      </c>
      <c r="M251" s="1" t="s">
        <v>21</v>
      </c>
      <c r="N251" s="1" t="s">
        <v>22</v>
      </c>
      <c r="O251" s="1" t="s">
        <v>20</v>
      </c>
      <c r="P251" s="1" t="str">
        <f>IFERROR( LOOKUP(Table1[[#This Row],[Age]],$AO$3:$AO$8,$AP$3:$AP$8), "Out of Range")</f>
        <v>26-35</v>
      </c>
      <c r="Q251" s="1" t="str">
        <f>TEXT(Table1[[#This Row],[Date Joined]],"DD")</f>
        <v>23</v>
      </c>
      <c r="R251" s="1" t="str">
        <f>TEXT(Table1[[#This Row],[Date Joined]],"MMM")</f>
        <v>Jul</v>
      </c>
      <c r="S251" s="1" t="str">
        <f>TEXT(Table1[[#This Row],[Date Joined]],"YYYY")</f>
        <v>2017</v>
      </c>
    </row>
    <row r="252" spans="1:19" x14ac:dyDescent="0.3">
      <c r="A252" s="1" t="s">
        <v>1591</v>
      </c>
      <c r="B252" s="1" t="s">
        <v>60</v>
      </c>
      <c r="C252" s="1" t="s">
        <v>24</v>
      </c>
      <c r="D252" s="2">
        <v>25</v>
      </c>
      <c r="E252" s="1" t="s">
        <v>16</v>
      </c>
      <c r="F252" s="1" t="s">
        <v>17</v>
      </c>
      <c r="G252" s="28">
        <v>42949</v>
      </c>
      <c r="H252" s="3">
        <v>8706.57</v>
      </c>
      <c r="I252" s="1" t="s">
        <v>18</v>
      </c>
      <c r="J252" s="1" t="s">
        <v>27</v>
      </c>
      <c r="K252" s="1" t="s">
        <v>28</v>
      </c>
      <c r="L252" s="1" t="s">
        <v>20</v>
      </c>
      <c r="M252" s="1" t="s">
        <v>21</v>
      </c>
      <c r="N252" s="1" t="s">
        <v>29</v>
      </c>
      <c r="O252" s="1" t="s">
        <v>20</v>
      </c>
      <c r="P252" s="1" t="str">
        <f>IFERROR( LOOKUP(Table1[[#This Row],[Age]],$AO$3:$AO$8,$AP$3:$AP$8), "Out of Range")</f>
        <v>26-35</v>
      </c>
      <c r="Q252" s="1" t="str">
        <f>TEXT(Table1[[#This Row],[Date Joined]],"DD")</f>
        <v>02</v>
      </c>
      <c r="R252" s="1" t="str">
        <f>TEXT(Table1[[#This Row],[Date Joined]],"MMM")</f>
        <v>Aug</v>
      </c>
      <c r="S252" s="1" t="str">
        <f>TEXT(Table1[[#This Row],[Date Joined]],"YYYY")</f>
        <v>2017</v>
      </c>
    </row>
    <row r="253" spans="1:19" x14ac:dyDescent="0.3">
      <c r="A253" s="1" t="s">
        <v>1652</v>
      </c>
      <c r="B253" s="1" t="s">
        <v>94</v>
      </c>
      <c r="C253" s="1" t="s">
        <v>24</v>
      </c>
      <c r="D253" s="2">
        <v>25</v>
      </c>
      <c r="E253" s="1" t="s">
        <v>16</v>
      </c>
      <c r="F253" s="1" t="s">
        <v>17</v>
      </c>
      <c r="G253" s="28">
        <v>42955</v>
      </c>
      <c r="H253" s="3">
        <v>68086</v>
      </c>
      <c r="I253" s="1" t="s">
        <v>31</v>
      </c>
      <c r="J253" s="1" t="s">
        <v>22</v>
      </c>
      <c r="K253" s="1" t="s">
        <v>20</v>
      </c>
      <c r="L253" s="1" t="s">
        <v>20</v>
      </c>
      <c r="M253" s="1" t="s">
        <v>21</v>
      </c>
      <c r="N253" s="1" t="s">
        <v>22</v>
      </c>
      <c r="O253" s="1" t="s">
        <v>20</v>
      </c>
      <c r="P253" s="1" t="str">
        <f>IFERROR( LOOKUP(Table1[[#This Row],[Age]],$AO$3:$AO$8,$AP$3:$AP$8), "Out of Range")</f>
        <v>26-35</v>
      </c>
      <c r="Q253" s="1" t="str">
        <f>TEXT(Table1[[#This Row],[Date Joined]],"DD")</f>
        <v>08</v>
      </c>
      <c r="R253" s="1" t="str">
        <f>TEXT(Table1[[#This Row],[Date Joined]],"MMM")</f>
        <v>Aug</v>
      </c>
      <c r="S253" s="1" t="str">
        <f>TEXT(Table1[[#This Row],[Date Joined]],"YYYY")</f>
        <v>2017</v>
      </c>
    </row>
    <row r="254" spans="1:19" x14ac:dyDescent="0.3">
      <c r="A254" s="1" t="s">
        <v>1664</v>
      </c>
      <c r="B254" s="1" t="s">
        <v>73</v>
      </c>
      <c r="C254" s="1" t="s">
        <v>24</v>
      </c>
      <c r="D254" s="2">
        <v>25</v>
      </c>
      <c r="E254" s="1" t="s">
        <v>16</v>
      </c>
      <c r="F254" s="1" t="s">
        <v>17</v>
      </c>
      <c r="G254" s="28">
        <v>42956</v>
      </c>
      <c r="H254" s="3">
        <v>98663.52</v>
      </c>
      <c r="I254" s="1" t="s">
        <v>18</v>
      </c>
      <c r="J254" s="1" t="s">
        <v>32</v>
      </c>
      <c r="K254" s="1" t="s">
        <v>28</v>
      </c>
      <c r="L254" s="1" t="s">
        <v>28</v>
      </c>
      <c r="M254" s="1" t="s">
        <v>21</v>
      </c>
      <c r="N254" s="1" t="s">
        <v>22</v>
      </c>
      <c r="O254" s="1" t="s">
        <v>20</v>
      </c>
      <c r="P254" s="1" t="str">
        <f>IFERROR( LOOKUP(Table1[[#This Row],[Age]],$AO$3:$AO$8,$AP$3:$AP$8), "Out of Range")</f>
        <v>26-35</v>
      </c>
      <c r="Q254" s="1" t="str">
        <f>TEXT(Table1[[#This Row],[Date Joined]],"DD")</f>
        <v>09</v>
      </c>
      <c r="R254" s="1" t="str">
        <f>TEXT(Table1[[#This Row],[Date Joined]],"MMM")</f>
        <v>Aug</v>
      </c>
      <c r="S254" s="1" t="str">
        <f>TEXT(Table1[[#This Row],[Date Joined]],"YYYY")</f>
        <v>2017</v>
      </c>
    </row>
    <row r="255" spans="1:19" x14ac:dyDescent="0.3">
      <c r="A255" s="1" t="s">
        <v>362</v>
      </c>
      <c r="B255" s="1" t="s">
        <v>36</v>
      </c>
      <c r="C255" s="1" t="s">
        <v>15</v>
      </c>
      <c r="D255" s="2">
        <v>34</v>
      </c>
      <c r="E255" s="1" t="s">
        <v>16</v>
      </c>
      <c r="F255" s="1" t="s">
        <v>17</v>
      </c>
      <c r="G255" s="28">
        <v>42842</v>
      </c>
      <c r="H255" s="3">
        <v>30261.99</v>
      </c>
      <c r="I255" s="1" t="s">
        <v>18</v>
      </c>
      <c r="J255" s="1" t="s">
        <v>19</v>
      </c>
      <c r="K255" s="1" t="s">
        <v>28</v>
      </c>
      <c r="L255" s="1" t="s">
        <v>20</v>
      </c>
      <c r="M255" s="1" t="s">
        <v>21</v>
      </c>
      <c r="N255" s="1" t="s">
        <v>29</v>
      </c>
      <c r="O255" s="1" t="s">
        <v>20</v>
      </c>
      <c r="P255" s="1" t="str">
        <f>IFERROR( LOOKUP(Table1[[#This Row],[Age]],$AO$3:$AO$8,$AP$3:$AP$8), "Out of Range")</f>
        <v>26-35</v>
      </c>
      <c r="Q255" s="1" t="str">
        <f>TEXT(Table1[[#This Row],[Date Joined]],"DD")</f>
        <v>17</v>
      </c>
      <c r="R255" s="1" t="str">
        <f>TEXT(Table1[[#This Row],[Date Joined]],"MMM")</f>
        <v>Apr</v>
      </c>
      <c r="S255" s="1" t="str">
        <f>TEXT(Table1[[#This Row],[Date Joined]],"YYYY")</f>
        <v>2017</v>
      </c>
    </row>
    <row r="256" spans="1:19" x14ac:dyDescent="0.3">
      <c r="A256" s="1" t="s">
        <v>363</v>
      </c>
      <c r="B256" s="1" t="s">
        <v>59</v>
      </c>
      <c r="C256" s="1" t="s">
        <v>24</v>
      </c>
      <c r="D256" s="2">
        <v>36</v>
      </c>
      <c r="E256" s="1" t="s">
        <v>16</v>
      </c>
      <c r="F256" s="1" t="s">
        <v>26</v>
      </c>
      <c r="G256" s="28">
        <v>42842</v>
      </c>
      <c r="H256" s="3">
        <v>30414.94</v>
      </c>
      <c r="I256" s="1" t="s">
        <v>18</v>
      </c>
      <c r="J256" s="1" t="s">
        <v>19</v>
      </c>
      <c r="K256" s="1" t="s">
        <v>20</v>
      </c>
      <c r="L256" s="1" t="s">
        <v>20</v>
      </c>
      <c r="M256" s="1" t="s">
        <v>21</v>
      </c>
      <c r="N256" s="1" t="s">
        <v>22</v>
      </c>
      <c r="O256" s="1" t="s">
        <v>20</v>
      </c>
      <c r="P256" s="1" t="str">
        <f>IFERROR( LOOKUP(Table1[[#This Row],[Age]],$AO$3:$AO$8,$AP$3:$AP$8), "Out of Range")</f>
        <v>35-45</v>
      </c>
      <c r="Q256" s="1" t="str">
        <f>TEXT(Table1[[#This Row],[Date Joined]],"DD")</f>
        <v>17</v>
      </c>
      <c r="R256" s="1" t="str">
        <f>TEXT(Table1[[#This Row],[Date Joined]],"MMM")</f>
        <v>Apr</v>
      </c>
      <c r="S256" s="1" t="str">
        <f>TEXT(Table1[[#This Row],[Date Joined]],"YYYY")</f>
        <v>2017</v>
      </c>
    </row>
    <row r="257" spans="1:19" x14ac:dyDescent="0.3">
      <c r="A257" s="1" t="s">
        <v>364</v>
      </c>
      <c r="B257" s="1" t="s">
        <v>104</v>
      </c>
      <c r="C257" s="1" t="s">
        <v>15</v>
      </c>
      <c r="D257" s="2">
        <v>46</v>
      </c>
      <c r="E257" s="1" t="s">
        <v>40</v>
      </c>
      <c r="F257" s="1" t="s">
        <v>26</v>
      </c>
      <c r="G257" s="28">
        <v>42842</v>
      </c>
      <c r="H257" s="3">
        <v>44009.34</v>
      </c>
      <c r="I257" s="1" t="s">
        <v>18</v>
      </c>
      <c r="J257" s="1" t="s">
        <v>27</v>
      </c>
      <c r="K257" s="1" t="s">
        <v>28</v>
      </c>
      <c r="L257" s="1" t="s">
        <v>28</v>
      </c>
      <c r="M257" s="1" t="s">
        <v>22</v>
      </c>
      <c r="N257" s="1" t="s">
        <v>22</v>
      </c>
      <c r="O257" s="1" t="s">
        <v>20</v>
      </c>
      <c r="P257" s="1" t="str">
        <f>IFERROR( LOOKUP(Table1[[#This Row],[Age]],$AO$3:$AO$8,$AP$3:$AP$8), "Out of Range")</f>
        <v>45-55</v>
      </c>
      <c r="Q257" s="1" t="str">
        <f>TEXT(Table1[[#This Row],[Date Joined]],"DD")</f>
        <v>17</v>
      </c>
      <c r="R257" s="1" t="str">
        <f>TEXT(Table1[[#This Row],[Date Joined]],"MMM")</f>
        <v>Apr</v>
      </c>
      <c r="S257" s="1" t="str">
        <f>TEXT(Table1[[#This Row],[Date Joined]],"YYYY")</f>
        <v>2017</v>
      </c>
    </row>
    <row r="258" spans="1:19" x14ac:dyDescent="0.3">
      <c r="A258" s="1" t="s">
        <v>365</v>
      </c>
      <c r="B258" s="1" t="s">
        <v>88</v>
      </c>
      <c r="C258" s="1" t="s">
        <v>15</v>
      </c>
      <c r="D258" s="2">
        <v>36</v>
      </c>
      <c r="E258" s="1" t="s">
        <v>40</v>
      </c>
      <c r="F258" s="1" t="s">
        <v>26</v>
      </c>
      <c r="G258" s="28">
        <v>42842</v>
      </c>
      <c r="H258" s="3">
        <v>118630.73</v>
      </c>
      <c r="I258" s="1" t="s">
        <v>18</v>
      </c>
      <c r="J258" s="1" t="s">
        <v>32</v>
      </c>
      <c r="K258" s="1" t="s">
        <v>20</v>
      </c>
      <c r="L258" s="1" t="s">
        <v>28</v>
      </c>
      <c r="M258" s="1" t="s">
        <v>21</v>
      </c>
      <c r="N258" s="1" t="s">
        <v>22</v>
      </c>
      <c r="O258" s="1" t="s">
        <v>20</v>
      </c>
      <c r="P258" s="1" t="str">
        <f>IFERROR( LOOKUP(Table1[[#This Row],[Age]],$AO$3:$AO$8,$AP$3:$AP$8), "Out of Range")</f>
        <v>35-45</v>
      </c>
      <c r="Q258" s="1" t="str">
        <f>TEXT(Table1[[#This Row],[Date Joined]],"DD")</f>
        <v>17</v>
      </c>
      <c r="R258" s="1" t="str">
        <f>TEXT(Table1[[#This Row],[Date Joined]],"MMM")</f>
        <v>Apr</v>
      </c>
      <c r="S258" s="1" t="str">
        <f>TEXT(Table1[[#This Row],[Date Joined]],"YYYY")</f>
        <v>2017</v>
      </c>
    </row>
    <row r="259" spans="1:19" x14ac:dyDescent="0.3">
      <c r="A259" s="1" t="s">
        <v>366</v>
      </c>
      <c r="B259" s="1" t="s">
        <v>57</v>
      </c>
      <c r="C259" s="1" t="s">
        <v>15</v>
      </c>
      <c r="D259" s="2">
        <v>54</v>
      </c>
      <c r="E259" s="1" t="s">
        <v>40</v>
      </c>
      <c r="F259" s="1" t="s">
        <v>41</v>
      </c>
      <c r="G259" s="28">
        <v>42842</v>
      </c>
      <c r="H259" s="3">
        <v>3152.13</v>
      </c>
      <c r="I259" s="1" t="s">
        <v>31</v>
      </c>
      <c r="J259" s="1" t="s">
        <v>27</v>
      </c>
      <c r="K259" s="1" t="s">
        <v>20</v>
      </c>
      <c r="L259" s="1" t="s">
        <v>20</v>
      </c>
      <c r="M259" s="1" t="s">
        <v>21</v>
      </c>
      <c r="N259" s="1" t="s">
        <v>22</v>
      </c>
      <c r="O259" s="1" t="s">
        <v>20</v>
      </c>
      <c r="P259" s="1" t="str">
        <f>IFERROR( LOOKUP(Table1[[#This Row],[Age]],$AO$3:$AO$8,$AP$3:$AP$8), "Out of Range")</f>
        <v>45-55</v>
      </c>
      <c r="Q259" s="1" t="str">
        <f>TEXT(Table1[[#This Row],[Date Joined]],"DD")</f>
        <v>17</v>
      </c>
      <c r="R259" s="1" t="str">
        <f>TEXT(Table1[[#This Row],[Date Joined]],"MMM")</f>
        <v>Apr</v>
      </c>
      <c r="S259" s="1" t="str">
        <f>TEXT(Table1[[#This Row],[Date Joined]],"YYYY")</f>
        <v>2017</v>
      </c>
    </row>
    <row r="260" spans="1:19" x14ac:dyDescent="0.3">
      <c r="A260" s="1" t="s">
        <v>367</v>
      </c>
      <c r="B260" s="1" t="s">
        <v>99</v>
      </c>
      <c r="C260" s="1" t="s">
        <v>24</v>
      </c>
      <c r="D260" s="2">
        <v>50</v>
      </c>
      <c r="E260" s="1" t="s">
        <v>40</v>
      </c>
      <c r="F260" s="1" t="s">
        <v>41</v>
      </c>
      <c r="G260" s="28">
        <v>42842</v>
      </c>
      <c r="H260" s="3">
        <v>27103.73</v>
      </c>
      <c r="I260" s="1" t="s">
        <v>49</v>
      </c>
      <c r="J260" s="1" t="s">
        <v>32</v>
      </c>
      <c r="K260" s="1" t="s">
        <v>28</v>
      </c>
      <c r="L260" s="1" t="s">
        <v>20</v>
      </c>
      <c r="M260" s="1" t="s">
        <v>21</v>
      </c>
      <c r="N260" s="1" t="s">
        <v>22</v>
      </c>
      <c r="O260" s="1" t="s">
        <v>20</v>
      </c>
      <c r="P260" s="1" t="str">
        <f>IFERROR( LOOKUP(Table1[[#This Row],[Age]],$AO$3:$AO$8,$AP$3:$AP$8), "Out of Range")</f>
        <v>45-55</v>
      </c>
      <c r="Q260" s="1" t="str">
        <f>TEXT(Table1[[#This Row],[Date Joined]],"DD")</f>
        <v>17</v>
      </c>
      <c r="R260" s="1" t="str">
        <f>TEXT(Table1[[#This Row],[Date Joined]],"MMM")</f>
        <v>Apr</v>
      </c>
      <c r="S260" s="1" t="str">
        <f>TEXT(Table1[[#This Row],[Date Joined]],"YYYY")</f>
        <v>2017</v>
      </c>
    </row>
    <row r="261" spans="1:19" x14ac:dyDescent="0.3">
      <c r="A261" s="1" t="s">
        <v>368</v>
      </c>
      <c r="B261" s="1" t="s">
        <v>72</v>
      </c>
      <c r="C261" s="1" t="s">
        <v>15</v>
      </c>
      <c r="D261" s="2">
        <v>45</v>
      </c>
      <c r="E261" s="1" t="s">
        <v>40</v>
      </c>
      <c r="F261" s="1" t="s">
        <v>26</v>
      </c>
      <c r="G261" s="28">
        <v>42842</v>
      </c>
      <c r="H261" s="3">
        <v>38893.660000000003</v>
      </c>
      <c r="I261" s="1" t="s">
        <v>31</v>
      </c>
      <c r="J261" s="1" t="s">
        <v>27</v>
      </c>
      <c r="K261" s="1" t="s">
        <v>20</v>
      </c>
      <c r="L261" s="1" t="s">
        <v>28</v>
      </c>
      <c r="M261" s="1" t="s">
        <v>21</v>
      </c>
      <c r="N261" s="1" t="s">
        <v>22</v>
      </c>
      <c r="O261" s="1" t="s">
        <v>28</v>
      </c>
      <c r="P261" s="1" t="str">
        <f>IFERROR( LOOKUP(Table1[[#This Row],[Age]],$AO$3:$AO$8,$AP$3:$AP$8), "Out of Range")</f>
        <v>45-55</v>
      </c>
      <c r="Q261" s="1" t="str">
        <f>TEXT(Table1[[#This Row],[Date Joined]],"DD")</f>
        <v>17</v>
      </c>
      <c r="R261" s="1" t="str">
        <f>TEXT(Table1[[#This Row],[Date Joined]],"MMM")</f>
        <v>Apr</v>
      </c>
      <c r="S261" s="1" t="str">
        <f>TEXT(Table1[[#This Row],[Date Joined]],"YYYY")</f>
        <v>2017</v>
      </c>
    </row>
    <row r="262" spans="1:19" x14ac:dyDescent="0.3">
      <c r="A262" s="1" t="s">
        <v>369</v>
      </c>
      <c r="B262" s="1" t="s">
        <v>80</v>
      </c>
      <c r="C262" s="1" t="s">
        <v>15</v>
      </c>
      <c r="D262" s="2">
        <v>47</v>
      </c>
      <c r="E262" s="1" t="s">
        <v>40</v>
      </c>
      <c r="F262" s="1" t="s">
        <v>26</v>
      </c>
      <c r="G262" s="28">
        <v>42842</v>
      </c>
      <c r="H262" s="3">
        <v>28621.37</v>
      </c>
      <c r="I262" s="1" t="s">
        <v>18</v>
      </c>
      <c r="J262" s="1" t="s">
        <v>27</v>
      </c>
      <c r="K262" s="1" t="s">
        <v>28</v>
      </c>
      <c r="L262" s="1" t="s">
        <v>28</v>
      </c>
      <c r="M262" s="1" t="s">
        <v>21</v>
      </c>
      <c r="N262" s="1" t="s">
        <v>22</v>
      </c>
      <c r="O262" s="1" t="s">
        <v>20</v>
      </c>
      <c r="P262" s="1" t="str">
        <f>IFERROR( LOOKUP(Table1[[#This Row],[Age]],$AO$3:$AO$8,$AP$3:$AP$8), "Out of Range")</f>
        <v>45-55</v>
      </c>
      <c r="Q262" s="1" t="str">
        <f>TEXT(Table1[[#This Row],[Date Joined]],"DD")</f>
        <v>17</v>
      </c>
      <c r="R262" s="1" t="str">
        <f>TEXT(Table1[[#This Row],[Date Joined]],"MMM")</f>
        <v>Apr</v>
      </c>
      <c r="S262" s="1" t="str">
        <f>TEXT(Table1[[#This Row],[Date Joined]],"YYYY")</f>
        <v>2017</v>
      </c>
    </row>
    <row r="263" spans="1:19" x14ac:dyDescent="0.3">
      <c r="A263" s="1" t="s">
        <v>370</v>
      </c>
      <c r="B263" s="1" t="s">
        <v>79</v>
      </c>
      <c r="C263" s="1" t="s">
        <v>24</v>
      </c>
      <c r="D263" s="2">
        <v>59</v>
      </c>
      <c r="E263" s="1" t="s">
        <v>40</v>
      </c>
      <c r="F263" s="1" t="s">
        <v>41</v>
      </c>
      <c r="G263" s="28">
        <v>42842</v>
      </c>
      <c r="H263" s="3">
        <v>35149.1</v>
      </c>
      <c r="I263" s="1" t="s">
        <v>31</v>
      </c>
      <c r="J263" s="1" t="s">
        <v>27</v>
      </c>
      <c r="K263" s="1" t="s">
        <v>20</v>
      </c>
      <c r="L263" s="1" t="s">
        <v>20</v>
      </c>
      <c r="M263" s="1" t="s">
        <v>21</v>
      </c>
      <c r="N263" s="1" t="s">
        <v>22</v>
      </c>
      <c r="O263" s="1" t="s">
        <v>20</v>
      </c>
      <c r="P263" s="1" t="str">
        <f>IFERROR( LOOKUP(Table1[[#This Row],[Age]],$AO$3:$AO$8,$AP$3:$AP$8), "Out of Range")</f>
        <v>55-65</v>
      </c>
      <c r="Q263" s="1" t="str">
        <f>TEXT(Table1[[#This Row],[Date Joined]],"DD")</f>
        <v>17</v>
      </c>
      <c r="R263" s="1" t="str">
        <f>TEXT(Table1[[#This Row],[Date Joined]],"MMM")</f>
        <v>Apr</v>
      </c>
      <c r="S263" s="1" t="str">
        <f>TEXT(Table1[[#This Row],[Date Joined]],"YYYY")</f>
        <v>2017</v>
      </c>
    </row>
    <row r="264" spans="1:19" x14ac:dyDescent="0.3">
      <c r="A264" s="1" t="s">
        <v>371</v>
      </c>
      <c r="B264" s="1" t="s">
        <v>35</v>
      </c>
      <c r="C264" s="1" t="s">
        <v>24</v>
      </c>
      <c r="D264" s="2">
        <v>41</v>
      </c>
      <c r="E264" s="1" t="s">
        <v>40</v>
      </c>
      <c r="F264" s="1" t="s">
        <v>41</v>
      </c>
      <c r="G264" s="28">
        <v>42842</v>
      </c>
      <c r="H264" s="3">
        <v>130981.39</v>
      </c>
      <c r="I264" s="1" t="s">
        <v>31</v>
      </c>
      <c r="J264" s="1" t="s">
        <v>32</v>
      </c>
      <c r="K264" s="1" t="s">
        <v>20</v>
      </c>
      <c r="L264" s="1" t="s">
        <v>20</v>
      </c>
      <c r="M264" s="1" t="s">
        <v>21</v>
      </c>
      <c r="N264" s="1" t="s">
        <v>22</v>
      </c>
      <c r="O264" s="1" t="s">
        <v>20</v>
      </c>
      <c r="P264" s="1" t="str">
        <f>IFERROR( LOOKUP(Table1[[#This Row],[Age]],$AO$3:$AO$8,$AP$3:$AP$8), "Out of Range")</f>
        <v>35-45</v>
      </c>
      <c r="Q264" s="1" t="str">
        <f>TEXT(Table1[[#This Row],[Date Joined]],"DD")</f>
        <v>17</v>
      </c>
      <c r="R264" s="1" t="str">
        <f>TEXT(Table1[[#This Row],[Date Joined]],"MMM")</f>
        <v>Apr</v>
      </c>
      <c r="S264" s="1" t="str">
        <f>TEXT(Table1[[#This Row],[Date Joined]],"YYYY")</f>
        <v>2017</v>
      </c>
    </row>
    <row r="265" spans="1:19" x14ac:dyDescent="0.3">
      <c r="A265" s="1" t="s">
        <v>372</v>
      </c>
      <c r="B265" s="1" t="s">
        <v>84</v>
      </c>
      <c r="C265" s="1" t="s">
        <v>24</v>
      </c>
      <c r="D265" s="2">
        <v>48</v>
      </c>
      <c r="E265" s="1" t="s">
        <v>40</v>
      </c>
      <c r="F265" s="1" t="s">
        <v>41</v>
      </c>
      <c r="G265" s="28">
        <v>42842</v>
      </c>
      <c r="H265" s="3">
        <v>15785.87</v>
      </c>
      <c r="I265" s="1" t="s">
        <v>18</v>
      </c>
      <c r="J265" s="1" t="s">
        <v>32</v>
      </c>
      <c r="K265" s="1" t="s">
        <v>20</v>
      </c>
      <c r="L265" s="1" t="s">
        <v>28</v>
      </c>
      <c r="M265" s="1" t="s">
        <v>21</v>
      </c>
      <c r="N265" s="1" t="s">
        <v>22</v>
      </c>
      <c r="O265" s="1" t="s">
        <v>20</v>
      </c>
      <c r="P265" s="1" t="str">
        <f>IFERROR( LOOKUP(Table1[[#This Row],[Age]],$AO$3:$AO$8,$AP$3:$AP$8), "Out of Range")</f>
        <v>45-55</v>
      </c>
      <c r="Q265" s="1" t="str">
        <f>TEXT(Table1[[#This Row],[Date Joined]],"DD")</f>
        <v>17</v>
      </c>
      <c r="R265" s="1" t="str">
        <f>TEXT(Table1[[#This Row],[Date Joined]],"MMM")</f>
        <v>Apr</v>
      </c>
      <c r="S265" s="1" t="str">
        <f>TEXT(Table1[[#This Row],[Date Joined]],"YYYY")</f>
        <v>2017</v>
      </c>
    </row>
    <row r="266" spans="1:19" x14ac:dyDescent="0.3">
      <c r="A266" s="1" t="s">
        <v>373</v>
      </c>
      <c r="B266" s="1" t="s">
        <v>35</v>
      </c>
      <c r="C266" s="1" t="s">
        <v>15</v>
      </c>
      <c r="D266" s="2">
        <v>52</v>
      </c>
      <c r="E266" s="1" t="s">
        <v>40</v>
      </c>
      <c r="F266" s="1" t="s">
        <v>26</v>
      </c>
      <c r="G266" s="28">
        <v>42842</v>
      </c>
      <c r="H266" s="3">
        <v>67481.55</v>
      </c>
      <c r="I266" s="1" t="s">
        <v>18</v>
      </c>
      <c r="J266" s="1" t="s">
        <v>32</v>
      </c>
      <c r="K266" s="1" t="s">
        <v>20</v>
      </c>
      <c r="L266" s="1" t="s">
        <v>20</v>
      </c>
      <c r="M266" s="1" t="s">
        <v>21</v>
      </c>
      <c r="N266" s="1" t="s">
        <v>29</v>
      </c>
      <c r="O266" s="1" t="s">
        <v>20</v>
      </c>
      <c r="P266" s="1" t="str">
        <f>IFERROR( LOOKUP(Table1[[#This Row],[Age]],$AO$3:$AO$8,$AP$3:$AP$8), "Out of Range")</f>
        <v>45-55</v>
      </c>
      <c r="Q266" s="1" t="str">
        <f>TEXT(Table1[[#This Row],[Date Joined]],"DD")</f>
        <v>17</v>
      </c>
      <c r="R266" s="1" t="str">
        <f>TEXT(Table1[[#This Row],[Date Joined]],"MMM")</f>
        <v>Apr</v>
      </c>
      <c r="S266" s="1" t="str">
        <f>TEXT(Table1[[#This Row],[Date Joined]],"YYYY")</f>
        <v>2017</v>
      </c>
    </row>
    <row r="267" spans="1:19" x14ac:dyDescent="0.3">
      <c r="A267" s="1" t="s">
        <v>1724</v>
      </c>
      <c r="B267" s="1" t="s">
        <v>60</v>
      </c>
      <c r="C267" s="1" t="s">
        <v>24</v>
      </c>
      <c r="D267" s="2">
        <v>25</v>
      </c>
      <c r="E267" s="1" t="s">
        <v>16</v>
      </c>
      <c r="F267" s="1" t="s">
        <v>17</v>
      </c>
      <c r="G267" s="28">
        <v>42961</v>
      </c>
      <c r="H267" s="3">
        <v>63840.160000000003</v>
      </c>
      <c r="I267" s="1" t="s">
        <v>18</v>
      </c>
      <c r="J267" s="1" t="s">
        <v>32</v>
      </c>
      <c r="K267" s="1" t="s">
        <v>28</v>
      </c>
      <c r="L267" s="1" t="s">
        <v>20</v>
      </c>
      <c r="M267" s="1" t="s">
        <v>21</v>
      </c>
      <c r="N267" s="1" t="s">
        <v>22</v>
      </c>
      <c r="O267" s="1" t="s">
        <v>20</v>
      </c>
      <c r="P267" s="1" t="str">
        <f>IFERROR( LOOKUP(Table1[[#This Row],[Age]],$AO$3:$AO$8,$AP$3:$AP$8), "Out of Range")</f>
        <v>26-35</v>
      </c>
      <c r="Q267" s="1" t="str">
        <f>TEXT(Table1[[#This Row],[Date Joined]],"DD")</f>
        <v>14</v>
      </c>
      <c r="R267" s="1" t="str">
        <f>TEXT(Table1[[#This Row],[Date Joined]],"MMM")</f>
        <v>Aug</v>
      </c>
      <c r="S267" s="1" t="str">
        <f>TEXT(Table1[[#This Row],[Date Joined]],"YYYY")</f>
        <v>2017</v>
      </c>
    </row>
    <row r="268" spans="1:19" x14ac:dyDescent="0.3">
      <c r="A268" s="1" t="s">
        <v>375</v>
      </c>
      <c r="B268" s="1" t="s">
        <v>79</v>
      </c>
      <c r="C268" s="1" t="s">
        <v>15</v>
      </c>
      <c r="D268" s="2">
        <v>55</v>
      </c>
      <c r="E268" s="1" t="s">
        <v>40</v>
      </c>
      <c r="F268" s="1" t="s">
        <v>41</v>
      </c>
      <c r="G268" s="28">
        <v>42842</v>
      </c>
      <c r="H268" s="3">
        <v>55212.63</v>
      </c>
      <c r="I268" s="1" t="s">
        <v>31</v>
      </c>
      <c r="J268" s="1" t="s">
        <v>27</v>
      </c>
      <c r="K268" s="1" t="s">
        <v>28</v>
      </c>
      <c r="L268" s="1" t="s">
        <v>20</v>
      </c>
      <c r="M268" s="1" t="s">
        <v>22</v>
      </c>
      <c r="N268" s="1" t="s">
        <v>22</v>
      </c>
      <c r="O268" s="1" t="s">
        <v>20</v>
      </c>
      <c r="P268" s="1" t="str">
        <f>IFERROR( LOOKUP(Table1[[#This Row],[Age]],$AO$3:$AO$8,$AP$3:$AP$8), "Out of Range")</f>
        <v>55-65</v>
      </c>
      <c r="Q268" s="1" t="str">
        <f>TEXT(Table1[[#This Row],[Date Joined]],"DD")</f>
        <v>17</v>
      </c>
      <c r="R268" s="1" t="str">
        <f>TEXT(Table1[[#This Row],[Date Joined]],"MMM")</f>
        <v>Apr</v>
      </c>
      <c r="S268" s="1" t="str">
        <f>TEXT(Table1[[#This Row],[Date Joined]],"YYYY")</f>
        <v>2017</v>
      </c>
    </row>
    <row r="269" spans="1:19" x14ac:dyDescent="0.3">
      <c r="A269" s="1" t="s">
        <v>1828</v>
      </c>
      <c r="B269" s="1" t="s">
        <v>60</v>
      </c>
      <c r="C269" s="1" t="s">
        <v>24</v>
      </c>
      <c r="D269" s="2">
        <v>25</v>
      </c>
      <c r="E269" s="1" t="s">
        <v>16</v>
      </c>
      <c r="F269" s="1" t="s">
        <v>26</v>
      </c>
      <c r="G269" s="28">
        <v>42970</v>
      </c>
      <c r="H269" s="3">
        <v>71411.91</v>
      </c>
      <c r="I269" s="1" t="s">
        <v>18</v>
      </c>
      <c r="J269" s="1" t="s">
        <v>27</v>
      </c>
      <c r="K269" s="1" t="s">
        <v>28</v>
      </c>
      <c r="L269" s="1" t="s">
        <v>20</v>
      </c>
      <c r="M269" s="1" t="s">
        <v>21</v>
      </c>
      <c r="N269" s="1" t="s">
        <v>29</v>
      </c>
      <c r="O269" s="1" t="s">
        <v>28</v>
      </c>
      <c r="P269" s="1" t="str">
        <f>IFERROR( LOOKUP(Table1[[#This Row],[Age]],$AO$3:$AO$8,$AP$3:$AP$8), "Out of Range")</f>
        <v>26-35</v>
      </c>
      <c r="Q269" s="1" t="str">
        <f>TEXT(Table1[[#This Row],[Date Joined]],"DD")</f>
        <v>23</v>
      </c>
      <c r="R269" s="1" t="str">
        <f>TEXT(Table1[[#This Row],[Date Joined]],"MMM")</f>
        <v>Aug</v>
      </c>
      <c r="S269" s="1" t="str">
        <f>TEXT(Table1[[#This Row],[Date Joined]],"YYYY")</f>
        <v>2017</v>
      </c>
    </row>
    <row r="270" spans="1:19" x14ac:dyDescent="0.3">
      <c r="A270" s="1" t="s">
        <v>377</v>
      </c>
      <c r="B270" s="1" t="s">
        <v>63</v>
      </c>
      <c r="C270" s="1" t="s">
        <v>24</v>
      </c>
      <c r="D270" s="2">
        <v>42</v>
      </c>
      <c r="E270" s="1" t="s">
        <v>34</v>
      </c>
      <c r="F270" s="1" t="s">
        <v>41</v>
      </c>
      <c r="G270" s="28">
        <v>42842</v>
      </c>
      <c r="H270" s="3">
        <v>65811.399999999994</v>
      </c>
      <c r="I270" s="1" t="s">
        <v>31</v>
      </c>
      <c r="J270" s="1" t="s">
        <v>27</v>
      </c>
      <c r="K270" s="1" t="s">
        <v>28</v>
      </c>
      <c r="L270" s="1" t="s">
        <v>20</v>
      </c>
      <c r="M270" s="1" t="s">
        <v>53</v>
      </c>
      <c r="N270" s="1" t="s">
        <v>22</v>
      </c>
      <c r="O270" s="1" t="s">
        <v>20</v>
      </c>
      <c r="P270" s="1" t="str">
        <f>IFERROR( LOOKUP(Table1[[#This Row],[Age]],$AO$3:$AO$8,$AP$3:$AP$8), "Out of Range")</f>
        <v>35-45</v>
      </c>
      <c r="Q270" s="1" t="str">
        <f>TEXT(Table1[[#This Row],[Date Joined]],"DD")</f>
        <v>17</v>
      </c>
      <c r="R270" s="1" t="str">
        <f>TEXT(Table1[[#This Row],[Date Joined]],"MMM")</f>
        <v>Apr</v>
      </c>
      <c r="S270" s="1" t="str">
        <f>TEXT(Table1[[#This Row],[Date Joined]],"YYYY")</f>
        <v>2017</v>
      </c>
    </row>
    <row r="271" spans="1:19" x14ac:dyDescent="0.3">
      <c r="A271" s="1" t="s">
        <v>378</v>
      </c>
      <c r="B271" s="1" t="s">
        <v>75</v>
      </c>
      <c r="C271" s="1" t="s">
        <v>24</v>
      </c>
      <c r="D271" s="2">
        <v>63</v>
      </c>
      <c r="E271" s="1" t="s">
        <v>34</v>
      </c>
      <c r="F271" s="1" t="s">
        <v>41</v>
      </c>
      <c r="G271" s="28">
        <v>42842</v>
      </c>
      <c r="H271" s="3">
        <v>40328.36</v>
      </c>
      <c r="I271" s="1" t="s">
        <v>49</v>
      </c>
      <c r="J271" s="1" t="s">
        <v>27</v>
      </c>
      <c r="K271" s="1" t="s">
        <v>20</v>
      </c>
      <c r="L271" s="1" t="s">
        <v>20</v>
      </c>
      <c r="M271" s="1" t="s">
        <v>21</v>
      </c>
      <c r="N271" s="1" t="s">
        <v>22</v>
      </c>
      <c r="O271" s="1" t="s">
        <v>20</v>
      </c>
      <c r="P271" s="1" t="str">
        <f>IFERROR( LOOKUP(Table1[[#This Row],[Age]],$AO$3:$AO$8,$AP$3:$AP$8), "Out of Range")</f>
        <v>55-65</v>
      </c>
      <c r="Q271" s="1" t="str">
        <f>TEXT(Table1[[#This Row],[Date Joined]],"DD")</f>
        <v>17</v>
      </c>
      <c r="R271" s="1" t="str">
        <f>TEXT(Table1[[#This Row],[Date Joined]],"MMM")</f>
        <v>Apr</v>
      </c>
      <c r="S271" s="1" t="str">
        <f>TEXT(Table1[[#This Row],[Date Joined]],"YYYY")</f>
        <v>2017</v>
      </c>
    </row>
    <row r="272" spans="1:19" x14ac:dyDescent="0.3">
      <c r="A272" s="1" t="s">
        <v>1906</v>
      </c>
      <c r="B272" s="1" t="s">
        <v>104</v>
      </c>
      <c r="C272" s="1" t="s">
        <v>15</v>
      </c>
      <c r="D272" s="2">
        <v>25</v>
      </c>
      <c r="E272" s="1" t="s">
        <v>16</v>
      </c>
      <c r="F272" s="1" t="s">
        <v>17</v>
      </c>
      <c r="G272" s="28">
        <v>42974</v>
      </c>
      <c r="H272" s="3">
        <v>16694.96</v>
      </c>
      <c r="I272" s="1" t="s">
        <v>31</v>
      </c>
      <c r="J272" s="1" t="s">
        <v>27</v>
      </c>
      <c r="K272" s="1" t="s">
        <v>20</v>
      </c>
      <c r="L272" s="1" t="s">
        <v>20</v>
      </c>
      <c r="M272" s="1" t="s">
        <v>21</v>
      </c>
      <c r="N272" s="1" t="s">
        <v>22</v>
      </c>
      <c r="O272" s="1" t="s">
        <v>20</v>
      </c>
      <c r="P272" s="1" t="str">
        <f>IFERROR( LOOKUP(Table1[[#This Row],[Age]],$AO$3:$AO$8,$AP$3:$AP$8), "Out of Range")</f>
        <v>26-35</v>
      </c>
      <c r="Q272" s="1" t="str">
        <f>TEXT(Table1[[#This Row],[Date Joined]],"DD")</f>
        <v>27</v>
      </c>
      <c r="R272" s="1" t="str">
        <f>TEXT(Table1[[#This Row],[Date Joined]],"MMM")</f>
        <v>Aug</v>
      </c>
      <c r="S272" s="1" t="str">
        <f>TEXT(Table1[[#This Row],[Date Joined]],"YYYY")</f>
        <v>2017</v>
      </c>
    </row>
    <row r="273" spans="1:19" x14ac:dyDescent="0.3">
      <c r="A273" s="1" t="s">
        <v>1924</v>
      </c>
      <c r="B273" s="1" t="s">
        <v>75</v>
      </c>
      <c r="C273" s="1" t="s">
        <v>24</v>
      </c>
      <c r="D273" s="2">
        <v>25</v>
      </c>
      <c r="E273" s="1" t="s">
        <v>25</v>
      </c>
      <c r="F273" s="1" t="s">
        <v>41</v>
      </c>
      <c r="G273" s="28">
        <v>42974</v>
      </c>
      <c r="H273" s="3">
        <v>44244.27</v>
      </c>
      <c r="I273" s="1" t="s">
        <v>18</v>
      </c>
      <c r="J273" s="1" t="s">
        <v>27</v>
      </c>
      <c r="K273" s="1" t="s">
        <v>20</v>
      </c>
      <c r="L273" s="1" t="s">
        <v>20</v>
      </c>
      <c r="M273" s="1" t="s">
        <v>21</v>
      </c>
      <c r="N273" s="1" t="s">
        <v>22</v>
      </c>
      <c r="O273" s="1" t="s">
        <v>20</v>
      </c>
      <c r="P273" s="1" t="str">
        <f>IFERROR( LOOKUP(Table1[[#This Row],[Age]],$AO$3:$AO$8,$AP$3:$AP$8), "Out of Range")</f>
        <v>26-35</v>
      </c>
      <c r="Q273" s="1" t="str">
        <f>TEXT(Table1[[#This Row],[Date Joined]],"DD")</f>
        <v>27</v>
      </c>
      <c r="R273" s="1" t="str">
        <f>TEXT(Table1[[#This Row],[Date Joined]],"MMM")</f>
        <v>Aug</v>
      </c>
      <c r="S273" s="1" t="str">
        <f>TEXT(Table1[[#This Row],[Date Joined]],"YYYY")</f>
        <v>2017</v>
      </c>
    </row>
    <row r="274" spans="1:19" x14ac:dyDescent="0.3">
      <c r="A274" s="1" t="s">
        <v>381</v>
      </c>
      <c r="B274" s="1" t="s">
        <v>103</v>
      </c>
      <c r="C274" s="1" t="s">
        <v>15</v>
      </c>
      <c r="D274" s="2">
        <v>41</v>
      </c>
      <c r="E274" s="1" t="s">
        <v>16</v>
      </c>
      <c r="F274" s="1" t="s">
        <v>17</v>
      </c>
      <c r="G274" s="28">
        <v>42843</v>
      </c>
      <c r="H274" s="3">
        <v>61566.69</v>
      </c>
      <c r="I274" s="1" t="s">
        <v>18</v>
      </c>
      <c r="J274" s="1" t="s">
        <v>27</v>
      </c>
      <c r="K274" s="1" t="s">
        <v>20</v>
      </c>
      <c r="L274" s="1" t="s">
        <v>20</v>
      </c>
      <c r="M274" s="1" t="s">
        <v>22</v>
      </c>
      <c r="N274" s="1" t="s">
        <v>22</v>
      </c>
      <c r="O274" s="1" t="s">
        <v>20</v>
      </c>
      <c r="P274" s="1" t="str">
        <f>IFERROR( LOOKUP(Table1[[#This Row],[Age]],$AO$3:$AO$8,$AP$3:$AP$8), "Out of Range")</f>
        <v>35-45</v>
      </c>
      <c r="Q274" s="1" t="str">
        <f>TEXT(Table1[[#This Row],[Date Joined]],"DD")</f>
        <v>18</v>
      </c>
      <c r="R274" s="1" t="str">
        <f>TEXT(Table1[[#This Row],[Date Joined]],"MMM")</f>
        <v>Apr</v>
      </c>
      <c r="S274" s="1" t="str">
        <f>TEXT(Table1[[#This Row],[Date Joined]],"YYYY")</f>
        <v>2017</v>
      </c>
    </row>
    <row r="275" spans="1:19" x14ac:dyDescent="0.3">
      <c r="A275" s="1" t="s">
        <v>382</v>
      </c>
      <c r="B275" s="1" t="s">
        <v>85</v>
      </c>
      <c r="C275" s="1" t="s">
        <v>24</v>
      </c>
      <c r="D275" s="2">
        <v>34</v>
      </c>
      <c r="E275" s="1" t="s">
        <v>16</v>
      </c>
      <c r="F275" s="1" t="s">
        <v>41</v>
      </c>
      <c r="G275" s="28">
        <v>42843</v>
      </c>
      <c r="H275" s="3">
        <v>166891.48000000001</v>
      </c>
      <c r="I275" s="1" t="s">
        <v>18</v>
      </c>
      <c r="J275" s="1" t="s">
        <v>27</v>
      </c>
      <c r="K275" s="1" t="s">
        <v>28</v>
      </c>
      <c r="L275" s="1" t="s">
        <v>20</v>
      </c>
      <c r="M275" s="1" t="s">
        <v>21</v>
      </c>
      <c r="N275" s="1" t="s">
        <v>22</v>
      </c>
      <c r="O275" s="1" t="s">
        <v>20</v>
      </c>
      <c r="P275" s="1" t="str">
        <f>IFERROR( LOOKUP(Table1[[#This Row],[Age]],$AO$3:$AO$8,$AP$3:$AP$8), "Out of Range")</f>
        <v>26-35</v>
      </c>
      <c r="Q275" s="1" t="str">
        <f>TEXT(Table1[[#This Row],[Date Joined]],"DD")</f>
        <v>18</v>
      </c>
      <c r="R275" s="1" t="str">
        <f>TEXT(Table1[[#This Row],[Date Joined]],"MMM")</f>
        <v>Apr</v>
      </c>
      <c r="S275" s="1" t="str">
        <f>TEXT(Table1[[#This Row],[Date Joined]],"YYYY")</f>
        <v>2017</v>
      </c>
    </row>
    <row r="276" spans="1:19" x14ac:dyDescent="0.3">
      <c r="A276" s="1" t="s">
        <v>383</v>
      </c>
      <c r="B276" s="1" t="s">
        <v>63</v>
      </c>
      <c r="C276" s="1" t="s">
        <v>15</v>
      </c>
      <c r="D276" s="2">
        <v>42</v>
      </c>
      <c r="E276" s="1" t="s">
        <v>16</v>
      </c>
      <c r="F276" s="1" t="s">
        <v>17</v>
      </c>
      <c r="G276" s="28">
        <v>42844</v>
      </c>
      <c r="H276" s="3">
        <v>15095.46</v>
      </c>
      <c r="I276" s="1" t="s">
        <v>31</v>
      </c>
      <c r="J276" s="1" t="s">
        <v>32</v>
      </c>
      <c r="K276" s="1" t="s">
        <v>28</v>
      </c>
      <c r="L276" s="1" t="s">
        <v>20</v>
      </c>
      <c r="M276" s="1" t="s">
        <v>21</v>
      </c>
      <c r="N276" s="1" t="s">
        <v>22</v>
      </c>
      <c r="O276" s="1" t="s">
        <v>20</v>
      </c>
      <c r="P276" s="1" t="str">
        <f>IFERROR( LOOKUP(Table1[[#This Row],[Age]],$AO$3:$AO$8,$AP$3:$AP$8), "Out of Range")</f>
        <v>35-45</v>
      </c>
      <c r="Q276" s="1" t="str">
        <f>TEXT(Table1[[#This Row],[Date Joined]],"DD")</f>
        <v>19</v>
      </c>
      <c r="R276" s="1" t="str">
        <f>TEXT(Table1[[#This Row],[Date Joined]],"MMM")</f>
        <v>Apr</v>
      </c>
      <c r="S276" s="1" t="str">
        <f>TEXT(Table1[[#This Row],[Date Joined]],"YYYY")</f>
        <v>2017</v>
      </c>
    </row>
    <row r="277" spans="1:19" x14ac:dyDescent="0.3">
      <c r="A277" s="1" t="s">
        <v>1991</v>
      </c>
      <c r="B277" s="1" t="s">
        <v>62</v>
      </c>
      <c r="C277" s="1" t="s">
        <v>15</v>
      </c>
      <c r="D277" s="2">
        <v>25</v>
      </c>
      <c r="E277" s="1" t="s">
        <v>16</v>
      </c>
      <c r="F277" s="1" t="s">
        <v>17</v>
      </c>
      <c r="G277" s="28">
        <v>42979</v>
      </c>
      <c r="H277" s="3">
        <v>116446.72</v>
      </c>
      <c r="I277" s="1" t="s">
        <v>31</v>
      </c>
      <c r="J277" s="1" t="s">
        <v>27</v>
      </c>
      <c r="K277" s="1" t="s">
        <v>28</v>
      </c>
      <c r="L277" s="1" t="s">
        <v>20</v>
      </c>
      <c r="M277" s="1" t="s">
        <v>21</v>
      </c>
      <c r="N277" s="1" t="s">
        <v>29</v>
      </c>
      <c r="O277" s="1" t="s">
        <v>20</v>
      </c>
      <c r="P277" s="1" t="str">
        <f>IFERROR( LOOKUP(Table1[[#This Row],[Age]],$AO$3:$AO$8,$AP$3:$AP$8), "Out of Range")</f>
        <v>26-35</v>
      </c>
      <c r="Q277" s="1" t="str">
        <f>TEXT(Table1[[#This Row],[Date Joined]],"DD")</f>
        <v>01</v>
      </c>
      <c r="R277" s="1" t="str">
        <f>TEXT(Table1[[#This Row],[Date Joined]],"MMM")</f>
        <v>Sep</v>
      </c>
      <c r="S277" s="1" t="str">
        <f>TEXT(Table1[[#This Row],[Date Joined]],"YYYY")</f>
        <v>2017</v>
      </c>
    </row>
    <row r="278" spans="1:19" x14ac:dyDescent="0.3">
      <c r="A278" s="1" t="s">
        <v>385</v>
      </c>
      <c r="B278" s="1" t="s">
        <v>97</v>
      </c>
      <c r="C278" s="1" t="s">
        <v>24</v>
      </c>
      <c r="D278" s="2">
        <v>37</v>
      </c>
      <c r="E278" s="1" t="s">
        <v>16</v>
      </c>
      <c r="F278" s="1" t="s">
        <v>17</v>
      </c>
      <c r="G278" s="28">
        <v>42844</v>
      </c>
      <c r="H278" s="3">
        <v>85930.43</v>
      </c>
      <c r="I278" s="1" t="s">
        <v>18</v>
      </c>
      <c r="J278" s="1" t="s">
        <v>32</v>
      </c>
      <c r="K278" s="1" t="s">
        <v>20</v>
      </c>
      <c r="L278" s="1" t="s">
        <v>20</v>
      </c>
      <c r="M278" s="1" t="s">
        <v>21</v>
      </c>
      <c r="N278" s="1" t="s">
        <v>29</v>
      </c>
      <c r="O278" s="1" t="s">
        <v>20</v>
      </c>
      <c r="P278" s="1" t="str">
        <f>IFERROR( LOOKUP(Table1[[#This Row],[Age]],$AO$3:$AO$8,$AP$3:$AP$8), "Out of Range")</f>
        <v>35-45</v>
      </c>
      <c r="Q278" s="1" t="str">
        <f>TEXT(Table1[[#This Row],[Date Joined]],"DD")</f>
        <v>19</v>
      </c>
      <c r="R278" s="1" t="str">
        <f>TEXT(Table1[[#This Row],[Date Joined]],"MMM")</f>
        <v>Apr</v>
      </c>
      <c r="S278" s="1" t="str">
        <f>TEXT(Table1[[#This Row],[Date Joined]],"YYYY")</f>
        <v>2017</v>
      </c>
    </row>
    <row r="279" spans="1:19" x14ac:dyDescent="0.3">
      <c r="A279" s="1" t="s">
        <v>2128</v>
      </c>
      <c r="B279" s="1" t="s">
        <v>30</v>
      </c>
      <c r="C279" s="1" t="s">
        <v>24</v>
      </c>
      <c r="D279" s="2">
        <v>25</v>
      </c>
      <c r="E279" s="1" t="s">
        <v>16</v>
      </c>
      <c r="F279" s="1" t="s">
        <v>17</v>
      </c>
      <c r="G279" s="28">
        <v>42990</v>
      </c>
      <c r="H279" s="3">
        <v>81983.66</v>
      </c>
      <c r="I279" s="1" t="s">
        <v>18</v>
      </c>
      <c r="J279" s="1" t="s">
        <v>19</v>
      </c>
      <c r="K279" s="1" t="s">
        <v>28</v>
      </c>
      <c r="L279" s="1" t="s">
        <v>20</v>
      </c>
      <c r="M279" s="1" t="s">
        <v>21</v>
      </c>
      <c r="N279" s="1" t="s">
        <v>29</v>
      </c>
      <c r="O279" s="1" t="s">
        <v>20</v>
      </c>
      <c r="P279" s="1" t="str">
        <f>IFERROR( LOOKUP(Table1[[#This Row],[Age]],$AO$3:$AO$8,$AP$3:$AP$8), "Out of Range")</f>
        <v>26-35</v>
      </c>
      <c r="Q279" s="1" t="str">
        <f>TEXT(Table1[[#This Row],[Date Joined]],"DD")</f>
        <v>12</v>
      </c>
      <c r="R279" s="1" t="str">
        <f>TEXT(Table1[[#This Row],[Date Joined]],"MMM")</f>
        <v>Sep</v>
      </c>
      <c r="S279" s="1" t="str">
        <f>TEXT(Table1[[#This Row],[Date Joined]],"YYYY")</f>
        <v>2017</v>
      </c>
    </row>
    <row r="280" spans="1:19" x14ac:dyDescent="0.3">
      <c r="A280" s="1" t="s">
        <v>387</v>
      </c>
      <c r="B280" s="1" t="s">
        <v>46</v>
      </c>
      <c r="C280" s="1" t="s">
        <v>15</v>
      </c>
      <c r="D280" s="2">
        <v>42</v>
      </c>
      <c r="E280" s="1" t="s">
        <v>16</v>
      </c>
      <c r="F280" s="1" t="s">
        <v>17</v>
      </c>
      <c r="G280" s="28">
        <v>42844</v>
      </c>
      <c r="H280" s="3">
        <v>48039.75</v>
      </c>
      <c r="I280" s="1" t="s">
        <v>18</v>
      </c>
      <c r="J280" s="1" t="s">
        <v>19</v>
      </c>
      <c r="K280" s="1" t="s">
        <v>20</v>
      </c>
      <c r="L280" s="1" t="s">
        <v>20</v>
      </c>
      <c r="M280" s="1" t="s">
        <v>21</v>
      </c>
      <c r="N280" s="1" t="s">
        <v>22</v>
      </c>
      <c r="O280" s="1" t="s">
        <v>20</v>
      </c>
      <c r="P280" s="1" t="str">
        <f>IFERROR( LOOKUP(Table1[[#This Row],[Age]],$AO$3:$AO$8,$AP$3:$AP$8), "Out of Range")</f>
        <v>35-45</v>
      </c>
      <c r="Q280" s="1" t="str">
        <f>TEXT(Table1[[#This Row],[Date Joined]],"DD")</f>
        <v>19</v>
      </c>
      <c r="R280" s="1" t="str">
        <f>TEXT(Table1[[#This Row],[Date Joined]],"MMM")</f>
        <v>Apr</v>
      </c>
      <c r="S280" s="1" t="str">
        <f>TEXT(Table1[[#This Row],[Date Joined]],"YYYY")</f>
        <v>2017</v>
      </c>
    </row>
    <row r="281" spans="1:19" x14ac:dyDescent="0.3">
      <c r="A281" s="1" t="s">
        <v>2174</v>
      </c>
      <c r="B281" s="1" t="s">
        <v>78</v>
      </c>
      <c r="C281" s="1" t="s">
        <v>24</v>
      </c>
      <c r="D281" s="2">
        <v>25</v>
      </c>
      <c r="E281" s="1" t="s">
        <v>16</v>
      </c>
      <c r="F281" s="1" t="s">
        <v>17</v>
      </c>
      <c r="G281" s="28">
        <v>42993</v>
      </c>
      <c r="H281" s="3">
        <v>32443.67</v>
      </c>
      <c r="I281" s="1" t="s">
        <v>31</v>
      </c>
      <c r="J281" s="1" t="s">
        <v>32</v>
      </c>
      <c r="K281" s="1" t="s">
        <v>20</v>
      </c>
      <c r="L281" s="1" t="s">
        <v>20</v>
      </c>
      <c r="M281" s="1" t="s">
        <v>21</v>
      </c>
      <c r="N281" s="1" t="s">
        <v>22</v>
      </c>
      <c r="O281" s="1" t="s">
        <v>20</v>
      </c>
      <c r="P281" s="1" t="str">
        <f>IFERROR( LOOKUP(Table1[[#This Row],[Age]],$AO$3:$AO$8,$AP$3:$AP$8), "Out of Range")</f>
        <v>26-35</v>
      </c>
      <c r="Q281" s="1" t="str">
        <f>TEXT(Table1[[#This Row],[Date Joined]],"DD")</f>
        <v>15</v>
      </c>
      <c r="R281" s="1" t="str">
        <f>TEXT(Table1[[#This Row],[Date Joined]],"MMM")</f>
        <v>Sep</v>
      </c>
      <c r="S281" s="1" t="str">
        <f>TEXT(Table1[[#This Row],[Date Joined]],"YYYY")</f>
        <v>2017</v>
      </c>
    </row>
    <row r="282" spans="1:19" x14ac:dyDescent="0.3">
      <c r="A282" s="1" t="s">
        <v>389</v>
      </c>
      <c r="B282" s="1" t="s">
        <v>92</v>
      </c>
      <c r="C282" s="1" t="s">
        <v>15</v>
      </c>
      <c r="D282" s="2">
        <v>37</v>
      </c>
      <c r="E282" s="1" t="s">
        <v>16</v>
      </c>
      <c r="F282" s="1" t="s">
        <v>26</v>
      </c>
      <c r="G282" s="28">
        <v>42844</v>
      </c>
      <c r="H282" s="3">
        <v>155037.04</v>
      </c>
      <c r="I282" s="1" t="s">
        <v>18</v>
      </c>
      <c r="J282" s="1" t="s">
        <v>32</v>
      </c>
      <c r="K282" s="1" t="s">
        <v>20</v>
      </c>
      <c r="L282" s="1" t="s">
        <v>20</v>
      </c>
      <c r="M282" s="1" t="s">
        <v>22</v>
      </c>
      <c r="N282" s="1" t="s">
        <v>22</v>
      </c>
      <c r="O282" s="1" t="s">
        <v>20</v>
      </c>
      <c r="P282" s="1" t="str">
        <f>IFERROR( LOOKUP(Table1[[#This Row],[Age]],$AO$3:$AO$8,$AP$3:$AP$8), "Out of Range")</f>
        <v>35-45</v>
      </c>
      <c r="Q282" s="1" t="str">
        <f>TEXT(Table1[[#This Row],[Date Joined]],"DD")</f>
        <v>19</v>
      </c>
      <c r="R282" s="1" t="str">
        <f>TEXT(Table1[[#This Row],[Date Joined]],"MMM")</f>
        <v>Apr</v>
      </c>
      <c r="S282" s="1" t="str">
        <f>TEXT(Table1[[#This Row],[Date Joined]],"YYYY")</f>
        <v>2017</v>
      </c>
    </row>
    <row r="283" spans="1:19" x14ac:dyDescent="0.3">
      <c r="A283" s="1" t="s">
        <v>2185</v>
      </c>
      <c r="B283" s="1" t="s">
        <v>61</v>
      </c>
      <c r="C283" s="1" t="s">
        <v>15</v>
      </c>
      <c r="D283" s="2">
        <v>25</v>
      </c>
      <c r="E283" s="1" t="s">
        <v>16</v>
      </c>
      <c r="F283" s="1" t="s">
        <v>17</v>
      </c>
      <c r="G283" s="28">
        <v>42994</v>
      </c>
      <c r="H283" s="3">
        <v>3173</v>
      </c>
      <c r="I283" s="1" t="s">
        <v>18</v>
      </c>
      <c r="J283" s="1" t="s">
        <v>27</v>
      </c>
      <c r="K283" s="1" t="s">
        <v>28</v>
      </c>
      <c r="L283" s="1" t="s">
        <v>20</v>
      </c>
      <c r="M283" s="1" t="s">
        <v>22</v>
      </c>
      <c r="N283" s="1" t="s">
        <v>22</v>
      </c>
      <c r="O283" s="1" t="s">
        <v>20</v>
      </c>
      <c r="P283" s="1" t="str">
        <f>IFERROR( LOOKUP(Table1[[#This Row],[Age]],$AO$3:$AO$8,$AP$3:$AP$8), "Out of Range")</f>
        <v>26-35</v>
      </c>
      <c r="Q283" s="1" t="str">
        <f>TEXT(Table1[[#This Row],[Date Joined]],"DD")</f>
        <v>16</v>
      </c>
      <c r="R283" s="1" t="str">
        <f>TEXT(Table1[[#This Row],[Date Joined]],"MMM")</f>
        <v>Sep</v>
      </c>
      <c r="S283" s="1" t="str">
        <f>TEXT(Table1[[#This Row],[Date Joined]],"YYYY")</f>
        <v>2017</v>
      </c>
    </row>
    <row r="284" spans="1:19" x14ac:dyDescent="0.3">
      <c r="A284" s="1" t="s">
        <v>391</v>
      </c>
      <c r="B284" s="1" t="s">
        <v>64</v>
      </c>
      <c r="C284" s="1" t="s">
        <v>24</v>
      </c>
      <c r="D284" s="2">
        <v>34</v>
      </c>
      <c r="E284" s="1" t="s">
        <v>16</v>
      </c>
      <c r="F284" s="1" t="s">
        <v>17</v>
      </c>
      <c r="G284" s="28">
        <v>42845</v>
      </c>
      <c r="H284" s="3">
        <v>18743.689999999999</v>
      </c>
      <c r="I284" s="1" t="s">
        <v>31</v>
      </c>
      <c r="J284" s="1" t="s">
        <v>27</v>
      </c>
      <c r="K284" s="1" t="s">
        <v>28</v>
      </c>
      <c r="L284" s="1" t="s">
        <v>20</v>
      </c>
      <c r="M284" s="1" t="s">
        <v>22</v>
      </c>
      <c r="N284" s="1" t="s">
        <v>22</v>
      </c>
      <c r="O284" s="1" t="s">
        <v>20</v>
      </c>
      <c r="P284" s="1" t="str">
        <f>IFERROR( LOOKUP(Table1[[#This Row],[Age]],$AO$3:$AO$8,$AP$3:$AP$8), "Out of Range")</f>
        <v>26-35</v>
      </c>
      <c r="Q284" s="1" t="str">
        <f>TEXT(Table1[[#This Row],[Date Joined]],"DD")</f>
        <v>20</v>
      </c>
      <c r="R284" s="1" t="str">
        <f>TEXT(Table1[[#This Row],[Date Joined]],"MMM")</f>
        <v>Apr</v>
      </c>
      <c r="S284" s="1" t="str">
        <f>TEXT(Table1[[#This Row],[Date Joined]],"YYYY")</f>
        <v>2017</v>
      </c>
    </row>
    <row r="285" spans="1:19" x14ac:dyDescent="0.3">
      <c r="A285" s="1" t="s">
        <v>2214</v>
      </c>
      <c r="B285" s="1" t="s">
        <v>103</v>
      </c>
      <c r="C285" s="1" t="s">
        <v>24</v>
      </c>
      <c r="D285" s="2">
        <v>25</v>
      </c>
      <c r="E285" s="1" t="s">
        <v>34</v>
      </c>
      <c r="F285" s="1" t="s">
        <v>17</v>
      </c>
      <c r="G285" s="28">
        <v>42995</v>
      </c>
      <c r="H285" s="3">
        <v>111658.3</v>
      </c>
      <c r="I285" s="1" t="s">
        <v>18</v>
      </c>
      <c r="J285" s="1" t="s">
        <v>27</v>
      </c>
      <c r="K285" s="1" t="s">
        <v>28</v>
      </c>
      <c r="L285" s="1" t="s">
        <v>20</v>
      </c>
      <c r="M285" s="1" t="s">
        <v>22</v>
      </c>
      <c r="N285" s="1" t="s">
        <v>22</v>
      </c>
      <c r="O285" s="1" t="s">
        <v>20</v>
      </c>
      <c r="P285" s="1" t="str">
        <f>IFERROR( LOOKUP(Table1[[#This Row],[Age]],$AO$3:$AO$8,$AP$3:$AP$8), "Out of Range")</f>
        <v>26-35</v>
      </c>
      <c r="Q285" s="1" t="str">
        <f>TEXT(Table1[[#This Row],[Date Joined]],"DD")</f>
        <v>17</v>
      </c>
      <c r="R285" s="1" t="str">
        <f>TEXT(Table1[[#This Row],[Date Joined]],"MMM")</f>
        <v>Sep</v>
      </c>
      <c r="S285" s="1" t="str">
        <f>TEXT(Table1[[#This Row],[Date Joined]],"YYYY")</f>
        <v>2017</v>
      </c>
    </row>
    <row r="286" spans="1:19" x14ac:dyDescent="0.3">
      <c r="A286" s="1" t="s">
        <v>393</v>
      </c>
      <c r="B286" s="1" t="s">
        <v>30</v>
      </c>
      <c r="C286" s="1" t="s">
        <v>15</v>
      </c>
      <c r="D286" s="2">
        <v>34</v>
      </c>
      <c r="E286" s="1" t="s">
        <v>16</v>
      </c>
      <c r="F286" s="1" t="s">
        <v>17</v>
      </c>
      <c r="G286" s="28">
        <v>42846</v>
      </c>
      <c r="H286" s="3">
        <v>77300.210000000006</v>
      </c>
      <c r="I286" s="1" t="s">
        <v>18</v>
      </c>
      <c r="J286" s="1" t="s">
        <v>27</v>
      </c>
      <c r="K286" s="1" t="s">
        <v>20</v>
      </c>
      <c r="L286" s="1" t="s">
        <v>20</v>
      </c>
      <c r="M286" s="1" t="s">
        <v>22</v>
      </c>
      <c r="N286" s="1" t="s">
        <v>22</v>
      </c>
      <c r="O286" s="1" t="s">
        <v>20</v>
      </c>
      <c r="P286" s="1" t="str">
        <f>IFERROR( LOOKUP(Table1[[#This Row],[Age]],$AO$3:$AO$8,$AP$3:$AP$8), "Out of Range")</f>
        <v>26-35</v>
      </c>
      <c r="Q286" s="1" t="str">
        <f>TEXT(Table1[[#This Row],[Date Joined]],"DD")</f>
        <v>21</v>
      </c>
      <c r="R286" s="1" t="str">
        <f>TEXT(Table1[[#This Row],[Date Joined]],"MMM")</f>
        <v>Apr</v>
      </c>
      <c r="S286" s="1" t="str">
        <f>TEXT(Table1[[#This Row],[Date Joined]],"YYYY")</f>
        <v>2017</v>
      </c>
    </row>
    <row r="287" spans="1:19" x14ac:dyDescent="0.3">
      <c r="A287" s="1" t="s">
        <v>2373</v>
      </c>
      <c r="B287" s="1" t="s">
        <v>77</v>
      </c>
      <c r="C287" s="1" t="s">
        <v>24</v>
      </c>
      <c r="D287" s="2">
        <v>25</v>
      </c>
      <c r="E287" s="1" t="s">
        <v>34</v>
      </c>
      <c r="F287" s="1" t="s">
        <v>17</v>
      </c>
      <c r="G287" s="28">
        <v>43002</v>
      </c>
      <c r="H287" s="3">
        <v>60498.76</v>
      </c>
      <c r="I287" s="1" t="s">
        <v>18</v>
      </c>
      <c r="J287" s="1" t="s">
        <v>32</v>
      </c>
      <c r="K287" s="1" t="s">
        <v>20</v>
      </c>
      <c r="L287" s="1" t="s">
        <v>20</v>
      </c>
      <c r="M287" s="1" t="s">
        <v>21</v>
      </c>
      <c r="N287" s="1" t="s">
        <v>22</v>
      </c>
      <c r="O287" s="1" t="s">
        <v>20</v>
      </c>
      <c r="P287" s="1" t="str">
        <f>IFERROR( LOOKUP(Table1[[#This Row],[Age]],$AO$3:$AO$8,$AP$3:$AP$8), "Out of Range")</f>
        <v>26-35</v>
      </c>
      <c r="Q287" s="1" t="str">
        <f>TEXT(Table1[[#This Row],[Date Joined]],"DD")</f>
        <v>24</v>
      </c>
      <c r="R287" s="1" t="str">
        <f>TEXT(Table1[[#This Row],[Date Joined]],"MMM")</f>
        <v>Sep</v>
      </c>
      <c r="S287" s="1" t="str">
        <f>TEXT(Table1[[#This Row],[Date Joined]],"YYYY")</f>
        <v>2017</v>
      </c>
    </row>
    <row r="288" spans="1:19" x14ac:dyDescent="0.3">
      <c r="A288" s="1" t="s">
        <v>395</v>
      </c>
      <c r="B288" s="1" t="s">
        <v>83</v>
      </c>
      <c r="C288" s="1" t="s">
        <v>15</v>
      </c>
      <c r="D288" s="2">
        <v>41</v>
      </c>
      <c r="E288" s="1" t="s">
        <v>16</v>
      </c>
      <c r="F288" s="1" t="s">
        <v>17</v>
      </c>
      <c r="G288" s="28">
        <v>42846</v>
      </c>
      <c r="H288" s="3">
        <v>96612.64</v>
      </c>
      <c r="I288" s="1" t="s">
        <v>18</v>
      </c>
      <c r="J288" s="1" t="s">
        <v>27</v>
      </c>
      <c r="K288" s="1" t="s">
        <v>28</v>
      </c>
      <c r="L288" s="1" t="s">
        <v>20</v>
      </c>
      <c r="M288" s="1" t="s">
        <v>22</v>
      </c>
      <c r="N288" s="1" t="s">
        <v>22</v>
      </c>
      <c r="O288" s="1" t="s">
        <v>20</v>
      </c>
      <c r="P288" s="1" t="str">
        <f>IFERROR( LOOKUP(Table1[[#This Row],[Age]],$AO$3:$AO$8,$AP$3:$AP$8), "Out of Range")</f>
        <v>35-45</v>
      </c>
      <c r="Q288" s="1" t="str">
        <f>TEXT(Table1[[#This Row],[Date Joined]],"DD")</f>
        <v>21</v>
      </c>
      <c r="R288" s="1" t="str">
        <f>TEXT(Table1[[#This Row],[Date Joined]],"MMM")</f>
        <v>Apr</v>
      </c>
      <c r="S288" s="1" t="str">
        <f>TEXT(Table1[[#This Row],[Date Joined]],"YYYY")</f>
        <v>2017</v>
      </c>
    </row>
    <row r="289" spans="1:19" x14ac:dyDescent="0.3">
      <c r="A289" s="1" t="s">
        <v>396</v>
      </c>
      <c r="B289" s="1" t="s">
        <v>98</v>
      </c>
      <c r="C289" s="1" t="s">
        <v>15</v>
      </c>
      <c r="D289" s="2">
        <v>37</v>
      </c>
      <c r="E289" s="1" t="s">
        <v>16</v>
      </c>
      <c r="F289" s="1" t="s">
        <v>17</v>
      </c>
      <c r="G289" s="28">
        <v>42846</v>
      </c>
      <c r="H289" s="3">
        <v>56501.51</v>
      </c>
      <c r="I289" s="1" t="s">
        <v>18</v>
      </c>
      <c r="J289" s="1" t="s">
        <v>27</v>
      </c>
      <c r="K289" s="1" t="s">
        <v>28</v>
      </c>
      <c r="L289" s="1" t="s">
        <v>20</v>
      </c>
      <c r="M289" s="1" t="s">
        <v>22</v>
      </c>
      <c r="N289" s="1" t="s">
        <v>22</v>
      </c>
      <c r="O289" s="1" t="s">
        <v>20</v>
      </c>
      <c r="P289" s="1" t="str">
        <f>IFERROR( LOOKUP(Table1[[#This Row],[Age]],$AO$3:$AO$8,$AP$3:$AP$8), "Out of Range")</f>
        <v>35-45</v>
      </c>
      <c r="Q289" s="1" t="str">
        <f>TEXT(Table1[[#This Row],[Date Joined]],"DD")</f>
        <v>21</v>
      </c>
      <c r="R289" s="1" t="str">
        <f>TEXT(Table1[[#This Row],[Date Joined]],"MMM")</f>
        <v>Apr</v>
      </c>
      <c r="S289" s="1" t="str">
        <f>TEXT(Table1[[#This Row],[Date Joined]],"YYYY")</f>
        <v>2017</v>
      </c>
    </row>
    <row r="290" spans="1:19" x14ac:dyDescent="0.3">
      <c r="A290" s="1" t="s">
        <v>2375</v>
      </c>
      <c r="B290" s="1" t="s">
        <v>36</v>
      </c>
      <c r="C290" s="1" t="s">
        <v>24</v>
      </c>
      <c r="D290" s="2">
        <v>25</v>
      </c>
      <c r="E290" s="1" t="s">
        <v>34</v>
      </c>
      <c r="F290" s="1" t="s">
        <v>41</v>
      </c>
      <c r="G290" s="28">
        <v>43002</v>
      </c>
      <c r="H290" s="3">
        <v>7571.46</v>
      </c>
      <c r="I290" s="1" t="s">
        <v>18</v>
      </c>
      <c r="J290" s="1" t="s">
        <v>27</v>
      </c>
      <c r="K290" s="1" t="s">
        <v>20</v>
      </c>
      <c r="L290" s="1" t="s">
        <v>20</v>
      </c>
      <c r="M290" s="1" t="s">
        <v>21</v>
      </c>
      <c r="N290" s="1" t="s">
        <v>69</v>
      </c>
      <c r="O290" s="1" t="s">
        <v>20</v>
      </c>
      <c r="P290" s="1" t="str">
        <f>IFERROR( LOOKUP(Table1[[#This Row],[Age]],$AO$3:$AO$8,$AP$3:$AP$8), "Out of Range")</f>
        <v>26-35</v>
      </c>
      <c r="Q290" s="1" t="str">
        <f>TEXT(Table1[[#This Row],[Date Joined]],"DD")</f>
        <v>24</v>
      </c>
      <c r="R290" s="1" t="str">
        <f>TEXT(Table1[[#This Row],[Date Joined]],"MMM")</f>
        <v>Sep</v>
      </c>
      <c r="S290" s="1" t="str">
        <f>TEXT(Table1[[#This Row],[Date Joined]],"YYYY")</f>
        <v>2017</v>
      </c>
    </row>
    <row r="291" spans="1:19" x14ac:dyDescent="0.3">
      <c r="A291" s="1" t="s">
        <v>398</v>
      </c>
      <c r="B291" s="1" t="s">
        <v>79</v>
      </c>
      <c r="C291" s="1" t="s">
        <v>15</v>
      </c>
      <c r="D291" s="2">
        <v>40</v>
      </c>
      <c r="E291" s="1" t="s">
        <v>16</v>
      </c>
      <c r="F291" s="1" t="s">
        <v>17</v>
      </c>
      <c r="G291" s="28">
        <v>42847</v>
      </c>
      <c r="H291" s="3">
        <v>105009.88</v>
      </c>
      <c r="I291" s="1" t="s">
        <v>18</v>
      </c>
      <c r="J291" s="1" t="s">
        <v>32</v>
      </c>
      <c r="K291" s="1" t="s">
        <v>20</v>
      </c>
      <c r="L291" s="1" t="s">
        <v>28</v>
      </c>
      <c r="M291" s="1" t="s">
        <v>21</v>
      </c>
      <c r="N291" s="1" t="s">
        <v>69</v>
      </c>
      <c r="O291" s="1" t="s">
        <v>28</v>
      </c>
      <c r="P291" s="1" t="str">
        <f>IFERROR( LOOKUP(Table1[[#This Row],[Age]],$AO$3:$AO$8,$AP$3:$AP$8), "Out of Range")</f>
        <v>35-45</v>
      </c>
      <c r="Q291" s="1" t="str">
        <f>TEXT(Table1[[#This Row],[Date Joined]],"DD")</f>
        <v>22</v>
      </c>
      <c r="R291" s="1" t="str">
        <f>TEXT(Table1[[#This Row],[Date Joined]],"MMM")</f>
        <v>Apr</v>
      </c>
      <c r="S291" s="1" t="str">
        <f>TEXT(Table1[[#This Row],[Date Joined]],"YYYY")</f>
        <v>2017</v>
      </c>
    </row>
    <row r="292" spans="1:19" x14ac:dyDescent="0.3">
      <c r="A292" s="1" t="s">
        <v>399</v>
      </c>
      <c r="B292" s="1" t="s">
        <v>47</v>
      </c>
      <c r="C292" s="1" t="s">
        <v>24</v>
      </c>
      <c r="D292" s="2">
        <v>21</v>
      </c>
      <c r="E292" s="1" t="s">
        <v>16</v>
      </c>
      <c r="F292" s="1" t="s">
        <v>17</v>
      </c>
      <c r="G292" s="28">
        <v>42847</v>
      </c>
      <c r="H292" s="3">
        <v>8163.88</v>
      </c>
      <c r="I292" s="1" t="s">
        <v>18</v>
      </c>
      <c r="J292" s="1" t="s">
        <v>19</v>
      </c>
      <c r="K292" s="1" t="s">
        <v>28</v>
      </c>
      <c r="L292" s="1" t="s">
        <v>20</v>
      </c>
      <c r="M292" s="1" t="s">
        <v>21</v>
      </c>
      <c r="N292" s="1" t="s">
        <v>22</v>
      </c>
      <c r="O292" s="1" t="s">
        <v>28</v>
      </c>
      <c r="P292" s="1" t="str">
        <f>IFERROR( LOOKUP(Table1[[#This Row],[Age]],$AO$3:$AO$8,$AP$3:$AP$8), "Out of Range")</f>
        <v>15-25</v>
      </c>
      <c r="Q292" s="1" t="str">
        <f>TEXT(Table1[[#This Row],[Date Joined]],"DD")</f>
        <v>22</v>
      </c>
      <c r="R292" s="1" t="str">
        <f>TEXT(Table1[[#This Row],[Date Joined]],"MMM")</f>
        <v>Apr</v>
      </c>
      <c r="S292" s="1" t="str">
        <f>TEXT(Table1[[#This Row],[Date Joined]],"YYYY")</f>
        <v>2017</v>
      </c>
    </row>
    <row r="293" spans="1:19" x14ac:dyDescent="0.3">
      <c r="A293" s="1" t="s">
        <v>400</v>
      </c>
      <c r="B293" s="1" t="s">
        <v>63</v>
      </c>
      <c r="C293" s="1" t="s">
        <v>24</v>
      </c>
      <c r="D293" s="2">
        <v>40</v>
      </c>
      <c r="E293" s="1" t="s">
        <v>16</v>
      </c>
      <c r="F293" s="1" t="s">
        <v>17</v>
      </c>
      <c r="G293" s="28">
        <v>42847</v>
      </c>
      <c r="H293" s="3">
        <v>37682.660000000003</v>
      </c>
      <c r="I293" s="1" t="s">
        <v>18</v>
      </c>
      <c r="J293" s="1" t="s">
        <v>27</v>
      </c>
      <c r="K293" s="1" t="s">
        <v>28</v>
      </c>
      <c r="L293" s="1" t="s">
        <v>20</v>
      </c>
      <c r="M293" s="1" t="s">
        <v>22</v>
      </c>
      <c r="N293" s="1" t="s">
        <v>22</v>
      </c>
      <c r="O293" s="1" t="s">
        <v>20</v>
      </c>
      <c r="P293" s="1" t="str">
        <f>IFERROR( LOOKUP(Table1[[#This Row],[Age]],$AO$3:$AO$8,$AP$3:$AP$8), "Out of Range")</f>
        <v>35-45</v>
      </c>
      <c r="Q293" s="1" t="str">
        <f>TEXT(Table1[[#This Row],[Date Joined]],"DD")</f>
        <v>22</v>
      </c>
      <c r="R293" s="1" t="str">
        <f>TEXT(Table1[[#This Row],[Date Joined]],"MMM")</f>
        <v>Apr</v>
      </c>
      <c r="S293" s="1" t="str">
        <f>TEXT(Table1[[#This Row],[Date Joined]],"YYYY")</f>
        <v>2017</v>
      </c>
    </row>
    <row r="294" spans="1:19" x14ac:dyDescent="0.3">
      <c r="A294" s="1" t="s">
        <v>401</v>
      </c>
      <c r="B294" s="1" t="s">
        <v>35</v>
      </c>
      <c r="C294" s="1" t="s">
        <v>15</v>
      </c>
      <c r="D294" s="2">
        <v>45</v>
      </c>
      <c r="E294" s="1" t="s">
        <v>16</v>
      </c>
      <c r="F294" s="1" t="s">
        <v>41</v>
      </c>
      <c r="G294" s="28">
        <v>42847</v>
      </c>
      <c r="H294" s="3">
        <v>97188.04</v>
      </c>
      <c r="I294" s="1" t="s">
        <v>18</v>
      </c>
      <c r="J294" s="1" t="s">
        <v>27</v>
      </c>
      <c r="K294" s="1" t="s">
        <v>20</v>
      </c>
      <c r="L294" s="1" t="s">
        <v>20</v>
      </c>
      <c r="M294" s="1" t="s">
        <v>21</v>
      </c>
      <c r="N294" s="1" t="s">
        <v>22</v>
      </c>
      <c r="O294" s="1" t="s">
        <v>20</v>
      </c>
      <c r="P294" s="1" t="str">
        <f>IFERROR( LOOKUP(Table1[[#This Row],[Age]],$AO$3:$AO$8,$AP$3:$AP$8), "Out of Range")</f>
        <v>45-55</v>
      </c>
      <c r="Q294" s="1" t="str">
        <f>TEXT(Table1[[#This Row],[Date Joined]],"DD")</f>
        <v>22</v>
      </c>
      <c r="R294" s="1" t="str">
        <f>TEXT(Table1[[#This Row],[Date Joined]],"MMM")</f>
        <v>Apr</v>
      </c>
      <c r="S294" s="1" t="str">
        <f>TEXT(Table1[[#This Row],[Date Joined]],"YYYY")</f>
        <v>2017</v>
      </c>
    </row>
    <row r="295" spans="1:19" x14ac:dyDescent="0.3">
      <c r="A295" s="1" t="s">
        <v>2382</v>
      </c>
      <c r="B295" s="1" t="s">
        <v>87</v>
      </c>
      <c r="C295" s="1" t="s">
        <v>15</v>
      </c>
      <c r="D295" s="2">
        <v>25</v>
      </c>
      <c r="E295" s="1" t="s">
        <v>34</v>
      </c>
      <c r="F295" s="1" t="s">
        <v>41</v>
      </c>
      <c r="G295" s="28">
        <v>43002</v>
      </c>
      <c r="H295" s="3">
        <v>61487.57</v>
      </c>
      <c r="I295" s="1" t="s">
        <v>18</v>
      </c>
      <c r="J295" s="1" t="s">
        <v>19</v>
      </c>
      <c r="K295" s="1" t="s">
        <v>28</v>
      </c>
      <c r="L295" s="1" t="s">
        <v>20</v>
      </c>
      <c r="M295" s="1" t="s">
        <v>22</v>
      </c>
      <c r="N295" s="1" t="s">
        <v>22</v>
      </c>
      <c r="O295" s="1" t="s">
        <v>20</v>
      </c>
      <c r="P295" s="1" t="str">
        <f>IFERROR( LOOKUP(Table1[[#This Row],[Age]],$AO$3:$AO$8,$AP$3:$AP$8), "Out of Range")</f>
        <v>26-35</v>
      </c>
      <c r="Q295" s="1" t="str">
        <f>TEXT(Table1[[#This Row],[Date Joined]],"DD")</f>
        <v>24</v>
      </c>
      <c r="R295" s="1" t="str">
        <f>TEXT(Table1[[#This Row],[Date Joined]],"MMM")</f>
        <v>Sep</v>
      </c>
      <c r="S295" s="1" t="str">
        <f>TEXT(Table1[[#This Row],[Date Joined]],"YYYY")</f>
        <v>2017</v>
      </c>
    </row>
    <row r="296" spans="1:19" x14ac:dyDescent="0.3">
      <c r="A296" s="1" t="s">
        <v>403</v>
      </c>
      <c r="B296" s="1" t="s">
        <v>45</v>
      </c>
      <c r="C296" s="1" t="s">
        <v>15</v>
      </c>
      <c r="D296" s="2">
        <v>45</v>
      </c>
      <c r="E296" s="1" t="s">
        <v>40</v>
      </c>
      <c r="F296" s="1" t="s">
        <v>26</v>
      </c>
      <c r="G296" s="28">
        <v>42847</v>
      </c>
      <c r="H296" s="3">
        <v>24511.58</v>
      </c>
      <c r="I296" s="1" t="s">
        <v>18</v>
      </c>
      <c r="J296" s="1" t="s">
        <v>32</v>
      </c>
      <c r="K296" s="1" t="s">
        <v>20</v>
      </c>
      <c r="L296" s="1" t="s">
        <v>20</v>
      </c>
      <c r="M296" s="1" t="s">
        <v>21</v>
      </c>
      <c r="N296" s="1" t="s">
        <v>22</v>
      </c>
      <c r="O296" s="1" t="s">
        <v>20</v>
      </c>
      <c r="P296" s="1" t="str">
        <f>IFERROR( LOOKUP(Table1[[#This Row],[Age]],$AO$3:$AO$8,$AP$3:$AP$8), "Out of Range")</f>
        <v>45-55</v>
      </c>
      <c r="Q296" s="1" t="str">
        <f>TEXT(Table1[[#This Row],[Date Joined]],"DD")</f>
        <v>22</v>
      </c>
      <c r="R296" s="1" t="str">
        <f>TEXT(Table1[[#This Row],[Date Joined]],"MMM")</f>
        <v>Apr</v>
      </c>
      <c r="S296" s="1" t="str">
        <f>TEXT(Table1[[#This Row],[Date Joined]],"YYYY")</f>
        <v>2017</v>
      </c>
    </row>
    <row r="297" spans="1:19" x14ac:dyDescent="0.3">
      <c r="A297" s="1" t="s">
        <v>2560</v>
      </c>
      <c r="B297" s="1" t="s">
        <v>98</v>
      </c>
      <c r="C297" s="1" t="s">
        <v>24</v>
      </c>
      <c r="D297" s="2">
        <v>25</v>
      </c>
      <c r="E297" s="1" t="s">
        <v>16</v>
      </c>
      <c r="F297" s="1" t="s">
        <v>26</v>
      </c>
      <c r="G297" s="28">
        <v>43012</v>
      </c>
      <c r="H297" s="3">
        <v>8193.66</v>
      </c>
      <c r="I297" s="1" t="s">
        <v>18</v>
      </c>
      <c r="J297" s="1" t="s">
        <v>27</v>
      </c>
      <c r="K297" s="1" t="s">
        <v>20</v>
      </c>
      <c r="L297" s="1" t="s">
        <v>20</v>
      </c>
      <c r="M297" s="1" t="s">
        <v>21</v>
      </c>
      <c r="N297" s="1" t="s">
        <v>22</v>
      </c>
      <c r="O297" s="1" t="s">
        <v>20</v>
      </c>
      <c r="P297" s="1" t="str">
        <f>IFERROR( LOOKUP(Table1[[#This Row],[Age]],$AO$3:$AO$8,$AP$3:$AP$8), "Out of Range")</f>
        <v>26-35</v>
      </c>
      <c r="Q297" s="1" t="str">
        <f>TEXT(Table1[[#This Row],[Date Joined]],"DD")</f>
        <v>04</v>
      </c>
      <c r="R297" s="1" t="str">
        <f>TEXT(Table1[[#This Row],[Date Joined]],"MMM")</f>
        <v>Oct</v>
      </c>
      <c r="S297" s="1" t="str">
        <f>TEXT(Table1[[#This Row],[Date Joined]],"YYYY")</f>
        <v>2017</v>
      </c>
    </row>
    <row r="298" spans="1:19" x14ac:dyDescent="0.3">
      <c r="A298" s="1" t="s">
        <v>2583</v>
      </c>
      <c r="B298" s="1" t="s">
        <v>78</v>
      </c>
      <c r="C298" s="1" t="s">
        <v>24</v>
      </c>
      <c r="D298" s="2">
        <v>25</v>
      </c>
      <c r="E298" s="1" t="s">
        <v>16</v>
      </c>
      <c r="F298" s="1" t="s">
        <v>17</v>
      </c>
      <c r="G298" s="28">
        <v>43014</v>
      </c>
      <c r="H298" s="3">
        <v>44432.18</v>
      </c>
      <c r="I298" s="1" t="s">
        <v>18</v>
      </c>
      <c r="J298" s="1" t="s">
        <v>32</v>
      </c>
      <c r="K298" s="1" t="s">
        <v>28</v>
      </c>
      <c r="L298" s="1" t="s">
        <v>20</v>
      </c>
      <c r="M298" s="1" t="s">
        <v>21</v>
      </c>
      <c r="N298" s="1" t="s">
        <v>29</v>
      </c>
      <c r="O298" s="1" t="s">
        <v>20</v>
      </c>
      <c r="P298" s="1" t="str">
        <f>IFERROR( LOOKUP(Table1[[#This Row],[Age]],$AO$3:$AO$8,$AP$3:$AP$8), "Out of Range")</f>
        <v>26-35</v>
      </c>
      <c r="Q298" s="1" t="str">
        <f>TEXT(Table1[[#This Row],[Date Joined]],"DD")</f>
        <v>06</v>
      </c>
      <c r="R298" s="1" t="str">
        <f>TEXT(Table1[[#This Row],[Date Joined]],"MMM")</f>
        <v>Oct</v>
      </c>
      <c r="S298" s="1" t="str">
        <f>TEXT(Table1[[#This Row],[Date Joined]],"YYYY")</f>
        <v>2017</v>
      </c>
    </row>
    <row r="299" spans="1:19" x14ac:dyDescent="0.3">
      <c r="A299" s="1" t="s">
        <v>2589</v>
      </c>
      <c r="B299" s="1" t="s">
        <v>72</v>
      </c>
      <c r="C299" s="1" t="s">
        <v>24</v>
      </c>
      <c r="D299" s="2">
        <v>25</v>
      </c>
      <c r="E299" s="1" t="s">
        <v>16</v>
      </c>
      <c r="F299" s="1" t="s">
        <v>26</v>
      </c>
      <c r="G299" s="28">
        <v>43014</v>
      </c>
      <c r="H299" s="3">
        <v>46436.33</v>
      </c>
      <c r="I299" s="1" t="s">
        <v>49</v>
      </c>
      <c r="J299" s="1" t="s">
        <v>27</v>
      </c>
      <c r="K299" s="1" t="s">
        <v>20</v>
      </c>
      <c r="L299" s="1" t="s">
        <v>28</v>
      </c>
      <c r="M299" s="1" t="s">
        <v>21</v>
      </c>
      <c r="N299" s="1" t="s">
        <v>22</v>
      </c>
      <c r="O299" s="1" t="s">
        <v>28</v>
      </c>
      <c r="P299" s="1" t="str">
        <f>IFERROR( LOOKUP(Table1[[#This Row],[Age]],$AO$3:$AO$8,$AP$3:$AP$8), "Out of Range")</f>
        <v>26-35</v>
      </c>
      <c r="Q299" s="1" t="str">
        <f>TEXT(Table1[[#This Row],[Date Joined]],"DD")</f>
        <v>06</v>
      </c>
      <c r="R299" s="1" t="str">
        <f>TEXT(Table1[[#This Row],[Date Joined]],"MMM")</f>
        <v>Oct</v>
      </c>
      <c r="S299" s="1" t="str">
        <f>TEXT(Table1[[#This Row],[Date Joined]],"YYYY")</f>
        <v>2017</v>
      </c>
    </row>
    <row r="300" spans="1:19" x14ac:dyDescent="0.3">
      <c r="A300" s="1" t="s">
        <v>407</v>
      </c>
      <c r="B300" s="1" t="s">
        <v>73</v>
      </c>
      <c r="C300" s="1" t="s">
        <v>24</v>
      </c>
      <c r="D300" s="2">
        <v>40</v>
      </c>
      <c r="E300" s="1" t="s">
        <v>16</v>
      </c>
      <c r="F300" s="1" t="s">
        <v>17</v>
      </c>
      <c r="G300" s="28">
        <v>42848</v>
      </c>
      <c r="H300" s="3">
        <v>21984.400000000001</v>
      </c>
      <c r="I300" s="1" t="s">
        <v>18</v>
      </c>
      <c r="J300" s="1" t="s">
        <v>27</v>
      </c>
      <c r="K300" s="1" t="s">
        <v>28</v>
      </c>
      <c r="L300" s="1" t="s">
        <v>28</v>
      </c>
      <c r="M300" s="1" t="s">
        <v>21</v>
      </c>
      <c r="N300" s="1" t="s">
        <v>22</v>
      </c>
      <c r="O300" s="1" t="s">
        <v>28</v>
      </c>
      <c r="P300" s="1" t="str">
        <f>IFERROR( LOOKUP(Table1[[#This Row],[Age]],$AO$3:$AO$8,$AP$3:$AP$8), "Out of Range")</f>
        <v>35-45</v>
      </c>
      <c r="Q300" s="1" t="str">
        <f>TEXT(Table1[[#This Row],[Date Joined]],"DD")</f>
        <v>23</v>
      </c>
      <c r="R300" s="1" t="str">
        <f>TEXT(Table1[[#This Row],[Date Joined]],"MMM")</f>
        <v>Apr</v>
      </c>
      <c r="S300" s="1" t="str">
        <f>TEXT(Table1[[#This Row],[Date Joined]],"YYYY")</f>
        <v>2017</v>
      </c>
    </row>
    <row r="301" spans="1:19" x14ac:dyDescent="0.3">
      <c r="A301" s="1" t="s">
        <v>408</v>
      </c>
      <c r="B301" s="1" t="s">
        <v>62</v>
      </c>
      <c r="C301" s="1" t="s">
        <v>15</v>
      </c>
      <c r="D301" s="2">
        <v>53</v>
      </c>
      <c r="E301" s="1" t="s">
        <v>40</v>
      </c>
      <c r="F301" s="1" t="s">
        <v>26</v>
      </c>
      <c r="G301" s="28">
        <v>42848</v>
      </c>
      <c r="H301" s="3">
        <v>95982.9</v>
      </c>
      <c r="I301" s="1" t="s">
        <v>18</v>
      </c>
      <c r="J301" s="1" t="s">
        <v>27</v>
      </c>
      <c r="K301" s="1" t="s">
        <v>28</v>
      </c>
      <c r="L301" s="1" t="s">
        <v>20</v>
      </c>
      <c r="M301" s="1" t="s">
        <v>21</v>
      </c>
      <c r="N301" s="1" t="s">
        <v>22</v>
      </c>
      <c r="O301" s="1" t="s">
        <v>28</v>
      </c>
      <c r="P301" s="1" t="str">
        <f>IFERROR( LOOKUP(Table1[[#This Row],[Age]],$AO$3:$AO$8,$AP$3:$AP$8), "Out of Range")</f>
        <v>45-55</v>
      </c>
      <c r="Q301" s="1" t="str">
        <f>TEXT(Table1[[#This Row],[Date Joined]],"DD")</f>
        <v>23</v>
      </c>
      <c r="R301" s="1" t="str">
        <f>TEXT(Table1[[#This Row],[Date Joined]],"MMM")</f>
        <v>Apr</v>
      </c>
      <c r="S301" s="1" t="str">
        <f>TEXT(Table1[[#This Row],[Date Joined]],"YYYY")</f>
        <v>2017</v>
      </c>
    </row>
    <row r="302" spans="1:19" x14ac:dyDescent="0.3">
      <c r="A302" s="1" t="s">
        <v>409</v>
      </c>
      <c r="B302" s="1" t="s">
        <v>77</v>
      </c>
      <c r="C302" s="1" t="s">
        <v>15</v>
      </c>
      <c r="D302" s="2">
        <v>41</v>
      </c>
      <c r="E302" s="1" t="s">
        <v>40</v>
      </c>
      <c r="F302" s="1" t="s">
        <v>26</v>
      </c>
      <c r="G302" s="28">
        <v>42848</v>
      </c>
      <c r="H302" s="3">
        <v>148044.48000000001</v>
      </c>
      <c r="I302" s="1" t="s">
        <v>49</v>
      </c>
      <c r="J302" s="1" t="s">
        <v>19</v>
      </c>
      <c r="K302" s="1" t="s">
        <v>20</v>
      </c>
      <c r="L302" s="1" t="s">
        <v>20</v>
      </c>
      <c r="M302" s="1" t="s">
        <v>21</v>
      </c>
      <c r="N302" s="1" t="s">
        <v>22</v>
      </c>
      <c r="O302" s="1" t="s">
        <v>20</v>
      </c>
      <c r="P302" s="1" t="str">
        <f>IFERROR( LOOKUP(Table1[[#This Row],[Age]],$AO$3:$AO$8,$AP$3:$AP$8), "Out of Range")</f>
        <v>35-45</v>
      </c>
      <c r="Q302" s="1" t="str">
        <f>TEXT(Table1[[#This Row],[Date Joined]],"DD")</f>
        <v>23</v>
      </c>
      <c r="R302" s="1" t="str">
        <f>TEXT(Table1[[#This Row],[Date Joined]],"MMM")</f>
        <v>Apr</v>
      </c>
      <c r="S302" s="1" t="str">
        <f>TEXT(Table1[[#This Row],[Date Joined]],"YYYY")</f>
        <v>2017</v>
      </c>
    </row>
    <row r="303" spans="1:19" x14ac:dyDescent="0.3">
      <c r="A303" s="1" t="s">
        <v>2655</v>
      </c>
      <c r="B303" s="1" t="s">
        <v>50</v>
      </c>
      <c r="C303" s="1" t="s">
        <v>24</v>
      </c>
      <c r="D303" s="2">
        <v>25</v>
      </c>
      <c r="E303" s="1" t="s">
        <v>16</v>
      </c>
      <c r="F303" s="1" t="s">
        <v>17</v>
      </c>
      <c r="G303" s="28">
        <v>43018</v>
      </c>
      <c r="H303" s="3">
        <v>61812.15</v>
      </c>
      <c r="I303" s="1" t="s">
        <v>18</v>
      </c>
      <c r="J303" s="1" t="s">
        <v>27</v>
      </c>
      <c r="K303" s="1" t="s">
        <v>28</v>
      </c>
      <c r="L303" s="1" t="s">
        <v>20</v>
      </c>
      <c r="M303" s="1" t="s">
        <v>22</v>
      </c>
      <c r="N303" s="1" t="s">
        <v>22</v>
      </c>
      <c r="O303" s="1" t="s">
        <v>20</v>
      </c>
      <c r="P303" s="1" t="str">
        <f>IFERROR( LOOKUP(Table1[[#This Row],[Age]],$AO$3:$AO$8,$AP$3:$AP$8), "Out of Range")</f>
        <v>26-35</v>
      </c>
      <c r="Q303" s="1" t="str">
        <f>TEXT(Table1[[#This Row],[Date Joined]],"DD")</f>
        <v>10</v>
      </c>
      <c r="R303" s="1" t="str">
        <f>TEXT(Table1[[#This Row],[Date Joined]],"MMM")</f>
        <v>Oct</v>
      </c>
      <c r="S303" s="1" t="str">
        <f>TEXT(Table1[[#This Row],[Date Joined]],"YYYY")</f>
        <v>2017</v>
      </c>
    </row>
    <row r="304" spans="1:19" x14ac:dyDescent="0.3">
      <c r="A304" s="1" t="s">
        <v>411</v>
      </c>
      <c r="B304" s="1" t="s">
        <v>64</v>
      </c>
      <c r="C304" s="1" t="s">
        <v>15</v>
      </c>
      <c r="D304" s="2">
        <v>42</v>
      </c>
      <c r="E304" s="1" t="s">
        <v>16</v>
      </c>
      <c r="F304" s="1" t="s">
        <v>26</v>
      </c>
      <c r="G304" s="28">
        <v>42849</v>
      </c>
      <c r="H304" s="3">
        <v>183437</v>
      </c>
      <c r="I304" s="1" t="s">
        <v>18</v>
      </c>
      <c r="J304" s="1" t="s">
        <v>27</v>
      </c>
      <c r="K304" s="1" t="s">
        <v>28</v>
      </c>
      <c r="L304" s="1" t="s">
        <v>20</v>
      </c>
      <c r="M304" s="1" t="s">
        <v>53</v>
      </c>
      <c r="N304" s="1" t="s">
        <v>22</v>
      </c>
      <c r="O304" s="1" t="s">
        <v>20</v>
      </c>
      <c r="P304" s="1" t="str">
        <f>IFERROR( LOOKUP(Table1[[#This Row],[Age]],$AO$3:$AO$8,$AP$3:$AP$8), "Out of Range")</f>
        <v>35-45</v>
      </c>
      <c r="Q304" s="1" t="str">
        <f>TEXT(Table1[[#This Row],[Date Joined]],"DD")</f>
        <v>24</v>
      </c>
      <c r="R304" s="1" t="str">
        <f>TEXT(Table1[[#This Row],[Date Joined]],"MMM")</f>
        <v>Apr</v>
      </c>
      <c r="S304" s="1" t="str">
        <f>TEXT(Table1[[#This Row],[Date Joined]],"YYYY")</f>
        <v>2017</v>
      </c>
    </row>
    <row r="305" spans="1:19" x14ac:dyDescent="0.3">
      <c r="A305" s="1" t="s">
        <v>412</v>
      </c>
      <c r="B305" s="1" t="s">
        <v>42</v>
      </c>
      <c r="C305" s="1" t="s">
        <v>24</v>
      </c>
      <c r="D305" s="2">
        <v>42</v>
      </c>
      <c r="E305" s="1" t="s">
        <v>16</v>
      </c>
      <c r="F305" s="1" t="s">
        <v>17</v>
      </c>
      <c r="G305" s="28">
        <v>42849</v>
      </c>
      <c r="H305" s="3">
        <v>45483.13</v>
      </c>
      <c r="I305" s="1" t="s">
        <v>18</v>
      </c>
      <c r="J305" s="1" t="s">
        <v>27</v>
      </c>
      <c r="K305" s="1" t="s">
        <v>28</v>
      </c>
      <c r="L305" s="1" t="s">
        <v>20</v>
      </c>
      <c r="M305" s="1" t="s">
        <v>21</v>
      </c>
      <c r="N305" s="1" t="s">
        <v>22</v>
      </c>
      <c r="O305" s="1" t="s">
        <v>20</v>
      </c>
      <c r="P305" s="1" t="str">
        <f>IFERROR( LOOKUP(Table1[[#This Row],[Age]],$AO$3:$AO$8,$AP$3:$AP$8), "Out of Range")</f>
        <v>35-45</v>
      </c>
      <c r="Q305" s="1" t="str">
        <f>TEXT(Table1[[#This Row],[Date Joined]],"DD")</f>
        <v>24</v>
      </c>
      <c r="R305" s="1" t="str">
        <f>TEXT(Table1[[#This Row],[Date Joined]],"MMM")</f>
        <v>Apr</v>
      </c>
      <c r="S305" s="1" t="str">
        <f>TEXT(Table1[[#This Row],[Date Joined]],"YYYY")</f>
        <v>2017</v>
      </c>
    </row>
    <row r="306" spans="1:19" x14ac:dyDescent="0.3">
      <c r="A306" s="1" t="s">
        <v>2665</v>
      </c>
      <c r="B306" s="1" t="s">
        <v>77</v>
      </c>
      <c r="C306" s="1" t="s">
        <v>24</v>
      </c>
      <c r="D306" s="2">
        <v>25</v>
      </c>
      <c r="E306" s="1" t="s">
        <v>16</v>
      </c>
      <c r="F306" s="1" t="s">
        <v>17</v>
      </c>
      <c r="G306" s="28">
        <v>43019</v>
      </c>
      <c r="H306" s="3">
        <v>30464.84</v>
      </c>
      <c r="I306" s="1" t="s">
        <v>49</v>
      </c>
      <c r="J306" s="1" t="s">
        <v>27</v>
      </c>
      <c r="K306" s="1" t="s">
        <v>28</v>
      </c>
      <c r="L306" s="1" t="s">
        <v>20</v>
      </c>
      <c r="M306" s="1" t="s">
        <v>21</v>
      </c>
      <c r="N306" s="1" t="s">
        <v>29</v>
      </c>
      <c r="O306" s="1" t="s">
        <v>28</v>
      </c>
      <c r="P306" s="1" t="str">
        <f>IFERROR( LOOKUP(Table1[[#This Row],[Age]],$AO$3:$AO$8,$AP$3:$AP$8), "Out of Range")</f>
        <v>26-35</v>
      </c>
      <c r="Q306" s="1" t="str">
        <f>TEXT(Table1[[#This Row],[Date Joined]],"DD")</f>
        <v>11</v>
      </c>
      <c r="R306" s="1" t="str">
        <f>TEXT(Table1[[#This Row],[Date Joined]],"MMM")</f>
        <v>Oct</v>
      </c>
      <c r="S306" s="1" t="str">
        <f>TEXT(Table1[[#This Row],[Date Joined]],"YYYY")</f>
        <v>2017</v>
      </c>
    </row>
    <row r="307" spans="1:19" x14ac:dyDescent="0.3">
      <c r="A307" s="1" t="s">
        <v>2715</v>
      </c>
      <c r="B307" s="1" t="s">
        <v>54</v>
      </c>
      <c r="C307" s="1" t="s">
        <v>24</v>
      </c>
      <c r="D307" s="2">
        <v>25</v>
      </c>
      <c r="E307" s="1" t="s">
        <v>16</v>
      </c>
      <c r="F307" s="1" t="s">
        <v>17</v>
      </c>
      <c r="G307" s="28">
        <v>43022</v>
      </c>
      <c r="H307" s="3">
        <v>35180.46</v>
      </c>
      <c r="I307" s="1" t="s">
        <v>18</v>
      </c>
      <c r="J307" s="1" t="s">
        <v>22</v>
      </c>
      <c r="K307" s="1" t="s">
        <v>20</v>
      </c>
      <c r="L307" s="1" t="s">
        <v>20</v>
      </c>
      <c r="M307" s="1" t="s">
        <v>22</v>
      </c>
      <c r="N307" s="1" t="s">
        <v>22</v>
      </c>
      <c r="O307" s="1" t="s">
        <v>20</v>
      </c>
      <c r="P307" s="1" t="str">
        <f>IFERROR( LOOKUP(Table1[[#This Row],[Age]],$AO$3:$AO$8,$AP$3:$AP$8), "Out of Range")</f>
        <v>26-35</v>
      </c>
      <c r="Q307" s="1" t="str">
        <f>TEXT(Table1[[#This Row],[Date Joined]],"DD")</f>
        <v>14</v>
      </c>
      <c r="R307" s="1" t="str">
        <f>TEXT(Table1[[#This Row],[Date Joined]],"MMM")</f>
        <v>Oct</v>
      </c>
      <c r="S307" s="1" t="str">
        <f>TEXT(Table1[[#This Row],[Date Joined]],"YYYY")</f>
        <v>2017</v>
      </c>
    </row>
    <row r="308" spans="1:19" x14ac:dyDescent="0.3">
      <c r="A308" s="1" t="s">
        <v>2770</v>
      </c>
      <c r="B308" s="1" t="s">
        <v>82</v>
      </c>
      <c r="C308" s="1" t="s">
        <v>15</v>
      </c>
      <c r="D308" s="2">
        <v>25</v>
      </c>
      <c r="E308" s="1" t="s">
        <v>16</v>
      </c>
      <c r="F308" s="1" t="s">
        <v>41</v>
      </c>
      <c r="G308" s="28">
        <v>43025</v>
      </c>
      <c r="H308" s="3">
        <v>110251.15</v>
      </c>
      <c r="I308" s="1" t="s">
        <v>18</v>
      </c>
      <c r="J308" s="1" t="s">
        <v>19</v>
      </c>
      <c r="K308" s="1" t="s">
        <v>28</v>
      </c>
      <c r="L308" s="1" t="s">
        <v>20</v>
      </c>
      <c r="M308" s="1" t="s">
        <v>21</v>
      </c>
      <c r="N308" s="1" t="s">
        <v>22</v>
      </c>
      <c r="O308" s="1" t="s">
        <v>20</v>
      </c>
      <c r="P308" s="1" t="str">
        <f>IFERROR( LOOKUP(Table1[[#This Row],[Age]],$AO$3:$AO$8,$AP$3:$AP$8), "Out of Range")</f>
        <v>26-35</v>
      </c>
      <c r="Q308" s="1" t="str">
        <f>TEXT(Table1[[#This Row],[Date Joined]],"DD")</f>
        <v>17</v>
      </c>
      <c r="R308" s="1" t="str">
        <f>TEXT(Table1[[#This Row],[Date Joined]],"MMM")</f>
        <v>Oct</v>
      </c>
      <c r="S308" s="1" t="str">
        <f>TEXT(Table1[[#This Row],[Date Joined]],"YYYY")</f>
        <v>2017</v>
      </c>
    </row>
    <row r="309" spans="1:19" x14ac:dyDescent="0.3">
      <c r="A309" s="1" t="s">
        <v>416</v>
      </c>
      <c r="B309" s="1" t="s">
        <v>75</v>
      </c>
      <c r="C309" s="1" t="s">
        <v>15</v>
      </c>
      <c r="D309" s="2">
        <v>43</v>
      </c>
      <c r="E309" s="1" t="s">
        <v>16</v>
      </c>
      <c r="F309" s="1" t="s">
        <v>17</v>
      </c>
      <c r="G309" s="28">
        <v>42849</v>
      </c>
      <c r="H309" s="3">
        <v>49716.9</v>
      </c>
      <c r="I309" s="1" t="s">
        <v>18</v>
      </c>
      <c r="J309" s="1" t="s">
        <v>19</v>
      </c>
      <c r="K309" s="1" t="s">
        <v>28</v>
      </c>
      <c r="L309" s="1" t="s">
        <v>28</v>
      </c>
      <c r="M309" s="1" t="s">
        <v>22</v>
      </c>
      <c r="N309" s="1" t="s">
        <v>22</v>
      </c>
      <c r="O309" s="1" t="s">
        <v>20</v>
      </c>
      <c r="P309" s="1" t="str">
        <f>IFERROR( LOOKUP(Table1[[#This Row],[Age]],$AO$3:$AO$8,$AP$3:$AP$8), "Out of Range")</f>
        <v>35-45</v>
      </c>
      <c r="Q309" s="1" t="str">
        <f>TEXT(Table1[[#This Row],[Date Joined]],"DD")</f>
        <v>24</v>
      </c>
      <c r="R309" s="1" t="str">
        <f>TEXT(Table1[[#This Row],[Date Joined]],"MMM")</f>
        <v>Apr</v>
      </c>
      <c r="S309" s="1" t="str">
        <f>TEXT(Table1[[#This Row],[Date Joined]],"YYYY")</f>
        <v>2017</v>
      </c>
    </row>
    <row r="310" spans="1:19" x14ac:dyDescent="0.3">
      <c r="A310" s="1" t="s">
        <v>2790</v>
      </c>
      <c r="B310" s="1" t="s">
        <v>57</v>
      </c>
      <c r="C310" s="1" t="s">
        <v>24</v>
      </c>
      <c r="D310" s="2">
        <v>25</v>
      </c>
      <c r="E310" s="1" t="s">
        <v>16</v>
      </c>
      <c r="F310" s="1" t="s">
        <v>17</v>
      </c>
      <c r="G310" s="28">
        <v>43026</v>
      </c>
      <c r="H310" s="3">
        <v>20461.669999999998</v>
      </c>
      <c r="I310" s="1" t="s">
        <v>18</v>
      </c>
      <c r="J310" s="1" t="s">
        <v>27</v>
      </c>
      <c r="K310" s="1" t="s">
        <v>28</v>
      </c>
      <c r="L310" s="1" t="s">
        <v>20</v>
      </c>
      <c r="M310" s="1" t="s">
        <v>21</v>
      </c>
      <c r="N310" s="1" t="s">
        <v>22</v>
      </c>
      <c r="O310" s="1" t="s">
        <v>20</v>
      </c>
      <c r="P310" s="1" t="str">
        <f>IFERROR( LOOKUP(Table1[[#This Row],[Age]],$AO$3:$AO$8,$AP$3:$AP$8), "Out of Range")</f>
        <v>26-35</v>
      </c>
      <c r="Q310" s="1" t="str">
        <f>TEXT(Table1[[#This Row],[Date Joined]],"DD")</f>
        <v>18</v>
      </c>
      <c r="R310" s="1" t="str">
        <f>TEXT(Table1[[#This Row],[Date Joined]],"MMM")</f>
        <v>Oct</v>
      </c>
      <c r="S310" s="1" t="str">
        <f>TEXT(Table1[[#This Row],[Date Joined]],"YYYY")</f>
        <v>2017</v>
      </c>
    </row>
    <row r="311" spans="1:19" x14ac:dyDescent="0.3">
      <c r="A311" s="1" t="s">
        <v>2806</v>
      </c>
      <c r="B311" s="1" t="s">
        <v>54</v>
      </c>
      <c r="C311" s="1" t="s">
        <v>15</v>
      </c>
      <c r="D311" s="2">
        <v>25</v>
      </c>
      <c r="E311" s="1" t="s">
        <v>25</v>
      </c>
      <c r="F311" s="1" t="s">
        <v>17</v>
      </c>
      <c r="G311" s="28">
        <v>43027</v>
      </c>
      <c r="H311" s="3">
        <v>33112.21</v>
      </c>
      <c r="I311" s="1" t="s">
        <v>31</v>
      </c>
      <c r="J311" s="1" t="s">
        <v>32</v>
      </c>
      <c r="K311" s="1" t="s">
        <v>20</v>
      </c>
      <c r="L311" s="1" t="s">
        <v>20</v>
      </c>
      <c r="M311" s="1" t="s">
        <v>21</v>
      </c>
      <c r="N311" s="1" t="s">
        <v>22</v>
      </c>
      <c r="O311" s="1" t="s">
        <v>28</v>
      </c>
      <c r="P311" s="1" t="str">
        <f>IFERROR( LOOKUP(Table1[[#This Row],[Age]],$AO$3:$AO$8,$AP$3:$AP$8), "Out of Range")</f>
        <v>26-35</v>
      </c>
      <c r="Q311" s="1" t="str">
        <f>TEXT(Table1[[#This Row],[Date Joined]],"DD")</f>
        <v>19</v>
      </c>
      <c r="R311" s="1" t="str">
        <f>TEXT(Table1[[#This Row],[Date Joined]],"MMM")</f>
        <v>Oct</v>
      </c>
      <c r="S311" s="1" t="str">
        <f>TEXT(Table1[[#This Row],[Date Joined]],"YYYY")</f>
        <v>2017</v>
      </c>
    </row>
    <row r="312" spans="1:19" x14ac:dyDescent="0.3">
      <c r="A312" s="1" t="s">
        <v>2982</v>
      </c>
      <c r="B312" s="1" t="s">
        <v>92</v>
      </c>
      <c r="C312" s="1" t="s">
        <v>24</v>
      </c>
      <c r="D312" s="2">
        <v>25</v>
      </c>
      <c r="E312" s="1" t="s">
        <v>34</v>
      </c>
      <c r="F312" s="1" t="s">
        <v>17</v>
      </c>
      <c r="G312" s="28">
        <v>43036</v>
      </c>
      <c r="H312" s="3">
        <v>11280.37</v>
      </c>
      <c r="I312" s="1" t="s">
        <v>49</v>
      </c>
      <c r="J312" s="1" t="s">
        <v>32</v>
      </c>
      <c r="K312" s="1" t="s">
        <v>28</v>
      </c>
      <c r="L312" s="1" t="s">
        <v>20</v>
      </c>
      <c r="M312" s="1" t="s">
        <v>22</v>
      </c>
      <c r="N312" s="1" t="s">
        <v>22</v>
      </c>
      <c r="O312" s="1" t="s">
        <v>20</v>
      </c>
      <c r="P312" s="1" t="str">
        <f>IFERROR( LOOKUP(Table1[[#This Row],[Age]],$AO$3:$AO$8,$AP$3:$AP$8), "Out of Range")</f>
        <v>26-35</v>
      </c>
      <c r="Q312" s="1" t="str">
        <f>TEXT(Table1[[#This Row],[Date Joined]],"DD")</f>
        <v>28</v>
      </c>
      <c r="R312" s="1" t="str">
        <f>TEXT(Table1[[#This Row],[Date Joined]],"MMM")</f>
        <v>Oct</v>
      </c>
      <c r="S312" s="1" t="str">
        <f>TEXT(Table1[[#This Row],[Date Joined]],"YYYY")</f>
        <v>2017</v>
      </c>
    </row>
    <row r="313" spans="1:19" x14ac:dyDescent="0.3">
      <c r="A313" s="1" t="s">
        <v>420</v>
      </c>
      <c r="B313" s="1" t="s">
        <v>45</v>
      </c>
      <c r="C313" s="1" t="s">
        <v>15</v>
      </c>
      <c r="D313" s="2">
        <v>45</v>
      </c>
      <c r="E313" s="1" t="s">
        <v>16</v>
      </c>
      <c r="F313" s="1" t="s">
        <v>26</v>
      </c>
      <c r="G313" s="28">
        <v>42850</v>
      </c>
      <c r="H313" s="3">
        <v>31567.15</v>
      </c>
      <c r="I313" s="1" t="s">
        <v>18</v>
      </c>
      <c r="J313" s="1" t="s">
        <v>22</v>
      </c>
      <c r="K313" s="1" t="s">
        <v>20</v>
      </c>
      <c r="L313" s="1" t="s">
        <v>20</v>
      </c>
      <c r="M313" s="1" t="s">
        <v>21</v>
      </c>
      <c r="N313" s="1" t="s">
        <v>22</v>
      </c>
      <c r="O313" s="1" t="s">
        <v>20</v>
      </c>
      <c r="P313" s="1" t="str">
        <f>IFERROR( LOOKUP(Table1[[#This Row],[Age]],$AO$3:$AO$8,$AP$3:$AP$8), "Out of Range")</f>
        <v>45-55</v>
      </c>
      <c r="Q313" s="1" t="str">
        <f>TEXT(Table1[[#This Row],[Date Joined]],"DD")</f>
        <v>25</v>
      </c>
      <c r="R313" s="1" t="str">
        <f>TEXT(Table1[[#This Row],[Date Joined]],"MMM")</f>
        <v>Apr</v>
      </c>
      <c r="S313" s="1" t="str">
        <f>TEXT(Table1[[#This Row],[Date Joined]],"YYYY")</f>
        <v>2017</v>
      </c>
    </row>
    <row r="314" spans="1:19" x14ac:dyDescent="0.3">
      <c r="A314" s="1" t="s">
        <v>421</v>
      </c>
      <c r="B314" s="1" t="s">
        <v>77</v>
      </c>
      <c r="C314" s="1" t="s">
        <v>24</v>
      </c>
      <c r="D314" s="2">
        <v>40</v>
      </c>
      <c r="E314" s="1" t="s">
        <v>16</v>
      </c>
      <c r="F314" s="1" t="s">
        <v>17</v>
      </c>
      <c r="G314" s="28">
        <v>42851</v>
      </c>
      <c r="H314" s="3">
        <v>98427.91</v>
      </c>
      <c r="I314" s="1" t="s">
        <v>31</v>
      </c>
      <c r="J314" s="1" t="s">
        <v>19</v>
      </c>
      <c r="K314" s="1" t="s">
        <v>28</v>
      </c>
      <c r="L314" s="1" t="s">
        <v>20</v>
      </c>
      <c r="M314" s="1" t="s">
        <v>21</v>
      </c>
      <c r="N314" s="1" t="s">
        <v>22</v>
      </c>
      <c r="O314" s="1" t="s">
        <v>20</v>
      </c>
      <c r="P314" s="1" t="str">
        <f>IFERROR( LOOKUP(Table1[[#This Row],[Age]],$AO$3:$AO$8,$AP$3:$AP$8), "Out of Range")</f>
        <v>35-45</v>
      </c>
      <c r="Q314" s="1" t="str">
        <f>TEXT(Table1[[#This Row],[Date Joined]],"DD")</f>
        <v>26</v>
      </c>
      <c r="R314" s="1" t="str">
        <f>TEXT(Table1[[#This Row],[Date Joined]],"MMM")</f>
        <v>Apr</v>
      </c>
      <c r="S314" s="1" t="str">
        <f>TEXT(Table1[[#This Row],[Date Joined]],"YYYY")</f>
        <v>2017</v>
      </c>
    </row>
    <row r="315" spans="1:19" x14ac:dyDescent="0.3">
      <c r="A315" s="1" t="s">
        <v>3024</v>
      </c>
      <c r="B315" s="1" t="s">
        <v>14</v>
      </c>
      <c r="C315" s="1" t="s">
        <v>15</v>
      </c>
      <c r="D315" s="2">
        <v>25</v>
      </c>
      <c r="E315" s="1" t="s">
        <v>16</v>
      </c>
      <c r="F315" s="1" t="s">
        <v>41</v>
      </c>
      <c r="G315" s="28">
        <v>43038</v>
      </c>
      <c r="H315" s="3">
        <v>61279.28</v>
      </c>
      <c r="I315" s="1" t="s">
        <v>49</v>
      </c>
      <c r="J315" s="1" t="s">
        <v>19</v>
      </c>
      <c r="K315" s="1" t="s">
        <v>20</v>
      </c>
      <c r="L315" s="1" t="s">
        <v>20</v>
      </c>
      <c r="M315" s="1" t="s">
        <v>21</v>
      </c>
      <c r="N315" s="1" t="s">
        <v>38</v>
      </c>
      <c r="O315" s="1" t="s">
        <v>28</v>
      </c>
      <c r="P315" s="1" t="str">
        <f>IFERROR( LOOKUP(Table1[[#This Row],[Age]],$AO$3:$AO$8,$AP$3:$AP$8), "Out of Range")</f>
        <v>26-35</v>
      </c>
      <c r="Q315" s="1" t="str">
        <f>TEXT(Table1[[#This Row],[Date Joined]],"DD")</f>
        <v>30</v>
      </c>
      <c r="R315" s="1" t="str">
        <f>TEXT(Table1[[#This Row],[Date Joined]],"MMM")</f>
        <v>Oct</v>
      </c>
      <c r="S315" s="1" t="str">
        <f>TEXT(Table1[[#This Row],[Date Joined]],"YYYY")</f>
        <v>2017</v>
      </c>
    </row>
    <row r="316" spans="1:19" x14ac:dyDescent="0.3">
      <c r="A316" s="1" t="s">
        <v>3079</v>
      </c>
      <c r="B316" s="1" t="s">
        <v>23</v>
      </c>
      <c r="C316" s="1" t="s">
        <v>24</v>
      </c>
      <c r="D316" s="2">
        <v>25</v>
      </c>
      <c r="E316" s="1" t="s">
        <v>16</v>
      </c>
      <c r="F316" s="1" t="s">
        <v>41</v>
      </c>
      <c r="G316" s="28">
        <v>43040</v>
      </c>
      <c r="H316" s="3">
        <v>106988.55</v>
      </c>
      <c r="I316" s="1" t="s">
        <v>31</v>
      </c>
      <c r="J316" s="1" t="s">
        <v>32</v>
      </c>
      <c r="K316" s="1" t="s">
        <v>28</v>
      </c>
      <c r="L316" s="1" t="s">
        <v>20</v>
      </c>
      <c r="M316" s="1" t="s">
        <v>21</v>
      </c>
      <c r="N316" s="1" t="s">
        <v>22</v>
      </c>
      <c r="O316" s="1" t="s">
        <v>20</v>
      </c>
      <c r="P316" s="1" t="str">
        <f>IFERROR( LOOKUP(Table1[[#This Row],[Age]],$AO$3:$AO$8,$AP$3:$AP$8), "Out of Range")</f>
        <v>26-35</v>
      </c>
      <c r="Q316" s="1" t="str">
        <f>TEXT(Table1[[#This Row],[Date Joined]],"DD")</f>
        <v>01</v>
      </c>
      <c r="R316" s="1" t="str">
        <f>TEXT(Table1[[#This Row],[Date Joined]],"MMM")</f>
        <v>Nov</v>
      </c>
      <c r="S316" s="1" t="str">
        <f>TEXT(Table1[[#This Row],[Date Joined]],"YYYY")</f>
        <v>2017</v>
      </c>
    </row>
    <row r="317" spans="1:19" x14ac:dyDescent="0.3">
      <c r="A317" s="1" t="s">
        <v>424</v>
      </c>
      <c r="B317" s="1" t="s">
        <v>105</v>
      </c>
      <c r="C317" s="1" t="s">
        <v>24</v>
      </c>
      <c r="D317" s="2">
        <v>37</v>
      </c>
      <c r="E317" s="1" t="s">
        <v>16</v>
      </c>
      <c r="F317" s="1" t="s">
        <v>17</v>
      </c>
      <c r="G317" s="28">
        <v>42851</v>
      </c>
      <c r="H317" s="3">
        <v>8373.69</v>
      </c>
      <c r="I317" s="1" t="s">
        <v>18</v>
      </c>
      <c r="J317" s="1" t="s">
        <v>19</v>
      </c>
      <c r="K317" s="1" t="s">
        <v>28</v>
      </c>
      <c r="L317" s="1" t="s">
        <v>20</v>
      </c>
      <c r="M317" s="1" t="s">
        <v>22</v>
      </c>
      <c r="N317" s="1" t="s">
        <v>22</v>
      </c>
      <c r="O317" s="1" t="s">
        <v>20</v>
      </c>
      <c r="P317" s="1" t="str">
        <f>IFERROR( LOOKUP(Table1[[#This Row],[Age]],$AO$3:$AO$8,$AP$3:$AP$8), "Out of Range")</f>
        <v>35-45</v>
      </c>
      <c r="Q317" s="1" t="str">
        <f>TEXT(Table1[[#This Row],[Date Joined]],"DD")</f>
        <v>26</v>
      </c>
      <c r="R317" s="1" t="str">
        <f>TEXT(Table1[[#This Row],[Date Joined]],"MMM")</f>
        <v>Apr</v>
      </c>
      <c r="S317" s="1" t="str">
        <f>TEXT(Table1[[#This Row],[Date Joined]],"YYYY")</f>
        <v>2017</v>
      </c>
    </row>
    <row r="318" spans="1:19" x14ac:dyDescent="0.3">
      <c r="A318" s="1" t="s">
        <v>425</v>
      </c>
      <c r="B318" s="1" t="s">
        <v>55</v>
      </c>
      <c r="C318" s="1" t="s">
        <v>15</v>
      </c>
      <c r="D318" s="2">
        <v>35</v>
      </c>
      <c r="E318" s="1" t="s">
        <v>16</v>
      </c>
      <c r="F318" s="1" t="s">
        <v>17</v>
      </c>
      <c r="G318" s="28">
        <v>42851</v>
      </c>
      <c r="H318" s="3">
        <v>65357.97</v>
      </c>
      <c r="I318" s="1" t="s">
        <v>18</v>
      </c>
      <c r="J318" s="1" t="s">
        <v>27</v>
      </c>
      <c r="K318" s="1" t="s">
        <v>20</v>
      </c>
      <c r="L318" s="1" t="s">
        <v>20</v>
      </c>
      <c r="M318" s="1" t="s">
        <v>21</v>
      </c>
      <c r="N318" s="1" t="s">
        <v>22</v>
      </c>
      <c r="O318" s="1" t="s">
        <v>20</v>
      </c>
      <c r="P318" s="1" t="str">
        <f>IFERROR( LOOKUP(Table1[[#This Row],[Age]],$AO$3:$AO$8,$AP$3:$AP$8), "Out of Range")</f>
        <v>35-45</v>
      </c>
      <c r="Q318" s="1" t="str">
        <f>TEXT(Table1[[#This Row],[Date Joined]],"DD")</f>
        <v>26</v>
      </c>
      <c r="R318" s="1" t="str">
        <f>TEXT(Table1[[#This Row],[Date Joined]],"MMM")</f>
        <v>Apr</v>
      </c>
      <c r="S318" s="1" t="str">
        <f>TEXT(Table1[[#This Row],[Date Joined]],"YYYY")</f>
        <v>2017</v>
      </c>
    </row>
    <row r="319" spans="1:19" x14ac:dyDescent="0.3">
      <c r="A319" s="1" t="s">
        <v>426</v>
      </c>
      <c r="B319" s="1" t="s">
        <v>67</v>
      </c>
      <c r="C319" s="1" t="s">
        <v>24</v>
      </c>
      <c r="D319" s="2">
        <v>43</v>
      </c>
      <c r="E319" s="1" t="s">
        <v>16</v>
      </c>
      <c r="F319" s="1" t="s">
        <v>26</v>
      </c>
      <c r="G319" s="28">
        <v>42852</v>
      </c>
      <c r="H319" s="3">
        <v>2292.9</v>
      </c>
      <c r="I319" s="1" t="s">
        <v>18</v>
      </c>
      <c r="J319" s="1" t="s">
        <v>19</v>
      </c>
      <c r="K319" s="1" t="s">
        <v>20</v>
      </c>
      <c r="L319" s="1" t="s">
        <v>28</v>
      </c>
      <c r="M319" s="1" t="s">
        <v>22</v>
      </c>
      <c r="N319" s="1" t="s">
        <v>22</v>
      </c>
      <c r="O319" s="1" t="s">
        <v>20</v>
      </c>
      <c r="P319" s="1" t="str">
        <f>IFERROR( LOOKUP(Table1[[#This Row],[Age]],$AO$3:$AO$8,$AP$3:$AP$8), "Out of Range")</f>
        <v>35-45</v>
      </c>
      <c r="Q319" s="1" t="str">
        <f>TEXT(Table1[[#This Row],[Date Joined]],"DD")</f>
        <v>27</v>
      </c>
      <c r="R319" s="1" t="str">
        <f>TEXT(Table1[[#This Row],[Date Joined]],"MMM")</f>
        <v>Apr</v>
      </c>
      <c r="S319" s="1" t="str">
        <f>TEXT(Table1[[#This Row],[Date Joined]],"YYYY")</f>
        <v>2017</v>
      </c>
    </row>
    <row r="320" spans="1:19" x14ac:dyDescent="0.3">
      <c r="A320" s="1" t="s">
        <v>3134</v>
      </c>
      <c r="B320" s="1" t="s">
        <v>44</v>
      </c>
      <c r="C320" s="1" t="s">
        <v>24</v>
      </c>
      <c r="D320" s="2">
        <v>25</v>
      </c>
      <c r="E320" s="1" t="s">
        <v>16</v>
      </c>
      <c r="F320" s="1" t="s">
        <v>17</v>
      </c>
      <c r="G320" s="28">
        <v>43044</v>
      </c>
      <c r="H320" s="3">
        <v>110831.99</v>
      </c>
      <c r="I320" s="1" t="s">
        <v>31</v>
      </c>
      <c r="J320" s="1" t="s">
        <v>32</v>
      </c>
      <c r="K320" s="1" t="s">
        <v>28</v>
      </c>
      <c r="L320" s="1" t="s">
        <v>20</v>
      </c>
      <c r="M320" s="1" t="s">
        <v>53</v>
      </c>
      <c r="N320" s="1" t="s">
        <v>29</v>
      </c>
      <c r="O320" s="1" t="s">
        <v>20</v>
      </c>
      <c r="P320" s="1" t="str">
        <f>IFERROR( LOOKUP(Table1[[#This Row],[Age]],$AO$3:$AO$8,$AP$3:$AP$8), "Out of Range")</f>
        <v>26-35</v>
      </c>
      <c r="Q320" s="1" t="str">
        <f>TEXT(Table1[[#This Row],[Date Joined]],"DD")</f>
        <v>05</v>
      </c>
      <c r="R320" s="1" t="str">
        <f>TEXT(Table1[[#This Row],[Date Joined]],"MMM")</f>
        <v>Nov</v>
      </c>
      <c r="S320" s="1" t="str">
        <f>TEXT(Table1[[#This Row],[Date Joined]],"YYYY")</f>
        <v>2017</v>
      </c>
    </row>
    <row r="321" spans="1:19" x14ac:dyDescent="0.3">
      <c r="A321" s="1" t="s">
        <v>428</v>
      </c>
      <c r="B321" s="1" t="s">
        <v>78</v>
      </c>
      <c r="C321" s="1" t="s">
        <v>15</v>
      </c>
      <c r="D321" s="2">
        <v>34</v>
      </c>
      <c r="E321" s="1" t="s">
        <v>16</v>
      </c>
      <c r="F321" s="1" t="s">
        <v>17</v>
      </c>
      <c r="G321" s="28">
        <v>42852</v>
      </c>
      <c r="H321" s="3">
        <v>64154.28</v>
      </c>
      <c r="I321" s="1" t="s">
        <v>31</v>
      </c>
      <c r="J321" s="1" t="s">
        <v>27</v>
      </c>
      <c r="K321" s="1" t="s">
        <v>20</v>
      </c>
      <c r="L321" s="1" t="s">
        <v>20</v>
      </c>
      <c r="M321" s="1" t="s">
        <v>22</v>
      </c>
      <c r="N321" s="1" t="s">
        <v>22</v>
      </c>
      <c r="O321" s="1" t="s">
        <v>20</v>
      </c>
      <c r="P321" s="1" t="str">
        <f>IFERROR( LOOKUP(Table1[[#This Row],[Age]],$AO$3:$AO$8,$AP$3:$AP$8), "Out of Range")</f>
        <v>26-35</v>
      </c>
      <c r="Q321" s="1" t="str">
        <f>TEXT(Table1[[#This Row],[Date Joined]],"DD")</f>
        <v>27</v>
      </c>
      <c r="R321" s="1" t="str">
        <f>TEXT(Table1[[#This Row],[Date Joined]],"MMM")</f>
        <v>Apr</v>
      </c>
      <c r="S321" s="1" t="str">
        <f>TEXT(Table1[[#This Row],[Date Joined]],"YYYY")</f>
        <v>2017</v>
      </c>
    </row>
    <row r="322" spans="1:19" x14ac:dyDescent="0.3">
      <c r="A322" s="1" t="s">
        <v>429</v>
      </c>
      <c r="B322" s="1" t="s">
        <v>59</v>
      </c>
      <c r="C322" s="1" t="s">
        <v>15</v>
      </c>
      <c r="D322" s="2">
        <v>43</v>
      </c>
      <c r="E322" s="1" t="s">
        <v>16</v>
      </c>
      <c r="F322" s="1" t="s">
        <v>26</v>
      </c>
      <c r="G322" s="28">
        <v>42852</v>
      </c>
      <c r="H322" s="3">
        <v>101206.42</v>
      </c>
      <c r="I322" s="1" t="s">
        <v>18</v>
      </c>
      <c r="J322" s="1" t="s">
        <v>22</v>
      </c>
      <c r="K322" s="1" t="s">
        <v>20</v>
      </c>
      <c r="L322" s="1" t="s">
        <v>20</v>
      </c>
      <c r="M322" s="1" t="s">
        <v>22</v>
      </c>
      <c r="N322" s="1" t="s">
        <v>22</v>
      </c>
      <c r="O322" s="1" t="s">
        <v>20</v>
      </c>
      <c r="P322" s="1" t="str">
        <f>IFERROR( LOOKUP(Table1[[#This Row],[Age]],$AO$3:$AO$8,$AP$3:$AP$8), "Out of Range")</f>
        <v>35-45</v>
      </c>
      <c r="Q322" s="1" t="str">
        <f>TEXT(Table1[[#This Row],[Date Joined]],"DD")</f>
        <v>27</v>
      </c>
      <c r="R322" s="1" t="str">
        <f>TEXT(Table1[[#This Row],[Date Joined]],"MMM")</f>
        <v>Apr</v>
      </c>
      <c r="S322" s="1" t="str">
        <f>TEXT(Table1[[#This Row],[Date Joined]],"YYYY")</f>
        <v>2017</v>
      </c>
    </row>
    <row r="323" spans="1:19" x14ac:dyDescent="0.3">
      <c r="A323" s="1" t="s">
        <v>3169</v>
      </c>
      <c r="B323" s="1" t="s">
        <v>35</v>
      </c>
      <c r="C323" s="1" t="s">
        <v>24</v>
      </c>
      <c r="D323" s="2">
        <v>25</v>
      </c>
      <c r="E323" s="1" t="s">
        <v>16</v>
      </c>
      <c r="F323" s="1" t="s">
        <v>41</v>
      </c>
      <c r="G323" s="28">
        <v>43047</v>
      </c>
      <c r="H323" s="3">
        <v>2819.97</v>
      </c>
      <c r="I323" s="1" t="s">
        <v>18</v>
      </c>
      <c r="J323" s="1" t="s">
        <v>27</v>
      </c>
      <c r="K323" s="1" t="s">
        <v>20</v>
      </c>
      <c r="L323" s="1" t="s">
        <v>20</v>
      </c>
      <c r="M323" s="1" t="s">
        <v>21</v>
      </c>
      <c r="N323" s="1" t="s">
        <v>29</v>
      </c>
      <c r="O323" s="1" t="s">
        <v>20</v>
      </c>
      <c r="P323" s="1" t="str">
        <f>IFERROR( LOOKUP(Table1[[#This Row],[Age]],$AO$3:$AO$8,$AP$3:$AP$8), "Out of Range")</f>
        <v>26-35</v>
      </c>
      <c r="Q323" s="1" t="str">
        <f>TEXT(Table1[[#This Row],[Date Joined]],"DD")</f>
        <v>08</v>
      </c>
      <c r="R323" s="1" t="str">
        <f>TEXT(Table1[[#This Row],[Date Joined]],"MMM")</f>
        <v>Nov</v>
      </c>
      <c r="S323" s="1" t="str">
        <f>TEXT(Table1[[#This Row],[Date Joined]],"YYYY")</f>
        <v>2017</v>
      </c>
    </row>
    <row r="324" spans="1:19" x14ac:dyDescent="0.3">
      <c r="A324" s="1" t="s">
        <v>431</v>
      </c>
      <c r="B324" s="1" t="s">
        <v>42</v>
      </c>
      <c r="C324" s="1" t="s">
        <v>24</v>
      </c>
      <c r="D324" s="2">
        <v>21</v>
      </c>
      <c r="E324" s="1" t="s">
        <v>16</v>
      </c>
      <c r="F324" s="1" t="s">
        <v>17</v>
      </c>
      <c r="G324" s="28">
        <v>42852</v>
      </c>
      <c r="H324" s="3">
        <v>67230.149999999994</v>
      </c>
      <c r="I324" s="1" t="s">
        <v>31</v>
      </c>
      <c r="J324" s="1" t="s">
        <v>32</v>
      </c>
      <c r="K324" s="1" t="s">
        <v>20</v>
      </c>
      <c r="L324" s="1" t="s">
        <v>28</v>
      </c>
      <c r="M324" s="1" t="s">
        <v>21</v>
      </c>
      <c r="N324" s="1" t="s">
        <v>22</v>
      </c>
      <c r="O324" s="1" t="s">
        <v>20</v>
      </c>
      <c r="P324" s="1" t="str">
        <f>IFERROR( LOOKUP(Table1[[#This Row],[Age]],$AO$3:$AO$8,$AP$3:$AP$8), "Out of Range")</f>
        <v>15-25</v>
      </c>
      <c r="Q324" s="1" t="str">
        <f>TEXT(Table1[[#This Row],[Date Joined]],"DD")</f>
        <v>27</v>
      </c>
      <c r="R324" s="1" t="str">
        <f>TEXT(Table1[[#This Row],[Date Joined]],"MMM")</f>
        <v>Apr</v>
      </c>
      <c r="S324" s="1" t="str">
        <f>TEXT(Table1[[#This Row],[Date Joined]],"YYYY")</f>
        <v>2017</v>
      </c>
    </row>
    <row r="325" spans="1:19" x14ac:dyDescent="0.3">
      <c r="A325" s="1" t="s">
        <v>432</v>
      </c>
      <c r="B325" s="1" t="s">
        <v>72</v>
      </c>
      <c r="C325" s="1" t="s">
        <v>15</v>
      </c>
      <c r="D325" s="2">
        <v>54</v>
      </c>
      <c r="E325" s="1" t="s">
        <v>16</v>
      </c>
      <c r="F325" s="1" t="s">
        <v>17</v>
      </c>
      <c r="G325" s="28">
        <v>42852</v>
      </c>
      <c r="H325" s="3">
        <v>49421.22</v>
      </c>
      <c r="I325" s="1" t="s">
        <v>18</v>
      </c>
      <c r="J325" s="1" t="s">
        <v>32</v>
      </c>
      <c r="K325" s="1" t="s">
        <v>20</v>
      </c>
      <c r="L325" s="1" t="s">
        <v>20</v>
      </c>
      <c r="M325" s="1" t="s">
        <v>21</v>
      </c>
      <c r="N325" s="1" t="s">
        <v>69</v>
      </c>
      <c r="O325" s="1" t="s">
        <v>28</v>
      </c>
      <c r="P325" s="1" t="str">
        <f>IFERROR( LOOKUP(Table1[[#This Row],[Age]],$AO$3:$AO$8,$AP$3:$AP$8), "Out of Range")</f>
        <v>45-55</v>
      </c>
      <c r="Q325" s="1" t="str">
        <f>TEXT(Table1[[#This Row],[Date Joined]],"DD")</f>
        <v>27</v>
      </c>
      <c r="R325" s="1" t="str">
        <f>TEXT(Table1[[#This Row],[Date Joined]],"MMM")</f>
        <v>Apr</v>
      </c>
      <c r="S325" s="1" t="str">
        <f>TEXT(Table1[[#This Row],[Date Joined]],"YYYY")</f>
        <v>2017</v>
      </c>
    </row>
    <row r="326" spans="1:19" x14ac:dyDescent="0.3">
      <c r="A326" s="1" t="s">
        <v>433</v>
      </c>
      <c r="B326" s="1" t="s">
        <v>101</v>
      </c>
      <c r="C326" s="1" t="s">
        <v>15</v>
      </c>
      <c r="D326" s="2">
        <v>35</v>
      </c>
      <c r="E326" s="1" t="s">
        <v>16</v>
      </c>
      <c r="F326" s="1" t="s">
        <v>41</v>
      </c>
      <c r="G326" s="28">
        <v>42853</v>
      </c>
      <c r="H326" s="3">
        <v>61313.04</v>
      </c>
      <c r="I326" s="1" t="s">
        <v>18</v>
      </c>
      <c r="J326" s="1" t="s">
        <v>19</v>
      </c>
      <c r="K326" s="1" t="s">
        <v>28</v>
      </c>
      <c r="L326" s="1" t="s">
        <v>28</v>
      </c>
      <c r="M326" s="1" t="s">
        <v>22</v>
      </c>
      <c r="N326" s="1" t="s">
        <v>22</v>
      </c>
      <c r="O326" s="1" t="s">
        <v>20</v>
      </c>
      <c r="P326" s="1" t="str">
        <f>IFERROR( LOOKUP(Table1[[#This Row],[Age]],$AO$3:$AO$8,$AP$3:$AP$8), "Out of Range")</f>
        <v>35-45</v>
      </c>
      <c r="Q326" s="1" t="str">
        <f>TEXT(Table1[[#This Row],[Date Joined]],"DD")</f>
        <v>28</v>
      </c>
      <c r="R326" s="1" t="str">
        <f>TEXT(Table1[[#This Row],[Date Joined]],"MMM")</f>
        <v>Apr</v>
      </c>
      <c r="S326" s="1" t="str">
        <f>TEXT(Table1[[#This Row],[Date Joined]],"YYYY")</f>
        <v>2017</v>
      </c>
    </row>
    <row r="327" spans="1:19" x14ac:dyDescent="0.3">
      <c r="A327" s="1" t="s">
        <v>434</v>
      </c>
      <c r="B327" s="1" t="s">
        <v>83</v>
      </c>
      <c r="C327" s="1" t="s">
        <v>24</v>
      </c>
      <c r="D327" s="2">
        <v>42</v>
      </c>
      <c r="E327" s="1" t="s">
        <v>16</v>
      </c>
      <c r="F327" s="1" t="s">
        <v>17</v>
      </c>
      <c r="G327" s="28">
        <v>42853</v>
      </c>
      <c r="H327" s="3">
        <v>106919.48</v>
      </c>
      <c r="I327" s="1" t="s">
        <v>18</v>
      </c>
      <c r="J327" s="1" t="s">
        <v>27</v>
      </c>
      <c r="K327" s="1" t="s">
        <v>20</v>
      </c>
      <c r="L327" s="1" t="s">
        <v>20</v>
      </c>
      <c r="M327" s="1" t="s">
        <v>21</v>
      </c>
      <c r="N327" s="1" t="s">
        <v>29</v>
      </c>
      <c r="O327" s="1" t="s">
        <v>20</v>
      </c>
      <c r="P327" s="1" t="str">
        <f>IFERROR( LOOKUP(Table1[[#This Row],[Age]],$AO$3:$AO$8,$AP$3:$AP$8), "Out of Range")</f>
        <v>35-45</v>
      </c>
      <c r="Q327" s="1" t="str">
        <f>TEXT(Table1[[#This Row],[Date Joined]],"DD")</f>
        <v>28</v>
      </c>
      <c r="R327" s="1" t="str">
        <f>TEXT(Table1[[#This Row],[Date Joined]],"MMM")</f>
        <v>Apr</v>
      </c>
      <c r="S327" s="1" t="str">
        <f>TEXT(Table1[[#This Row],[Date Joined]],"YYYY")</f>
        <v>2017</v>
      </c>
    </row>
    <row r="328" spans="1:19" x14ac:dyDescent="0.3">
      <c r="A328" s="1" t="s">
        <v>435</v>
      </c>
      <c r="B328" s="1" t="s">
        <v>35</v>
      </c>
      <c r="C328" s="1" t="s">
        <v>15</v>
      </c>
      <c r="D328" s="2">
        <v>40</v>
      </c>
      <c r="E328" s="1" t="s">
        <v>16</v>
      </c>
      <c r="F328" s="1" t="s">
        <v>41</v>
      </c>
      <c r="G328" s="28">
        <v>42853</v>
      </c>
      <c r="H328" s="3">
        <v>11138.21</v>
      </c>
      <c r="I328" s="1" t="s">
        <v>18</v>
      </c>
      <c r="J328" s="1" t="s">
        <v>27</v>
      </c>
      <c r="K328" s="1" t="s">
        <v>20</v>
      </c>
      <c r="L328" s="1" t="s">
        <v>28</v>
      </c>
      <c r="M328" s="1" t="s">
        <v>21</v>
      </c>
      <c r="N328" s="1" t="s">
        <v>22</v>
      </c>
      <c r="O328" s="1" t="s">
        <v>20</v>
      </c>
      <c r="P328" s="1" t="str">
        <f>IFERROR( LOOKUP(Table1[[#This Row],[Age]],$AO$3:$AO$8,$AP$3:$AP$8), "Out of Range")</f>
        <v>35-45</v>
      </c>
      <c r="Q328" s="1" t="str">
        <f>TEXT(Table1[[#This Row],[Date Joined]],"DD")</f>
        <v>28</v>
      </c>
      <c r="R328" s="1" t="str">
        <f>TEXT(Table1[[#This Row],[Date Joined]],"MMM")</f>
        <v>Apr</v>
      </c>
      <c r="S328" s="1" t="str">
        <f>TEXT(Table1[[#This Row],[Date Joined]],"YYYY")</f>
        <v>2017</v>
      </c>
    </row>
    <row r="329" spans="1:19" x14ac:dyDescent="0.3">
      <c r="A329" s="1" t="s">
        <v>436</v>
      </c>
      <c r="B329" s="1" t="s">
        <v>97</v>
      </c>
      <c r="C329" s="1" t="s">
        <v>24</v>
      </c>
      <c r="D329" s="2">
        <v>34</v>
      </c>
      <c r="E329" s="1" t="s">
        <v>16</v>
      </c>
      <c r="F329" s="1" t="s">
        <v>17</v>
      </c>
      <c r="G329" s="28">
        <v>42853</v>
      </c>
      <c r="H329" s="3">
        <v>3008.73</v>
      </c>
      <c r="I329" s="1" t="s">
        <v>31</v>
      </c>
      <c r="J329" s="1" t="s">
        <v>32</v>
      </c>
      <c r="K329" s="1" t="s">
        <v>28</v>
      </c>
      <c r="L329" s="1" t="s">
        <v>20</v>
      </c>
      <c r="M329" s="1" t="s">
        <v>21</v>
      </c>
      <c r="N329" s="1" t="s">
        <v>22</v>
      </c>
      <c r="O329" s="1" t="s">
        <v>28</v>
      </c>
      <c r="P329" s="1" t="str">
        <f>IFERROR( LOOKUP(Table1[[#This Row],[Age]],$AO$3:$AO$8,$AP$3:$AP$8), "Out of Range")</f>
        <v>26-35</v>
      </c>
      <c r="Q329" s="1" t="str">
        <f>TEXT(Table1[[#This Row],[Date Joined]],"DD")</f>
        <v>28</v>
      </c>
      <c r="R329" s="1" t="str">
        <f>TEXT(Table1[[#This Row],[Date Joined]],"MMM")</f>
        <v>Apr</v>
      </c>
      <c r="S329" s="1" t="str">
        <f>TEXT(Table1[[#This Row],[Date Joined]],"YYYY")</f>
        <v>2017</v>
      </c>
    </row>
    <row r="330" spans="1:19" x14ac:dyDescent="0.3">
      <c r="A330" s="1" t="s">
        <v>437</v>
      </c>
      <c r="B330" s="1" t="s">
        <v>42</v>
      </c>
      <c r="C330" s="1" t="s">
        <v>24</v>
      </c>
      <c r="D330" s="2">
        <v>37</v>
      </c>
      <c r="E330" s="1" t="s">
        <v>16</v>
      </c>
      <c r="F330" s="1" t="s">
        <v>17</v>
      </c>
      <c r="G330" s="28">
        <v>42853</v>
      </c>
      <c r="H330" s="3">
        <v>18513.55</v>
      </c>
      <c r="I330" s="1" t="s">
        <v>18</v>
      </c>
      <c r="J330" s="1" t="s">
        <v>27</v>
      </c>
      <c r="K330" s="1" t="s">
        <v>20</v>
      </c>
      <c r="L330" s="1" t="s">
        <v>20</v>
      </c>
      <c r="M330" s="1" t="s">
        <v>21</v>
      </c>
      <c r="N330" s="1" t="s">
        <v>69</v>
      </c>
      <c r="O330" s="1" t="s">
        <v>28</v>
      </c>
      <c r="P330" s="1" t="str">
        <f>IFERROR( LOOKUP(Table1[[#This Row],[Age]],$AO$3:$AO$8,$AP$3:$AP$8), "Out of Range")</f>
        <v>35-45</v>
      </c>
      <c r="Q330" s="1" t="str">
        <f>TEXT(Table1[[#This Row],[Date Joined]],"DD")</f>
        <v>28</v>
      </c>
      <c r="R330" s="1" t="str">
        <f>TEXT(Table1[[#This Row],[Date Joined]],"MMM")</f>
        <v>Apr</v>
      </c>
      <c r="S330" s="1" t="str">
        <f>TEXT(Table1[[#This Row],[Date Joined]],"YYYY")</f>
        <v>2017</v>
      </c>
    </row>
    <row r="331" spans="1:19" x14ac:dyDescent="0.3">
      <c r="A331" s="1" t="s">
        <v>3221</v>
      </c>
      <c r="B331" s="1" t="s">
        <v>75</v>
      </c>
      <c r="C331" s="1" t="s">
        <v>15</v>
      </c>
      <c r="D331" s="2">
        <v>25</v>
      </c>
      <c r="E331" s="1" t="s">
        <v>16</v>
      </c>
      <c r="F331" s="1" t="s">
        <v>17</v>
      </c>
      <c r="G331" s="28">
        <v>43050</v>
      </c>
      <c r="H331" s="3">
        <v>53762</v>
      </c>
      <c r="I331" s="1" t="s">
        <v>18</v>
      </c>
      <c r="J331" s="1" t="s">
        <v>27</v>
      </c>
      <c r="K331" s="1" t="s">
        <v>28</v>
      </c>
      <c r="L331" s="1" t="s">
        <v>20</v>
      </c>
      <c r="M331" s="1" t="s">
        <v>22</v>
      </c>
      <c r="N331" s="1" t="s">
        <v>22</v>
      </c>
      <c r="O331" s="1" t="s">
        <v>20</v>
      </c>
      <c r="P331" s="1" t="str">
        <f>IFERROR( LOOKUP(Table1[[#This Row],[Age]],$AO$3:$AO$8,$AP$3:$AP$8), "Out of Range")</f>
        <v>26-35</v>
      </c>
      <c r="Q331" s="1" t="str">
        <f>TEXT(Table1[[#This Row],[Date Joined]],"DD")</f>
        <v>11</v>
      </c>
      <c r="R331" s="1" t="str">
        <f>TEXT(Table1[[#This Row],[Date Joined]],"MMM")</f>
        <v>Nov</v>
      </c>
      <c r="S331" s="1" t="str">
        <f>TEXT(Table1[[#This Row],[Date Joined]],"YYYY")</f>
        <v>2017</v>
      </c>
    </row>
    <row r="332" spans="1:19" x14ac:dyDescent="0.3">
      <c r="A332" s="1" t="s">
        <v>439</v>
      </c>
      <c r="B332" s="1" t="s">
        <v>81</v>
      </c>
      <c r="C332" s="1" t="s">
        <v>15</v>
      </c>
      <c r="D332" s="2">
        <v>44</v>
      </c>
      <c r="E332" s="1" t="s">
        <v>16</v>
      </c>
      <c r="F332" s="1" t="s">
        <v>17</v>
      </c>
      <c r="G332" s="28">
        <v>42853</v>
      </c>
      <c r="H332" s="3">
        <v>74648.58</v>
      </c>
      <c r="I332" s="1" t="s">
        <v>18</v>
      </c>
      <c r="J332" s="1" t="s">
        <v>27</v>
      </c>
      <c r="K332" s="1" t="s">
        <v>20</v>
      </c>
      <c r="L332" s="1" t="s">
        <v>20</v>
      </c>
      <c r="M332" s="1" t="s">
        <v>21</v>
      </c>
      <c r="N332" s="1" t="s">
        <v>22</v>
      </c>
      <c r="O332" s="1" t="s">
        <v>20</v>
      </c>
      <c r="P332" s="1" t="str">
        <f>IFERROR( LOOKUP(Table1[[#This Row],[Age]],$AO$3:$AO$8,$AP$3:$AP$8), "Out of Range")</f>
        <v>35-45</v>
      </c>
      <c r="Q332" s="1" t="str">
        <f>TEXT(Table1[[#This Row],[Date Joined]],"DD")</f>
        <v>28</v>
      </c>
      <c r="R332" s="1" t="str">
        <f>TEXT(Table1[[#This Row],[Date Joined]],"MMM")</f>
        <v>Apr</v>
      </c>
      <c r="S332" s="1" t="str">
        <f>TEXT(Table1[[#This Row],[Date Joined]],"YYYY")</f>
        <v>2017</v>
      </c>
    </row>
    <row r="333" spans="1:19" x14ac:dyDescent="0.3">
      <c r="A333" s="1" t="s">
        <v>440</v>
      </c>
      <c r="B333" s="1" t="s">
        <v>37</v>
      </c>
      <c r="C333" s="1" t="s">
        <v>24</v>
      </c>
      <c r="D333" s="2">
        <v>34</v>
      </c>
      <c r="E333" s="1" t="s">
        <v>16</v>
      </c>
      <c r="F333" s="1" t="s">
        <v>17</v>
      </c>
      <c r="G333" s="28">
        <v>42853</v>
      </c>
      <c r="H333" s="3">
        <v>36878.959999999999</v>
      </c>
      <c r="I333" s="1" t="s">
        <v>31</v>
      </c>
      <c r="J333" s="1" t="s">
        <v>32</v>
      </c>
      <c r="K333" s="1" t="s">
        <v>28</v>
      </c>
      <c r="L333" s="1" t="s">
        <v>20</v>
      </c>
      <c r="M333" s="1" t="s">
        <v>21</v>
      </c>
      <c r="N333" s="1" t="s">
        <v>38</v>
      </c>
      <c r="O333" s="1" t="s">
        <v>20</v>
      </c>
      <c r="P333" s="1" t="str">
        <f>IFERROR( LOOKUP(Table1[[#This Row],[Age]],$AO$3:$AO$8,$AP$3:$AP$8), "Out of Range")</f>
        <v>26-35</v>
      </c>
      <c r="Q333" s="1" t="str">
        <f>TEXT(Table1[[#This Row],[Date Joined]],"DD")</f>
        <v>28</v>
      </c>
      <c r="R333" s="1" t="str">
        <f>TEXT(Table1[[#This Row],[Date Joined]],"MMM")</f>
        <v>Apr</v>
      </c>
      <c r="S333" s="1" t="str">
        <f>TEXT(Table1[[#This Row],[Date Joined]],"YYYY")</f>
        <v>2017</v>
      </c>
    </row>
    <row r="334" spans="1:19" x14ac:dyDescent="0.3">
      <c r="A334" s="1" t="s">
        <v>441</v>
      </c>
      <c r="B334" s="1" t="s">
        <v>36</v>
      </c>
      <c r="C334" s="1" t="s">
        <v>15</v>
      </c>
      <c r="D334" s="2">
        <v>54</v>
      </c>
      <c r="E334" s="1" t="s">
        <v>40</v>
      </c>
      <c r="F334" s="1" t="s">
        <v>26</v>
      </c>
      <c r="G334" s="28">
        <v>42853</v>
      </c>
      <c r="H334" s="3">
        <v>23668.78</v>
      </c>
      <c r="I334" s="1" t="s">
        <v>18</v>
      </c>
      <c r="J334" s="1" t="s">
        <v>27</v>
      </c>
      <c r="K334" s="1" t="s">
        <v>28</v>
      </c>
      <c r="L334" s="1" t="s">
        <v>20</v>
      </c>
      <c r="M334" s="1" t="s">
        <v>21</v>
      </c>
      <c r="N334" s="1" t="s">
        <v>22</v>
      </c>
      <c r="O334" s="1" t="s">
        <v>20</v>
      </c>
      <c r="P334" s="1" t="str">
        <f>IFERROR( LOOKUP(Table1[[#This Row],[Age]],$AO$3:$AO$8,$AP$3:$AP$8), "Out of Range")</f>
        <v>45-55</v>
      </c>
      <c r="Q334" s="1" t="str">
        <f>TEXT(Table1[[#This Row],[Date Joined]],"DD")</f>
        <v>28</v>
      </c>
      <c r="R334" s="1" t="str">
        <f>TEXT(Table1[[#This Row],[Date Joined]],"MMM")</f>
        <v>Apr</v>
      </c>
      <c r="S334" s="1" t="str">
        <f>TEXT(Table1[[#This Row],[Date Joined]],"YYYY")</f>
        <v>2017</v>
      </c>
    </row>
    <row r="335" spans="1:19" x14ac:dyDescent="0.3">
      <c r="A335" s="1" t="s">
        <v>3237</v>
      </c>
      <c r="B335" s="1" t="s">
        <v>95</v>
      </c>
      <c r="C335" s="1" t="s">
        <v>24</v>
      </c>
      <c r="D335" s="2">
        <v>25</v>
      </c>
      <c r="E335" s="1" t="s">
        <v>34</v>
      </c>
      <c r="F335" s="1" t="s">
        <v>17</v>
      </c>
      <c r="G335" s="28">
        <v>43050</v>
      </c>
      <c r="H335" s="3">
        <v>21837.759999999998</v>
      </c>
      <c r="I335" s="1" t="s">
        <v>18</v>
      </c>
      <c r="J335" s="1" t="s">
        <v>19</v>
      </c>
      <c r="K335" s="1" t="s">
        <v>20</v>
      </c>
      <c r="L335" s="1" t="s">
        <v>28</v>
      </c>
      <c r="M335" s="1" t="s">
        <v>53</v>
      </c>
      <c r="N335" s="1" t="s">
        <v>22</v>
      </c>
      <c r="O335" s="1" t="s">
        <v>20</v>
      </c>
      <c r="P335" s="1" t="str">
        <f>IFERROR( LOOKUP(Table1[[#This Row],[Age]],$AO$3:$AO$8,$AP$3:$AP$8), "Out of Range")</f>
        <v>26-35</v>
      </c>
      <c r="Q335" s="1" t="str">
        <f>TEXT(Table1[[#This Row],[Date Joined]],"DD")</f>
        <v>11</v>
      </c>
      <c r="R335" s="1" t="str">
        <f>TEXT(Table1[[#This Row],[Date Joined]],"MMM")</f>
        <v>Nov</v>
      </c>
      <c r="S335" s="1" t="str">
        <f>TEXT(Table1[[#This Row],[Date Joined]],"YYYY")</f>
        <v>2017</v>
      </c>
    </row>
    <row r="336" spans="1:19" x14ac:dyDescent="0.3">
      <c r="A336" s="1" t="s">
        <v>443</v>
      </c>
      <c r="B336" s="1" t="s">
        <v>67</v>
      </c>
      <c r="C336" s="1" t="s">
        <v>24</v>
      </c>
      <c r="D336" s="2">
        <v>42</v>
      </c>
      <c r="E336" s="1" t="s">
        <v>16</v>
      </c>
      <c r="F336" s="1" t="s">
        <v>26</v>
      </c>
      <c r="G336" s="28">
        <v>42854</v>
      </c>
      <c r="H336" s="3">
        <v>11317.51</v>
      </c>
      <c r="I336" s="1" t="s">
        <v>31</v>
      </c>
      <c r="J336" s="1" t="s">
        <v>32</v>
      </c>
      <c r="K336" s="1" t="s">
        <v>20</v>
      </c>
      <c r="L336" s="1" t="s">
        <v>20</v>
      </c>
      <c r="M336" s="1" t="s">
        <v>21</v>
      </c>
      <c r="N336" s="1" t="s">
        <v>22</v>
      </c>
      <c r="O336" s="1" t="s">
        <v>28</v>
      </c>
      <c r="P336" s="1" t="str">
        <f>IFERROR( LOOKUP(Table1[[#This Row],[Age]],$AO$3:$AO$8,$AP$3:$AP$8), "Out of Range")</f>
        <v>35-45</v>
      </c>
      <c r="Q336" s="1" t="str">
        <f>TEXT(Table1[[#This Row],[Date Joined]],"DD")</f>
        <v>29</v>
      </c>
      <c r="R336" s="1" t="str">
        <f>TEXT(Table1[[#This Row],[Date Joined]],"MMM")</f>
        <v>Apr</v>
      </c>
      <c r="S336" s="1" t="str">
        <f>TEXT(Table1[[#This Row],[Date Joined]],"YYYY")</f>
        <v>2017</v>
      </c>
    </row>
    <row r="337" spans="1:19" x14ac:dyDescent="0.3">
      <c r="A337" s="1" t="s">
        <v>444</v>
      </c>
      <c r="B337" s="1" t="s">
        <v>50</v>
      </c>
      <c r="C337" s="1" t="s">
        <v>24</v>
      </c>
      <c r="D337" s="2">
        <v>36</v>
      </c>
      <c r="E337" s="1" t="s">
        <v>16</v>
      </c>
      <c r="F337" s="1" t="s">
        <v>17</v>
      </c>
      <c r="G337" s="28">
        <v>42854</v>
      </c>
      <c r="H337" s="3">
        <v>37510.42</v>
      </c>
      <c r="I337" s="1" t="s">
        <v>49</v>
      </c>
      <c r="J337" s="1" t="s">
        <v>32</v>
      </c>
      <c r="K337" s="1" t="s">
        <v>20</v>
      </c>
      <c r="L337" s="1" t="s">
        <v>28</v>
      </c>
      <c r="M337" s="1" t="s">
        <v>22</v>
      </c>
      <c r="N337" s="1" t="s">
        <v>22</v>
      </c>
      <c r="O337" s="1" t="s">
        <v>20</v>
      </c>
      <c r="P337" s="1" t="str">
        <f>IFERROR( LOOKUP(Table1[[#This Row],[Age]],$AO$3:$AO$8,$AP$3:$AP$8), "Out of Range")</f>
        <v>35-45</v>
      </c>
      <c r="Q337" s="1" t="str">
        <f>TEXT(Table1[[#This Row],[Date Joined]],"DD")</f>
        <v>29</v>
      </c>
      <c r="R337" s="1" t="str">
        <f>TEXT(Table1[[#This Row],[Date Joined]],"MMM")</f>
        <v>Apr</v>
      </c>
      <c r="S337" s="1" t="str">
        <f>TEXT(Table1[[#This Row],[Date Joined]],"YYYY")</f>
        <v>2017</v>
      </c>
    </row>
    <row r="338" spans="1:19" x14ac:dyDescent="0.3">
      <c r="A338" s="1" t="s">
        <v>445</v>
      </c>
      <c r="B338" s="1" t="s">
        <v>47</v>
      </c>
      <c r="C338" s="1" t="s">
        <v>24</v>
      </c>
      <c r="D338" s="2">
        <v>22</v>
      </c>
      <c r="E338" s="1" t="s">
        <v>16</v>
      </c>
      <c r="F338" s="1" t="s">
        <v>17</v>
      </c>
      <c r="G338" s="28">
        <v>42854</v>
      </c>
      <c r="H338" s="3">
        <v>105262.07</v>
      </c>
      <c r="I338" s="1" t="s">
        <v>18</v>
      </c>
      <c r="J338" s="1" t="s">
        <v>19</v>
      </c>
      <c r="K338" s="1" t="s">
        <v>20</v>
      </c>
      <c r="L338" s="1" t="s">
        <v>20</v>
      </c>
      <c r="M338" s="1" t="s">
        <v>22</v>
      </c>
      <c r="N338" s="1" t="s">
        <v>22</v>
      </c>
      <c r="O338" s="1" t="s">
        <v>20</v>
      </c>
      <c r="P338" s="1" t="str">
        <f>IFERROR( LOOKUP(Table1[[#This Row],[Age]],$AO$3:$AO$8,$AP$3:$AP$8), "Out of Range")</f>
        <v>15-25</v>
      </c>
      <c r="Q338" s="1" t="str">
        <f>TEXT(Table1[[#This Row],[Date Joined]],"DD")</f>
        <v>29</v>
      </c>
      <c r="R338" s="1" t="str">
        <f>TEXT(Table1[[#This Row],[Date Joined]],"MMM")</f>
        <v>Apr</v>
      </c>
      <c r="S338" s="1" t="str">
        <f>TEXT(Table1[[#This Row],[Date Joined]],"YYYY")</f>
        <v>2017</v>
      </c>
    </row>
    <row r="339" spans="1:19" x14ac:dyDescent="0.3">
      <c r="A339" s="1" t="s">
        <v>446</v>
      </c>
      <c r="B339" s="1" t="s">
        <v>56</v>
      </c>
      <c r="C339" s="1" t="s">
        <v>15</v>
      </c>
      <c r="D339" s="2">
        <v>42</v>
      </c>
      <c r="E339" s="1" t="s">
        <v>16</v>
      </c>
      <c r="F339" s="1" t="s">
        <v>17</v>
      </c>
      <c r="G339" s="28">
        <v>42854</v>
      </c>
      <c r="H339" s="3">
        <v>46675.63</v>
      </c>
      <c r="I339" s="1" t="s">
        <v>31</v>
      </c>
      <c r="J339" s="1" t="s">
        <v>32</v>
      </c>
      <c r="K339" s="1" t="s">
        <v>28</v>
      </c>
      <c r="L339" s="1" t="s">
        <v>20</v>
      </c>
      <c r="M339" s="1" t="s">
        <v>21</v>
      </c>
      <c r="N339" s="1" t="s">
        <v>29</v>
      </c>
      <c r="O339" s="1" t="s">
        <v>20</v>
      </c>
      <c r="P339" s="1" t="str">
        <f>IFERROR( LOOKUP(Table1[[#This Row],[Age]],$AO$3:$AO$8,$AP$3:$AP$8), "Out of Range")</f>
        <v>35-45</v>
      </c>
      <c r="Q339" s="1" t="str">
        <f>TEXT(Table1[[#This Row],[Date Joined]],"DD")</f>
        <v>29</v>
      </c>
      <c r="R339" s="1" t="str">
        <f>TEXT(Table1[[#This Row],[Date Joined]],"MMM")</f>
        <v>Apr</v>
      </c>
      <c r="S339" s="1" t="str">
        <f>TEXT(Table1[[#This Row],[Date Joined]],"YYYY")</f>
        <v>2017</v>
      </c>
    </row>
    <row r="340" spans="1:19" x14ac:dyDescent="0.3">
      <c r="A340" s="1" t="s">
        <v>447</v>
      </c>
      <c r="B340" s="1" t="s">
        <v>72</v>
      </c>
      <c r="C340" s="1" t="s">
        <v>24</v>
      </c>
      <c r="D340" s="2">
        <v>58</v>
      </c>
      <c r="E340" s="1" t="s">
        <v>40</v>
      </c>
      <c r="F340" s="1" t="s">
        <v>41</v>
      </c>
      <c r="G340" s="28">
        <v>42854</v>
      </c>
      <c r="H340" s="3">
        <v>49264.21</v>
      </c>
      <c r="I340" s="1" t="s">
        <v>18</v>
      </c>
      <c r="J340" s="1" t="s">
        <v>19</v>
      </c>
      <c r="K340" s="1" t="s">
        <v>20</v>
      </c>
      <c r="L340" s="1" t="s">
        <v>20</v>
      </c>
      <c r="M340" s="1" t="s">
        <v>21</v>
      </c>
      <c r="N340" s="1" t="s">
        <v>69</v>
      </c>
      <c r="O340" s="1" t="s">
        <v>20</v>
      </c>
      <c r="P340" s="1" t="str">
        <f>IFERROR( LOOKUP(Table1[[#This Row],[Age]],$AO$3:$AO$8,$AP$3:$AP$8), "Out of Range")</f>
        <v>55-65</v>
      </c>
      <c r="Q340" s="1" t="str">
        <f>TEXT(Table1[[#This Row],[Date Joined]],"DD")</f>
        <v>29</v>
      </c>
      <c r="R340" s="1" t="str">
        <f>TEXT(Table1[[#This Row],[Date Joined]],"MMM")</f>
        <v>Apr</v>
      </c>
      <c r="S340" s="1" t="str">
        <f>TEXT(Table1[[#This Row],[Date Joined]],"YYYY")</f>
        <v>2017</v>
      </c>
    </row>
    <row r="341" spans="1:19" x14ac:dyDescent="0.3">
      <c r="A341" s="1" t="s">
        <v>448</v>
      </c>
      <c r="B341" s="1" t="s">
        <v>36</v>
      </c>
      <c r="C341" s="1" t="s">
        <v>24</v>
      </c>
      <c r="D341" s="2">
        <v>20</v>
      </c>
      <c r="E341" s="1" t="s">
        <v>34</v>
      </c>
      <c r="F341" s="1" t="s">
        <v>17</v>
      </c>
      <c r="G341" s="28">
        <v>42854</v>
      </c>
      <c r="H341" s="3">
        <v>2219.48</v>
      </c>
      <c r="I341" s="1" t="s">
        <v>49</v>
      </c>
      <c r="J341" s="1" t="s">
        <v>19</v>
      </c>
      <c r="K341" s="1" t="s">
        <v>20</v>
      </c>
      <c r="L341" s="1" t="s">
        <v>20</v>
      </c>
      <c r="M341" s="1" t="s">
        <v>21</v>
      </c>
      <c r="N341" s="1" t="s">
        <v>22</v>
      </c>
      <c r="O341" s="1" t="s">
        <v>20</v>
      </c>
      <c r="P341" s="1" t="str">
        <f>IFERROR( LOOKUP(Table1[[#This Row],[Age]],$AO$3:$AO$8,$AP$3:$AP$8), "Out of Range")</f>
        <v>15-25</v>
      </c>
      <c r="Q341" s="1" t="str">
        <f>TEXT(Table1[[#This Row],[Date Joined]],"DD")</f>
        <v>29</v>
      </c>
      <c r="R341" s="1" t="str">
        <f>TEXT(Table1[[#This Row],[Date Joined]],"MMM")</f>
        <v>Apr</v>
      </c>
      <c r="S341" s="1" t="str">
        <f>TEXT(Table1[[#This Row],[Date Joined]],"YYYY")</f>
        <v>2017</v>
      </c>
    </row>
    <row r="342" spans="1:19" x14ac:dyDescent="0.3">
      <c r="A342" s="1" t="s">
        <v>3274</v>
      </c>
      <c r="B342" s="1" t="s">
        <v>55</v>
      </c>
      <c r="C342" s="1" t="s">
        <v>24</v>
      </c>
      <c r="D342" s="2">
        <v>25</v>
      </c>
      <c r="E342" s="1" t="s">
        <v>16</v>
      </c>
      <c r="F342" s="1" t="s">
        <v>41</v>
      </c>
      <c r="G342" s="28">
        <v>43053</v>
      </c>
      <c r="H342" s="3">
        <v>18788.75</v>
      </c>
      <c r="I342" s="1" t="s">
        <v>18</v>
      </c>
      <c r="J342" s="1" t="s">
        <v>32</v>
      </c>
      <c r="K342" s="1" t="s">
        <v>20</v>
      </c>
      <c r="L342" s="1" t="s">
        <v>20</v>
      </c>
      <c r="M342" s="1" t="s">
        <v>21</v>
      </c>
      <c r="N342" s="1" t="s">
        <v>22</v>
      </c>
      <c r="O342" s="1" t="s">
        <v>20</v>
      </c>
      <c r="P342" s="1" t="str">
        <f>IFERROR( LOOKUP(Table1[[#This Row],[Age]],$AO$3:$AO$8,$AP$3:$AP$8), "Out of Range")</f>
        <v>26-35</v>
      </c>
      <c r="Q342" s="1" t="str">
        <f>TEXT(Table1[[#This Row],[Date Joined]],"DD")</f>
        <v>14</v>
      </c>
      <c r="R342" s="1" t="str">
        <f>TEXT(Table1[[#This Row],[Date Joined]],"MMM")</f>
        <v>Nov</v>
      </c>
      <c r="S342" s="1" t="str">
        <f>TEXT(Table1[[#This Row],[Date Joined]],"YYYY")</f>
        <v>2017</v>
      </c>
    </row>
    <row r="343" spans="1:19" x14ac:dyDescent="0.3">
      <c r="A343" s="1" t="s">
        <v>450</v>
      </c>
      <c r="B343" s="1" t="s">
        <v>36</v>
      </c>
      <c r="C343" s="1" t="s">
        <v>15</v>
      </c>
      <c r="D343" s="2">
        <v>38</v>
      </c>
      <c r="E343" s="1" t="s">
        <v>16</v>
      </c>
      <c r="F343" s="1" t="s">
        <v>17</v>
      </c>
      <c r="G343" s="28">
        <v>42855</v>
      </c>
      <c r="H343" s="3">
        <v>27511.34</v>
      </c>
      <c r="I343" s="1" t="s">
        <v>18</v>
      </c>
      <c r="J343" s="1" t="s">
        <v>32</v>
      </c>
      <c r="K343" s="1" t="s">
        <v>20</v>
      </c>
      <c r="L343" s="1" t="s">
        <v>20</v>
      </c>
      <c r="M343" s="1" t="s">
        <v>21</v>
      </c>
      <c r="N343" s="1" t="s">
        <v>22</v>
      </c>
      <c r="O343" s="1" t="s">
        <v>20</v>
      </c>
      <c r="P343" s="1" t="str">
        <f>IFERROR( LOOKUP(Table1[[#This Row],[Age]],$AO$3:$AO$8,$AP$3:$AP$8), "Out of Range")</f>
        <v>35-45</v>
      </c>
      <c r="Q343" s="1" t="str">
        <f>TEXT(Table1[[#This Row],[Date Joined]],"DD")</f>
        <v>30</v>
      </c>
      <c r="R343" s="1" t="str">
        <f>TEXT(Table1[[#This Row],[Date Joined]],"MMM")</f>
        <v>Apr</v>
      </c>
      <c r="S343" s="1" t="str">
        <f>TEXT(Table1[[#This Row],[Date Joined]],"YYYY")</f>
        <v>2017</v>
      </c>
    </row>
    <row r="344" spans="1:19" x14ac:dyDescent="0.3">
      <c r="A344" s="1" t="s">
        <v>3279</v>
      </c>
      <c r="B344" s="1" t="s">
        <v>51</v>
      </c>
      <c r="C344" s="1" t="s">
        <v>15</v>
      </c>
      <c r="D344" s="2">
        <v>25</v>
      </c>
      <c r="E344" s="1" t="s">
        <v>16</v>
      </c>
      <c r="F344" s="1" t="s">
        <v>17</v>
      </c>
      <c r="G344" s="28">
        <v>43053</v>
      </c>
      <c r="H344" s="3">
        <v>26943.46</v>
      </c>
      <c r="I344" s="1" t="s">
        <v>18</v>
      </c>
      <c r="J344" s="1" t="s">
        <v>27</v>
      </c>
      <c r="K344" s="1" t="s">
        <v>28</v>
      </c>
      <c r="L344" s="1" t="s">
        <v>28</v>
      </c>
      <c r="M344" s="1" t="s">
        <v>22</v>
      </c>
      <c r="N344" s="1" t="s">
        <v>22</v>
      </c>
      <c r="O344" s="1" t="s">
        <v>20</v>
      </c>
      <c r="P344" s="1" t="str">
        <f>IFERROR( LOOKUP(Table1[[#This Row],[Age]],$AO$3:$AO$8,$AP$3:$AP$8), "Out of Range")</f>
        <v>26-35</v>
      </c>
      <c r="Q344" s="1" t="str">
        <f>TEXT(Table1[[#This Row],[Date Joined]],"DD")</f>
        <v>14</v>
      </c>
      <c r="R344" s="1" t="str">
        <f>TEXT(Table1[[#This Row],[Date Joined]],"MMM")</f>
        <v>Nov</v>
      </c>
      <c r="S344" s="1" t="str">
        <f>TEXT(Table1[[#This Row],[Date Joined]],"YYYY")</f>
        <v>2017</v>
      </c>
    </row>
    <row r="345" spans="1:19" x14ac:dyDescent="0.3">
      <c r="A345" s="1" t="s">
        <v>452</v>
      </c>
      <c r="B345" s="1" t="s">
        <v>68</v>
      </c>
      <c r="C345" s="1" t="s">
        <v>24</v>
      </c>
      <c r="D345" s="2">
        <v>35</v>
      </c>
      <c r="E345" s="1" t="s">
        <v>16</v>
      </c>
      <c r="F345" s="1" t="s">
        <v>17</v>
      </c>
      <c r="G345" s="28">
        <v>42855</v>
      </c>
      <c r="H345" s="3">
        <v>87771.25</v>
      </c>
      <c r="I345" s="1" t="s">
        <v>31</v>
      </c>
      <c r="J345" s="1" t="s">
        <v>32</v>
      </c>
      <c r="K345" s="1" t="s">
        <v>28</v>
      </c>
      <c r="L345" s="1" t="s">
        <v>20</v>
      </c>
      <c r="M345" s="1" t="s">
        <v>22</v>
      </c>
      <c r="N345" s="1" t="s">
        <v>22</v>
      </c>
      <c r="O345" s="1" t="s">
        <v>20</v>
      </c>
      <c r="P345" s="1" t="str">
        <f>IFERROR( LOOKUP(Table1[[#This Row],[Age]],$AO$3:$AO$8,$AP$3:$AP$8), "Out of Range")</f>
        <v>35-45</v>
      </c>
      <c r="Q345" s="1" t="str">
        <f>TEXT(Table1[[#This Row],[Date Joined]],"DD")</f>
        <v>30</v>
      </c>
      <c r="R345" s="1" t="str">
        <f>TEXT(Table1[[#This Row],[Date Joined]],"MMM")</f>
        <v>Apr</v>
      </c>
      <c r="S345" s="1" t="str">
        <f>TEXT(Table1[[#This Row],[Date Joined]],"YYYY")</f>
        <v>2017</v>
      </c>
    </row>
    <row r="346" spans="1:19" x14ac:dyDescent="0.3">
      <c r="A346" s="1" t="s">
        <v>453</v>
      </c>
      <c r="B346" s="1" t="s">
        <v>36</v>
      </c>
      <c r="C346" s="1" t="s">
        <v>15</v>
      </c>
      <c r="D346" s="2">
        <v>36</v>
      </c>
      <c r="E346" s="1" t="s">
        <v>16</v>
      </c>
      <c r="F346" s="1" t="s">
        <v>17</v>
      </c>
      <c r="G346" s="28">
        <v>42855</v>
      </c>
      <c r="H346" s="3">
        <v>15184.64</v>
      </c>
      <c r="I346" s="1" t="s">
        <v>31</v>
      </c>
      <c r="J346" s="1" t="s">
        <v>22</v>
      </c>
      <c r="K346" s="1" t="s">
        <v>28</v>
      </c>
      <c r="L346" s="1" t="s">
        <v>20</v>
      </c>
      <c r="M346" s="1" t="s">
        <v>21</v>
      </c>
      <c r="N346" s="1" t="s">
        <v>22</v>
      </c>
      <c r="O346" s="1" t="s">
        <v>20</v>
      </c>
      <c r="P346" s="1" t="str">
        <f>IFERROR( LOOKUP(Table1[[#This Row],[Age]],$AO$3:$AO$8,$AP$3:$AP$8), "Out of Range")</f>
        <v>35-45</v>
      </c>
      <c r="Q346" s="1" t="str">
        <f>TEXT(Table1[[#This Row],[Date Joined]],"DD")</f>
        <v>30</v>
      </c>
      <c r="R346" s="1" t="str">
        <f>TEXT(Table1[[#This Row],[Date Joined]],"MMM")</f>
        <v>Apr</v>
      </c>
      <c r="S346" s="1" t="str">
        <f>TEXT(Table1[[#This Row],[Date Joined]],"YYYY")</f>
        <v>2017</v>
      </c>
    </row>
    <row r="347" spans="1:19" x14ac:dyDescent="0.3">
      <c r="A347" s="1" t="s">
        <v>3484</v>
      </c>
      <c r="B347" s="1" t="s">
        <v>51</v>
      </c>
      <c r="C347" s="1" t="s">
        <v>15</v>
      </c>
      <c r="D347" s="2">
        <v>25</v>
      </c>
      <c r="E347" s="1" t="s">
        <v>16</v>
      </c>
      <c r="F347" s="1" t="s">
        <v>41</v>
      </c>
      <c r="G347" s="28">
        <v>43066</v>
      </c>
      <c r="H347" s="3">
        <v>112473.03</v>
      </c>
      <c r="I347" s="1" t="s">
        <v>18</v>
      </c>
      <c r="J347" s="1" t="s">
        <v>22</v>
      </c>
      <c r="K347" s="1" t="s">
        <v>20</v>
      </c>
      <c r="L347" s="1" t="s">
        <v>20</v>
      </c>
      <c r="M347" s="1" t="s">
        <v>21</v>
      </c>
      <c r="N347" s="1" t="s">
        <v>22</v>
      </c>
      <c r="O347" s="1" t="s">
        <v>20</v>
      </c>
      <c r="P347" s="1" t="str">
        <f>IFERROR( LOOKUP(Table1[[#This Row],[Age]],$AO$3:$AO$8,$AP$3:$AP$8), "Out of Range")</f>
        <v>26-35</v>
      </c>
      <c r="Q347" s="1" t="str">
        <f>TEXT(Table1[[#This Row],[Date Joined]],"DD")</f>
        <v>27</v>
      </c>
      <c r="R347" s="1" t="str">
        <f>TEXT(Table1[[#This Row],[Date Joined]],"MMM")</f>
        <v>Nov</v>
      </c>
      <c r="S347" s="1" t="str">
        <f>TEXT(Table1[[#This Row],[Date Joined]],"YYYY")</f>
        <v>2017</v>
      </c>
    </row>
    <row r="348" spans="1:19" x14ac:dyDescent="0.3">
      <c r="A348" s="1" t="s">
        <v>455</v>
      </c>
      <c r="B348" s="1" t="s">
        <v>36</v>
      </c>
      <c r="C348" s="1" t="s">
        <v>15</v>
      </c>
      <c r="D348" s="2">
        <v>56</v>
      </c>
      <c r="E348" s="1" t="s">
        <v>40</v>
      </c>
      <c r="F348" s="1" t="s">
        <v>41</v>
      </c>
      <c r="G348" s="28">
        <v>42857</v>
      </c>
      <c r="H348" s="3">
        <v>105894.18</v>
      </c>
      <c r="I348" s="1" t="s">
        <v>18</v>
      </c>
      <c r="J348" s="1" t="s">
        <v>32</v>
      </c>
      <c r="K348" s="1" t="s">
        <v>20</v>
      </c>
      <c r="L348" s="1" t="s">
        <v>20</v>
      </c>
      <c r="M348" s="1" t="s">
        <v>21</v>
      </c>
      <c r="N348" s="1" t="s">
        <v>22</v>
      </c>
      <c r="O348" s="1" t="s">
        <v>20</v>
      </c>
      <c r="P348" s="1" t="str">
        <f>IFERROR( LOOKUP(Table1[[#This Row],[Age]],$AO$3:$AO$8,$AP$3:$AP$8), "Out of Range")</f>
        <v>55-65</v>
      </c>
      <c r="Q348" s="1" t="str">
        <f>TEXT(Table1[[#This Row],[Date Joined]],"DD")</f>
        <v>02</v>
      </c>
      <c r="R348" s="1" t="str">
        <f>TEXT(Table1[[#This Row],[Date Joined]],"MMM")</f>
        <v>May</v>
      </c>
      <c r="S348" s="1" t="str">
        <f>TEXT(Table1[[#This Row],[Date Joined]],"YYYY")</f>
        <v>2017</v>
      </c>
    </row>
    <row r="349" spans="1:19" x14ac:dyDescent="0.3">
      <c r="A349" s="1" t="s">
        <v>456</v>
      </c>
      <c r="B349" s="1" t="s">
        <v>103</v>
      </c>
      <c r="C349" s="1" t="s">
        <v>15</v>
      </c>
      <c r="D349" s="2">
        <v>51</v>
      </c>
      <c r="E349" s="1" t="s">
        <v>40</v>
      </c>
      <c r="F349" s="1" t="s">
        <v>41</v>
      </c>
      <c r="G349" s="28">
        <v>42857</v>
      </c>
      <c r="H349" s="3">
        <v>41553.879999999997</v>
      </c>
      <c r="I349" s="1" t="s">
        <v>18</v>
      </c>
      <c r="J349" s="1" t="s">
        <v>19</v>
      </c>
      <c r="K349" s="1" t="s">
        <v>20</v>
      </c>
      <c r="L349" s="1" t="s">
        <v>20</v>
      </c>
      <c r="M349" s="1" t="s">
        <v>21</v>
      </c>
      <c r="N349" s="1" t="s">
        <v>69</v>
      </c>
      <c r="O349" s="1" t="s">
        <v>28</v>
      </c>
      <c r="P349" s="1" t="str">
        <f>IFERROR( LOOKUP(Table1[[#This Row],[Age]],$AO$3:$AO$8,$AP$3:$AP$8), "Out of Range")</f>
        <v>45-55</v>
      </c>
      <c r="Q349" s="1" t="str">
        <f>TEXT(Table1[[#This Row],[Date Joined]],"DD")</f>
        <v>02</v>
      </c>
      <c r="R349" s="1" t="str">
        <f>TEXT(Table1[[#This Row],[Date Joined]],"MMM")</f>
        <v>May</v>
      </c>
      <c r="S349" s="1" t="str">
        <f>TEXT(Table1[[#This Row],[Date Joined]],"YYYY")</f>
        <v>2017</v>
      </c>
    </row>
    <row r="350" spans="1:19" x14ac:dyDescent="0.3">
      <c r="A350" s="1" t="s">
        <v>457</v>
      </c>
      <c r="B350" s="1" t="s">
        <v>45</v>
      </c>
      <c r="C350" s="1" t="s">
        <v>15</v>
      </c>
      <c r="D350" s="2">
        <v>55</v>
      </c>
      <c r="E350" s="1" t="s">
        <v>40</v>
      </c>
      <c r="F350" s="1" t="s">
        <v>26</v>
      </c>
      <c r="G350" s="28">
        <v>42857</v>
      </c>
      <c r="H350" s="3">
        <v>89605.25</v>
      </c>
      <c r="I350" s="1" t="s">
        <v>18</v>
      </c>
      <c r="J350" s="1" t="s">
        <v>27</v>
      </c>
      <c r="K350" s="1" t="s">
        <v>28</v>
      </c>
      <c r="L350" s="1" t="s">
        <v>28</v>
      </c>
      <c r="M350" s="1" t="s">
        <v>22</v>
      </c>
      <c r="N350" s="1" t="s">
        <v>22</v>
      </c>
      <c r="O350" s="1" t="s">
        <v>20</v>
      </c>
      <c r="P350" s="1" t="str">
        <f>IFERROR( LOOKUP(Table1[[#This Row],[Age]],$AO$3:$AO$8,$AP$3:$AP$8), "Out of Range")</f>
        <v>55-65</v>
      </c>
      <c r="Q350" s="1" t="str">
        <f>TEXT(Table1[[#This Row],[Date Joined]],"DD")</f>
        <v>02</v>
      </c>
      <c r="R350" s="1" t="str">
        <f>TEXT(Table1[[#This Row],[Date Joined]],"MMM")</f>
        <v>May</v>
      </c>
      <c r="S350" s="1" t="str">
        <f>TEXT(Table1[[#This Row],[Date Joined]],"YYYY")</f>
        <v>2017</v>
      </c>
    </row>
    <row r="351" spans="1:19" x14ac:dyDescent="0.3">
      <c r="A351" s="1" t="s">
        <v>458</v>
      </c>
      <c r="B351" s="1" t="s">
        <v>103</v>
      </c>
      <c r="C351" s="1" t="s">
        <v>15</v>
      </c>
      <c r="D351" s="2">
        <v>61</v>
      </c>
      <c r="E351" s="1" t="s">
        <v>40</v>
      </c>
      <c r="F351" s="1" t="s">
        <v>26</v>
      </c>
      <c r="G351" s="28">
        <v>42857</v>
      </c>
      <c r="H351" s="3">
        <v>47641.34</v>
      </c>
      <c r="I351" s="1" t="s">
        <v>18</v>
      </c>
      <c r="J351" s="1" t="s">
        <v>32</v>
      </c>
      <c r="K351" s="1" t="s">
        <v>28</v>
      </c>
      <c r="L351" s="1" t="s">
        <v>20</v>
      </c>
      <c r="M351" s="1" t="s">
        <v>21</v>
      </c>
      <c r="N351" s="1" t="s">
        <v>29</v>
      </c>
      <c r="O351" s="1" t="s">
        <v>20</v>
      </c>
      <c r="P351" s="1" t="str">
        <f>IFERROR( LOOKUP(Table1[[#This Row],[Age]],$AO$3:$AO$8,$AP$3:$AP$8), "Out of Range")</f>
        <v>55-65</v>
      </c>
      <c r="Q351" s="1" t="str">
        <f>TEXT(Table1[[#This Row],[Date Joined]],"DD")</f>
        <v>02</v>
      </c>
      <c r="R351" s="1" t="str">
        <f>TEXT(Table1[[#This Row],[Date Joined]],"MMM")</f>
        <v>May</v>
      </c>
      <c r="S351" s="1" t="str">
        <f>TEXT(Table1[[#This Row],[Date Joined]],"YYYY")</f>
        <v>2017</v>
      </c>
    </row>
    <row r="352" spans="1:19" x14ac:dyDescent="0.3">
      <c r="A352" s="1" t="s">
        <v>459</v>
      </c>
      <c r="B352" s="1" t="s">
        <v>14</v>
      </c>
      <c r="C352" s="1" t="s">
        <v>15</v>
      </c>
      <c r="D352" s="2">
        <v>38</v>
      </c>
      <c r="E352" s="1" t="s">
        <v>34</v>
      </c>
      <c r="F352" s="1" t="s">
        <v>26</v>
      </c>
      <c r="G352" s="28">
        <v>42857</v>
      </c>
      <c r="H352" s="3">
        <v>72322.7</v>
      </c>
      <c r="I352" s="1" t="s">
        <v>18</v>
      </c>
      <c r="J352" s="1" t="s">
        <v>27</v>
      </c>
      <c r="K352" s="1" t="s">
        <v>28</v>
      </c>
      <c r="L352" s="1" t="s">
        <v>20</v>
      </c>
      <c r="M352" s="1" t="s">
        <v>21</v>
      </c>
      <c r="N352" s="1" t="s">
        <v>22</v>
      </c>
      <c r="O352" s="1" t="s">
        <v>20</v>
      </c>
      <c r="P352" s="1" t="str">
        <f>IFERROR( LOOKUP(Table1[[#This Row],[Age]],$AO$3:$AO$8,$AP$3:$AP$8), "Out of Range")</f>
        <v>35-45</v>
      </c>
      <c r="Q352" s="1" t="str">
        <f>TEXT(Table1[[#This Row],[Date Joined]],"DD")</f>
        <v>02</v>
      </c>
      <c r="R352" s="1" t="str">
        <f>TEXT(Table1[[#This Row],[Date Joined]],"MMM")</f>
        <v>May</v>
      </c>
      <c r="S352" s="1" t="str">
        <f>TEXT(Table1[[#This Row],[Date Joined]],"YYYY")</f>
        <v>2017</v>
      </c>
    </row>
    <row r="353" spans="1:19" x14ac:dyDescent="0.3">
      <c r="A353" s="1" t="s">
        <v>460</v>
      </c>
      <c r="B353" s="1" t="s">
        <v>105</v>
      </c>
      <c r="C353" s="1" t="s">
        <v>15</v>
      </c>
      <c r="D353" s="2">
        <v>51</v>
      </c>
      <c r="E353" s="1" t="s">
        <v>40</v>
      </c>
      <c r="F353" s="1" t="s">
        <v>17</v>
      </c>
      <c r="G353" s="28">
        <v>42858</v>
      </c>
      <c r="H353" s="3">
        <v>135182.32999999999</v>
      </c>
      <c r="I353" s="1" t="s">
        <v>18</v>
      </c>
      <c r="J353" s="1" t="s">
        <v>32</v>
      </c>
      <c r="K353" s="1" t="s">
        <v>28</v>
      </c>
      <c r="L353" s="1" t="s">
        <v>20</v>
      </c>
      <c r="M353" s="1" t="s">
        <v>21</v>
      </c>
      <c r="N353" s="1" t="s">
        <v>22</v>
      </c>
      <c r="O353" s="1" t="s">
        <v>20</v>
      </c>
      <c r="P353" s="1" t="str">
        <f>IFERROR( LOOKUP(Table1[[#This Row],[Age]],$AO$3:$AO$8,$AP$3:$AP$8), "Out of Range")</f>
        <v>45-55</v>
      </c>
      <c r="Q353" s="1" t="str">
        <f>TEXT(Table1[[#This Row],[Date Joined]],"DD")</f>
        <v>03</v>
      </c>
      <c r="R353" s="1" t="str">
        <f>TEXT(Table1[[#This Row],[Date Joined]],"MMM")</f>
        <v>May</v>
      </c>
      <c r="S353" s="1" t="str">
        <f>TEXT(Table1[[#This Row],[Date Joined]],"YYYY")</f>
        <v>2017</v>
      </c>
    </row>
    <row r="354" spans="1:19" x14ac:dyDescent="0.3">
      <c r="A354" s="1" t="s">
        <v>461</v>
      </c>
      <c r="B354" s="1" t="s">
        <v>75</v>
      </c>
      <c r="C354" s="1" t="s">
        <v>15</v>
      </c>
      <c r="D354" s="2">
        <v>58</v>
      </c>
      <c r="E354" s="1" t="s">
        <v>40</v>
      </c>
      <c r="F354" s="1" t="s">
        <v>26</v>
      </c>
      <c r="G354" s="28">
        <v>42858</v>
      </c>
      <c r="H354" s="3">
        <v>9575.84</v>
      </c>
      <c r="I354" s="1" t="s">
        <v>18</v>
      </c>
      <c r="J354" s="1" t="s">
        <v>32</v>
      </c>
      <c r="K354" s="1" t="s">
        <v>20</v>
      </c>
      <c r="L354" s="1" t="s">
        <v>28</v>
      </c>
      <c r="M354" s="1" t="s">
        <v>21</v>
      </c>
      <c r="N354" s="1" t="s">
        <v>22</v>
      </c>
      <c r="O354" s="1" t="s">
        <v>20</v>
      </c>
      <c r="P354" s="1" t="str">
        <f>IFERROR( LOOKUP(Table1[[#This Row],[Age]],$AO$3:$AO$8,$AP$3:$AP$8), "Out of Range")</f>
        <v>55-65</v>
      </c>
      <c r="Q354" s="1" t="str">
        <f>TEXT(Table1[[#This Row],[Date Joined]],"DD")</f>
        <v>03</v>
      </c>
      <c r="R354" s="1" t="str">
        <f>TEXT(Table1[[#This Row],[Date Joined]],"MMM")</f>
        <v>May</v>
      </c>
      <c r="S354" s="1" t="str">
        <f>TEXT(Table1[[#This Row],[Date Joined]],"YYYY")</f>
        <v>2017</v>
      </c>
    </row>
    <row r="355" spans="1:19" x14ac:dyDescent="0.3">
      <c r="A355" s="1" t="s">
        <v>462</v>
      </c>
      <c r="B355" s="1" t="s">
        <v>67</v>
      </c>
      <c r="C355" s="1" t="s">
        <v>15</v>
      </c>
      <c r="D355" s="2">
        <v>42</v>
      </c>
      <c r="E355" s="1" t="s">
        <v>40</v>
      </c>
      <c r="F355" s="1" t="s">
        <v>41</v>
      </c>
      <c r="G355" s="28">
        <v>42858</v>
      </c>
      <c r="H355" s="3">
        <v>20019.75</v>
      </c>
      <c r="I355" s="1" t="s">
        <v>18</v>
      </c>
      <c r="J355" s="1" t="s">
        <v>32</v>
      </c>
      <c r="K355" s="1" t="s">
        <v>20</v>
      </c>
      <c r="L355" s="1" t="s">
        <v>20</v>
      </c>
      <c r="M355" s="1" t="s">
        <v>21</v>
      </c>
      <c r="N355" s="1" t="s">
        <v>29</v>
      </c>
      <c r="O355" s="1" t="s">
        <v>20</v>
      </c>
      <c r="P355" s="1" t="str">
        <f>IFERROR( LOOKUP(Table1[[#This Row],[Age]],$AO$3:$AO$8,$AP$3:$AP$8), "Out of Range")</f>
        <v>35-45</v>
      </c>
      <c r="Q355" s="1" t="str">
        <f>TEXT(Table1[[#This Row],[Date Joined]],"DD")</f>
        <v>03</v>
      </c>
      <c r="R355" s="1" t="str">
        <f>TEXT(Table1[[#This Row],[Date Joined]],"MMM")</f>
        <v>May</v>
      </c>
      <c r="S355" s="1" t="str">
        <f>TEXT(Table1[[#This Row],[Date Joined]],"YYYY")</f>
        <v>2017</v>
      </c>
    </row>
    <row r="356" spans="1:19" x14ac:dyDescent="0.3">
      <c r="A356" s="1" t="s">
        <v>463</v>
      </c>
      <c r="B356" s="1" t="s">
        <v>106</v>
      </c>
      <c r="C356" s="1" t="s">
        <v>15</v>
      </c>
      <c r="D356" s="2">
        <v>46</v>
      </c>
      <c r="E356" s="1" t="s">
        <v>40</v>
      </c>
      <c r="F356" s="1" t="s">
        <v>26</v>
      </c>
      <c r="G356" s="28">
        <v>42858</v>
      </c>
      <c r="H356" s="3">
        <v>16342.34</v>
      </c>
      <c r="I356" s="1" t="s">
        <v>18</v>
      </c>
      <c r="J356" s="1" t="s">
        <v>32</v>
      </c>
      <c r="K356" s="1" t="s">
        <v>28</v>
      </c>
      <c r="L356" s="1" t="s">
        <v>20</v>
      </c>
      <c r="M356" s="1" t="s">
        <v>21</v>
      </c>
      <c r="N356" s="1" t="s">
        <v>29</v>
      </c>
      <c r="O356" s="1" t="s">
        <v>20</v>
      </c>
      <c r="P356" s="1" t="str">
        <f>IFERROR( LOOKUP(Table1[[#This Row],[Age]],$AO$3:$AO$8,$AP$3:$AP$8), "Out of Range")</f>
        <v>45-55</v>
      </c>
      <c r="Q356" s="1" t="str">
        <f>TEXT(Table1[[#This Row],[Date Joined]],"DD")</f>
        <v>03</v>
      </c>
      <c r="R356" s="1" t="str">
        <f>TEXT(Table1[[#This Row],[Date Joined]],"MMM")</f>
        <v>May</v>
      </c>
      <c r="S356" s="1" t="str">
        <f>TEXT(Table1[[#This Row],[Date Joined]],"YYYY")</f>
        <v>2017</v>
      </c>
    </row>
    <row r="357" spans="1:19" x14ac:dyDescent="0.3">
      <c r="A357" s="1" t="s">
        <v>464</v>
      </c>
      <c r="B357" s="1" t="s">
        <v>36</v>
      </c>
      <c r="C357" s="1" t="s">
        <v>15</v>
      </c>
      <c r="D357" s="2">
        <v>42</v>
      </c>
      <c r="E357" s="1" t="s">
        <v>40</v>
      </c>
      <c r="F357" s="1" t="s">
        <v>26</v>
      </c>
      <c r="G357" s="28">
        <v>42858</v>
      </c>
      <c r="H357" s="3">
        <v>26476.9</v>
      </c>
      <c r="I357" s="1" t="s">
        <v>31</v>
      </c>
      <c r="J357" s="1" t="s">
        <v>27</v>
      </c>
      <c r="K357" s="1" t="s">
        <v>28</v>
      </c>
      <c r="L357" s="1" t="s">
        <v>20</v>
      </c>
      <c r="M357" s="1" t="s">
        <v>22</v>
      </c>
      <c r="N357" s="1" t="s">
        <v>22</v>
      </c>
      <c r="O357" s="1" t="s">
        <v>20</v>
      </c>
      <c r="P357" s="1" t="str">
        <f>IFERROR( LOOKUP(Table1[[#This Row],[Age]],$AO$3:$AO$8,$AP$3:$AP$8), "Out of Range")</f>
        <v>35-45</v>
      </c>
      <c r="Q357" s="1" t="str">
        <f>TEXT(Table1[[#This Row],[Date Joined]],"DD")</f>
        <v>03</v>
      </c>
      <c r="R357" s="1" t="str">
        <f>TEXT(Table1[[#This Row],[Date Joined]],"MMM")</f>
        <v>May</v>
      </c>
      <c r="S357" s="1" t="str">
        <f>TEXT(Table1[[#This Row],[Date Joined]],"YYYY")</f>
        <v>2017</v>
      </c>
    </row>
    <row r="358" spans="1:19" x14ac:dyDescent="0.3">
      <c r="A358" s="1" t="s">
        <v>3502</v>
      </c>
      <c r="B358" s="1" t="s">
        <v>33</v>
      </c>
      <c r="C358" s="1" t="s">
        <v>15</v>
      </c>
      <c r="D358" s="2">
        <v>25</v>
      </c>
      <c r="E358" s="1" t="s">
        <v>16</v>
      </c>
      <c r="F358" s="1" t="s">
        <v>26</v>
      </c>
      <c r="G358" s="28">
        <v>43066</v>
      </c>
      <c r="H358" s="3">
        <v>36366.22</v>
      </c>
      <c r="I358" s="1" t="s">
        <v>18</v>
      </c>
      <c r="J358" s="1" t="s">
        <v>32</v>
      </c>
      <c r="K358" s="1" t="s">
        <v>28</v>
      </c>
      <c r="L358" s="1" t="s">
        <v>20</v>
      </c>
      <c r="M358" s="1" t="s">
        <v>22</v>
      </c>
      <c r="N358" s="1" t="s">
        <v>22</v>
      </c>
      <c r="O358" s="1" t="s">
        <v>20</v>
      </c>
      <c r="P358" s="1" t="str">
        <f>IFERROR( LOOKUP(Table1[[#This Row],[Age]],$AO$3:$AO$8,$AP$3:$AP$8), "Out of Range")</f>
        <v>26-35</v>
      </c>
      <c r="Q358" s="1" t="str">
        <f>TEXT(Table1[[#This Row],[Date Joined]],"DD")</f>
        <v>27</v>
      </c>
      <c r="R358" s="1" t="str">
        <f>TEXT(Table1[[#This Row],[Date Joined]],"MMM")</f>
        <v>Nov</v>
      </c>
      <c r="S358" s="1" t="str">
        <f>TEXT(Table1[[#This Row],[Date Joined]],"YYYY")</f>
        <v>2017</v>
      </c>
    </row>
    <row r="359" spans="1:19" x14ac:dyDescent="0.3">
      <c r="A359" s="1" t="s">
        <v>3529</v>
      </c>
      <c r="B359" s="1" t="s">
        <v>106</v>
      </c>
      <c r="C359" s="1" t="s">
        <v>15</v>
      </c>
      <c r="D359" s="2">
        <v>25</v>
      </c>
      <c r="E359" s="1" t="s">
        <v>16</v>
      </c>
      <c r="F359" s="1" t="s">
        <v>41</v>
      </c>
      <c r="G359" s="28">
        <v>43067</v>
      </c>
      <c r="H359" s="3">
        <v>122119.27</v>
      </c>
      <c r="I359" s="1" t="s">
        <v>31</v>
      </c>
      <c r="J359" s="1" t="s">
        <v>32</v>
      </c>
      <c r="K359" s="1" t="s">
        <v>20</v>
      </c>
      <c r="L359" s="1" t="s">
        <v>20</v>
      </c>
      <c r="M359" s="1" t="s">
        <v>21</v>
      </c>
      <c r="N359" s="1" t="s">
        <v>22</v>
      </c>
      <c r="O359" s="1" t="s">
        <v>20</v>
      </c>
      <c r="P359" s="1" t="str">
        <f>IFERROR( LOOKUP(Table1[[#This Row],[Age]],$AO$3:$AO$8,$AP$3:$AP$8), "Out of Range")</f>
        <v>26-35</v>
      </c>
      <c r="Q359" s="1" t="str">
        <f>TEXT(Table1[[#This Row],[Date Joined]],"DD")</f>
        <v>28</v>
      </c>
      <c r="R359" s="1" t="str">
        <f>TEXT(Table1[[#This Row],[Date Joined]],"MMM")</f>
        <v>Nov</v>
      </c>
      <c r="S359" s="1" t="str">
        <f>TEXT(Table1[[#This Row],[Date Joined]],"YYYY")</f>
        <v>2017</v>
      </c>
    </row>
    <row r="360" spans="1:19" x14ac:dyDescent="0.3">
      <c r="A360" s="1" t="s">
        <v>467</v>
      </c>
      <c r="B360" s="1" t="s">
        <v>67</v>
      </c>
      <c r="C360" s="1" t="s">
        <v>24</v>
      </c>
      <c r="D360" s="2">
        <v>17</v>
      </c>
      <c r="E360" s="1" t="s">
        <v>25</v>
      </c>
      <c r="F360" s="1" t="s">
        <v>41</v>
      </c>
      <c r="G360" s="28">
        <v>42858</v>
      </c>
      <c r="H360" s="3">
        <v>98205.09</v>
      </c>
      <c r="I360" s="1" t="s">
        <v>49</v>
      </c>
      <c r="J360" s="1" t="s">
        <v>27</v>
      </c>
      <c r="K360" s="1" t="s">
        <v>20</v>
      </c>
      <c r="L360" s="1" t="s">
        <v>20</v>
      </c>
      <c r="M360" s="1" t="s">
        <v>21</v>
      </c>
      <c r="N360" s="1" t="s">
        <v>22</v>
      </c>
      <c r="O360" s="1" t="s">
        <v>28</v>
      </c>
      <c r="P360" s="1" t="str">
        <f>IFERROR( LOOKUP(Table1[[#This Row],[Age]],$AO$3:$AO$8,$AP$3:$AP$8), "Out of Range")</f>
        <v>15-25</v>
      </c>
      <c r="Q360" s="1" t="str">
        <f>TEXT(Table1[[#This Row],[Date Joined]],"DD")</f>
        <v>03</v>
      </c>
      <c r="R360" s="1" t="str">
        <f>TEXT(Table1[[#This Row],[Date Joined]],"MMM")</f>
        <v>May</v>
      </c>
      <c r="S360" s="1" t="str">
        <f>TEXT(Table1[[#This Row],[Date Joined]],"YYYY")</f>
        <v>2017</v>
      </c>
    </row>
    <row r="361" spans="1:19" x14ac:dyDescent="0.3">
      <c r="A361" s="1" t="s">
        <v>468</v>
      </c>
      <c r="B361" s="1" t="s">
        <v>60</v>
      </c>
      <c r="C361" s="1" t="s">
        <v>24</v>
      </c>
      <c r="D361" s="2">
        <v>44</v>
      </c>
      <c r="E361" s="1" t="s">
        <v>16</v>
      </c>
      <c r="F361" s="1" t="s">
        <v>17</v>
      </c>
      <c r="G361" s="28">
        <v>42859</v>
      </c>
      <c r="H361" s="3">
        <v>12115.39</v>
      </c>
      <c r="I361" s="1" t="s">
        <v>31</v>
      </c>
      <c r="J361" s="1" t="s">
        <v>27</v>
      </c>
      <c r="K361" s="1" t="s">
        <v>28</v>
      </c>
      <c r="L361" s="1" t="s">
        <v>20</v>
      </c>
      <c r="M361" s="1" t="s">
        <v>21</v>
      </c>
      <c r="N361" s="1" t="s">
        <v>22</v>
      </c>
      <c r="O361" s="1" t="s">
        <v>20</v>
      </c>
      <c r="P361" s="1" t="str">
        <f>IFERROR( LOOKUP(Table1[[#This Row],[Age]],$AO$3:$AO$8,$AP$3:$AP$8), "Out of Range")</f>
        <v>35-45</v>
      </c>
      <c r="Q361" s="1" t="str">
        <f>TEXT(Table1[[#This Row],[Date Joined]],"DD")</f>
        <v>04</v>
      </c>
      <c r="R361" s="1" t="str">
        <f>TEXT(Table1[[#This Row],[Date Joined]],"MMM")</f>
        <v>May</v>
      </c>
      <c r="S361" s="1" t="str">
        <f>TEXT(Table1[[#This Row],[Date Joined]],"YYYY")</f>
        <v>2017</v>
      </c>
    </row>
    <row r="362" spans="1:19" x14ac:dyDescent="0.3">
      <c r="A362" s="1" t="s">
        <v>469</v>
      </c>
      <c r="B362" s="1" t="s">
        <v>96</v>
      </c>
      <c r="C362" s="1" t="s">
        <v>15</v>
      </c>
      <c r="D362" s="2">
        <v>45</v>
      </c>
      <c r="E362" s="1" t="s">
        <v>40</v>
      </c>
      <c r="F362" s="1" t="s">
        <v>26</v>
      </c>
      <c r="G362" s="28">
        <v>42859</v>
      </c>
      <c r="H362" s="3">
        <v>101874.46</v>
      </c>
      <c r="I362" s="1" t="s">
        <v>31</v>
      </c>
      <c r="J362" s="1" t="s">
        <v>32</v>
      </c>
      <c r="K362" s="1" t="s">
        <v>20</v>
      </c>
      <c r="L362" s="1" t="s">
        <v>20</v>
      </c>
      <c r="M362" s="1" t="s">
        <v>21</v>
      </c>
      <c r="N362" s="1" t="s">
        <v>22</v>
      </c>
      <c r="O362" s="1" t="s">
        <v>20</v>
      </c>
      <c r="P362" s="1" t="str">
        <f>IFERROR( LOOKUP(Table1[[#This Row],[Age]],$AO$3:$AO$8,$AP$3:$AP$8), "Out of Range")</f>
        <v>45-55</v>
      </c>
      <c r="Q362" s="1" t="str">
        <f>TEXT(Table1[[#This Row],[Date Joined]],"DD")</f>
        <v>04</v>
      </c>
      <c r="R362" s="1" t="str">
        <f>TEXT(Table1[[#This Row],[Date Joined]],"MMM")</f>
        <v>May</v>
      </c>
      <c r="S362" s="1" t="str">
        <f>TEXT(Table1[[#This Row],[Date Joined]],"YYYY")</f>
        <v>2017</v>
      </c>
    </row>
    <row r="363" spans="1:19" x14ac:dyDescent="0.3">
      <c r="A363" s="1" t="s">
        <v>470</v>
      </c>
      <c r="B363" s="1" t="s">
        <v>72</v>
      </c>
      <c r="C363" s="1" t="s">
        <v>15</v>
      </c>
      <c r="D363" s="2">
        <v>52</v>
      </c>
      <c r="E363" s="1" t="s">
        <v>40</v>
      </c>
      <c r="F363" s="1" t="s">
        <v>17</v>
      </c>
      <c r="G363" s="28">
        <v>42859</v>
      </c>
      <c r="H363" s="3">
        <v>159976.94</v>
      </c>
      <c r="I363" s="1" t="s">
        <v>18</v>
      </c>
      <c r="J363" s="1" t="s">
        <v>19</v>
      </c>
      <c r="K363" s="1" t="s">
        <v>28</v>
      </c>
      <c r="L363" s="1" t="s">
        <v>28</v>
      </c>
      <c r="M363" s="1" t="s">
        <v>21</v>
      </c>
      <c r="N363" s="1" t="s">
        <v>22</v>
      </c>
      <c r="O363" s="1" t="s">
        <v>20</v>
      </c>
      <c r="P363" s="1" t="str">
        <f>IFERROR( LOOKUP(Table1[[#This Row],[Age]],$AO$3:$AO$8,$AP$3:$AP$8), "Out of Range")</f>
        <v>45-55</v>
      </c>
      <c r="Q363" s="1" t="str">
        <f>TEXT(Table1[[#This Row],[Date Joined]],"DD")</f>
        <v>04</v>
      </c>
      <c r="R363" s="1" t="str">
        <f>TEXT(Table1[[#This Row],[Date Joined]],"MMM")</f>
        <v>May</v>
      </c>
      <c r="S363" s="1" t="str">
        <f>TEXT(Table1[[#This Row],[Date Joined]],"YYYY")</f>
        <v>2017</v>
      </c>
    </row>
    <row r="364" spans="1:19" x14ac:dyDescent="0.3">
      <c r="A364" s="1" t="s">
        <v>471</v>
      </c>
      <c r="B364" s="1" t="s">
        <v>96</v>
      </c>
      <c r="C364" s="1" t="s">
        <v>15</v>
      </c>
      <c r="D364" s="2">
        <v>45</v>
      </c>
      <c r="E364" s="1" t="s">
        <v>40</v>
      </c>
      <c r="F364" s="1" t="s">
        <v>26</v>
      </c>
      <c r="G364" s="28">
        <v>42859</v>
      </c>
      <c r="H364" s="3">
        <v>35915.39</v>
      </c>
      <c r="I364" s="1" t="s">
        <v>18</v>
      </c>
      <c r="J364" s="1" t="s">
        <v>19</v>
      </c>
      <c r="K364" s="1" t="s">
        <v>28</v>
      </c>
      <c r="L364" s="1" t="s">
        <v>20</v>
      </c>
      <c r="M364" s="1" t="s">
        <v>22</v>
      </c>
      <c r="N364" s="1" t="s">
        <v>22</v>
      </c>
      <c r="O364" s="1" t="s">
        <v>20</v>
      </c>
      <c r="P364" s="1" t="str">
        <f>IFERROR( LOOKUP(Table1[[#This Row],[Age]],$AO$3:$AO$8,$AP$3:$AP$8), "Out of Range")</f>
        <v>45-55</v>
      </c>
      <c r="Q364" s="1" t="str">
        <f>TEXT(Table1[[#This Row],[Date Joined]],"DD")</f>
        <v>04</v>
      </c>
      <c r="R364" s="1" t="str">
        <f>TEXT(Table1[[#This Row],[Date Joined]],"MMM")</f>
        <v>May</v>
      </c>
      <c r="S364" s="1" t="str">
        <f>TEXT(Table1[[#This Row],[Date Joined]],"YYYY")</f>
        <v>2017</v>
      </c>
    </row>
    <row r="365" spans="1:19" x14ac:dyDescent="0.3">
      <c r="A365" s="1" t="s">
        <v>472</v>
      </c>
      <c r="B365" s="1" t="s">
        <v>46</v>
      </c>
      <c r="C365" s="1" t="s">
        <v>24</v>
      </c>
      <c r="D365" s="2">
        <v>34</v>
      </c>
      <c r="E365" s="1" t="s">
        <v>34</v>
      </c>
      <c r="F365" s="1" t="s">
        <v>17</v>
      </c>
      <c r="G365" s="28">
        <v>42859</v>
      </c>
      <c r="H365" s="3">
        <v>8437.84</v>
      </c>
      <c r="I365" s="1" t="s">
        <v>18</v>
      </c>
      <c r="J365" s="1" t="s">
        <v>27</v>
      </c>
      <c r="K365" s="1" t="s">
        <v>28</v>
      </c>
      <c r="L365" s="1" t="s">
        <v>20</v>
      </c>
      <c r="M365" s="1" t="s">
        <v>21</v>
      </c>
      <c r="N365" s="1" t="s">
        <v>22</v>
      </c>
      <c r="O365" s="1" t="s">
        <v>20</v>
      </c>
      <c r="P365" s="1" t="str">
        <f>IFERROR( LOOKUP(Table1[[#This Row],[Age]],$AO$3:$AO$8,$AP$3:$AP$8), "Out of Range")</f>
        <v>26-35</v>
      </c>
      <c r="Q365" s="1" t="str">
        <f>TEXT(Table1[[#This Row],[Date Joined]],"DD")</f>
        <v>04</v>
      </c>
      <c r="R365" s="1" t="str">
        <f>TEXT(Table1[[#This Row],[Date Joined]],"MMM")</f>
        <v>May</v>
      </c>
      <c r="S365" s="1" t="str">
        <f>TEXT(Table1[[#This Row],[Date Joined]],"YYYY")</f>
        <v>2017</v>
      </c>
    </row>
    <row r="366" spans="1:19" x14ac:dyDescent="0.3">
      <c r="A366" s="1" t="s">
        <v>3530</v>
      </c>
      <c r="B366" s="1" t="s">
        <v>35</v>
      </c>
      <c r="C366" s="1" t="s">
        <v>24</v>
      </c>
      <c r="D366" s="2">
        <v>25</v>
      </c>
      <c r="E366" s="1" t="s">
        <v>16</v>
      </c>
      <c r="F366" s="1" t="s">
        <v>17</v>
      </c>
      <c r="G366" s="28">
        <v>43067</v>
      </c>
      <c r="H366" s="3">
        <v>66029.539999999994</v>
      </c>
      <c r="I366" s="1" t="s">
        <v>18</v>
      </c>
      <c r="J366" s="1" t="s">
        <v>19</v>
      </c>
      <c r="K366" s="1" t="s">
        <v>28</v>
      </c>
      <c r="L366" s="1" t="s">
        <v>20</v>
      </c>
      <c r="M366" s="1" t="s">
        <v>21</v>
      </c>
      <c r="N366" s="1" t="s">
        <v>22</v>
      </c>
      <c r="O366" s="1" t="s">
        <v>20</v>
      </c>
      <c r="P366" s="1" t="str">
        <f>IFERROR( LOOKUP(Table1[[#This Row],[Age]],$AO$3:$AO$8,$AP$3:$AP$8), "Out of Range")</f>
        <v>26-35</v>
      </c>
      <c r="Q366" s="1" t="str">
        <f>TEXT(Table1[[#This Row],[Date Joined]],"DD")</f>
        <v>28</v>
      </c>
      <c r="R366" s="1" t="str">
        <f>TEXT(Table1[[#This Row],[Date Joined]],"MMM")</f>
        <v>Nov</v>
      </c>
      <c r="S366" s="1" t="str">
        <f>TEXT(Table1[[#This Row],[Date Joined]],"YYYY")</f>
        <v>2017</v>
      </c>
    </row>
    <row r="367" spans="1:19" x14ac:dyDescent="0.3">
      <c r="A367" s="1" t="s">
        <v>474</v>
      </c>
      <c r="B367" s="1" t="s">
        <v>43</v>
      </c>
      <c r="C367" s="1" t="s">
        <v>24</v>
      </c>
      <c r="D367" s="2">
        <v>35</v>
      </c>
      <c r="E367" s="1" t="s">
        <v>34</v>
      </c>
      <c r="F367" s="1" t="s">
        <v>17</v>
      </c>
      <c r="G367" s="28">
        <v>42859</v>
      </c>
      <c r="H367" s="3">
        <v>26111.21</v>
      </c>
      <c r="I367" s="1" t="s">
        <v>31</v>
      </c>
      <c r="J367" s="1" t="s">
        <v>27</v>
      </c>
      <c r="K367" s="1" t="s">
        <v>20</v>
      </c>
      <c r="L367" s="1" t="s">
        <v>20</v>
      </c>
      <c r="M367" s="1" t="s">
        <v>21</v>
      </c>
      <c r="N367" s="1" t="s">
        <v>22</v>
      </c>
      <c r="O367" s="1" t="s">
        <v>20</v>
      </c>
      <c r="P367" s="1" t="str">
        <f>IFERROR( LOOKUP(Table1[[#This Row],[Age]],$AO$3:$AO$8,$AP$3:$AP$8), "Out of Range")</f>
        <v>35-45</v>
      </c>
      <c r="Q367" s="1" t="str">
        <f>TEXT(Table1[[#This Row],[Date Joined]],"DD")</f>
        <v>04</v>
      </c>
      <c r="R367" s="1" t="str">
        <f>TEXT(Table1[[#This Row],[Date Joined]],"MMM")</f>
        <v>May</v>
      </c>
      <c r="S367" s="1" t="str">
        <f>TEXT(Table1[[#This Row],[Date Joined]],"YYYY")</f>
        <v>2017</v>
      </c>
    </row>
    <row r="368" spans="1:19" x14ac:dyDescent="0.3">
      <c r="A368" s="1" t="s">
        <v>3552</v>
      </c>
      <c r="B368" s="1" t="s">
        <v>84</v>
      </c>
      <c r="C368" s="1" t="s">
        <v>15</v>
      </c>
      <c r="D368" s="2">
        <v>25</v>
      </c>
      <c r="E368" s="1" t="s">
        <v>16</v>
      </c>
      <c r="F368" s="1" t="s">
        <v>17</v>
      </c>
      <c r="G368" s="28">
        <v>43069</v>
      </c>
      <c r="H368" s="3">
        <v>115855.81</v>
      </c>
      <c r="I368" s="1" t="s">
        <v>18</v>
      </c>
      <c r="J368" s="1" t="s">
        <v>27</v>
      </c>
      <c r="K368" s="1" t="s">
        <v>28</v>
      </c>
      <c r="L368" s="1" t="s">
        <v>20</v>
      </c>
      <c r="M368" s="1" t="s">
        <v>21</v>
      </c>
      <c r="N368" s="1" t="s">
        <v>22</v>
      </c>
      <c r="O368" s="1" t="s">
        <v>20</v>
      </c>
      <c r="P368" s="1" t="str">
        <f>IFERROR( LOOKUP(Table1[[#This Row],[Age]],$AO$3:$AO$8,$AP$3:$AP$8), "Out of Range")</f>
        <v>26-35</v>
      </c>
      <c r="Q368" s="1" t="str">
        <f>TEXT(Table1[[#This Row],[Date Joined]],"DD")</f>
        <v>30</v>
      </c>
      <c r="R368" s="1" t="str">
        <f>TEXT(Table1[[#This Row],[Date Joined]],"MMM")</f>
        <v>Nov</v>
      </c>
      <c r="S368" s="1" t="str">
        <f>TEXT(Table1[[#This Row],[Date Joined]],"YYYY")</f>
        <v>2017</v>
      </c>
    </row>
    <row r="369" spans="1:19" x14ac:dyDescent="0.3">
      <c r="A369" s="1" t="s">
        <v>3623</v>
      </c>
      <c r="B369" s="1" t="s">
        <v>64</v>
      </c>
      <c r="C369" s="1" t="s">
        <v>15</v>
      </c>
      <c r="D369" s="2">
        <v>25</v>
      </c>
      <c r="E369" s="1" t="s">
        <v>16</v>
      </c>
      <c r="F369" s="1" t="s">
        <v>26</v>
      </c>
      <c r="G369" s="28">
        <v>43072</v>
      </c>
      <c r="H369" s="3">
        <v>3052.28</v>
      </c>
      <c r="I369" s="1" t="s">
        <v>18</v>
      </c>
      <c r="J369" s="1" t="s">
        <v>27</v>
      </c>
      <c r="K369" s="1" t="s">
        <v>28</v>
      </c>
      <c r="L369" s="1" t="s">
        <v>20</v>
      </c>
      <c r="M369" s="1" t="s">
        <v>22</v>
      </c>
      <c r="N369" s="1" t="s">
        <v>22</v>
      </c>
      <c r="O369" s="1" t="s">
        <v>20</v>
      </c>
      <c r="P369" s="1" t="str">
        <f>IFERROR( LOOKUP(Table1[[#This Row],[Age]],$AO$3:$AO$8,$AP$3:$AP$8), "Out of Range")</f>
        <v>26-35</v>
      </c>
      <c r="Q369" s="1" t="str">
        <f>TEXT(Table1[[#This Row],[Date Joined]],"DD")</f>
        <v>03</v>
      </c>
      <c r="R369" s="1" t="str">
        <f>TEXT(Table1[[#This Row],[Date Joined]],"MMM")</f>
        <v>Dec</v>
      </c>
      <c r="S369" s="1" t="str">
        <f>TEXT(Table1[[#This Row],[Date Joined]],"YYYY")</f>
        <v>2017</v>
      </c>
    </row>
    <row r="370" spans="1:19" x14ac:dyDescent="0.3">
      <c r="A370" s="1" t="s">
        <v>477</v>
      </c>
      <c r="B370" s="1" t="s">
        <v>43</v>
      </c>
      <c r="C370" s="1" t="s">
        <v>24</v>
      </c>
      <c r="D370" s="2">
        <v>38</v>
      </c>
      <c r="E370" s="1" t="s">
        <v>16</v>
      </c>
      <c r="F370" s="1" t="s">
        <v>17</v>
      </c>
      <c r="G370" s="28">
        <v>42860</v>
      </c>
      <c r="H370" s="3">
        <v>59715.03</v>
      </c>
      <c r="I370" s="1" t="s">
        <v>31</v>
      </c>
      <c r="J370" s="1" t="s">
        <v>19</v>
      </c>
      <c r="K370" s="1" t="s">
        <v>20</v>
      </c>
      <c r="L370" s="1" t="s">
        <v>20</v>
      </c>
      <c r="M370" s="1" t="s">
        <v>21</v>
      </c>
      <c r="N370" s="1" t="s">
        <v>22</v>
      </c>
      <c r="O370" s="1" t="s">
        <v>28</v>
      </c>
      <c r="P370" s="1" t="str">
        <f>IFERROR( LOOKUP(Table1[[#This Row],[Age]],$AO$3:$AO$8,$AP$3:$AP$8), "Out of Range")</f>
        <v>35-45</v>
      </c>
      <c r="Q370" s="1" t="str">
        <f>TEXT(Table1[[#This Row],[Date Joined]],"DD")</f>
        <v>05</v>
      </c>
      <c r="R370" s="1" t="str">
        <f>TEXT(Table1[[#This Row],[Date Joined]],"MMM")</f>
        <v>May</v>
      </c>
      <c r="S370" s="1" t="str">
        <f>TEXT(Table1[[#This Row],[Date Joined]],"YYYY")</f>
        <v>2017</v>
      </c>
    </row>
    <row r="371" spans="1:19" x14ac:dyDescent="0.3">
      <c r="A371" s="1" t="s">
        <v>478</v>
      </c>
      <c r="B371" s="1" t="s">
        <v>79</v>
      </c>
      <c r="C371" s="1" t="s">
        <v>15</v>
      </c>
      <c r="D371" s="2">
        <v>62</v>
      </c>
      <c r="E371" s="1" t="s">
        <v>40</v>
      </c>
      <c r="F371" s="1" t="s">
        <v>41</v>
      </c>
      <c r="G371" s="28">
        <v>42860</v>
      </c>
      <c r="H371" s="3">
        <v>79613.600000000006</v>
      </c>
      <c r="I371" s="1" t="s">
        <v>18</v>
      </c>
      <c r="J371" s="1" t="s">
        <v>27</v>
      </c>
      <c r="K371" s="1" t="s">
        <v>28</v>
      </c>
      <c r="L371" s="1" t="s">
        <v>20</v>
      </c>
      <c r="M371" s="1" t="s">
        <v>21</v>
      </c>
      <c r="N371" s="1" t="s">
        <v>38</v>
      </c>
      <c r="O371" s="1" t="s">
        <v>20</v>
      </c>
      <c r="P371" s="1" t="str">
        <f>IFERROR( LOOKUP(Table1[[#This Row],[Age]],$AO$3:$AO$8,$AP$3:$AP$8), "Out of Range")</f>
        <v>55-65</v>
      </c>
      <c r="Q371" s="1" t="str">
        <f>TEXT(Table1[[#This Row],[Date Joined]],"DD")</f>
        <v>05</v>
      </c>
      <c r="R371" s="1" t="str">
        <f>TEXT(Table1[[#This Row],[Date Joined]],"MMM")</f>
        <v>May</v>
      </c>
      <c r="S371" s="1" t="str">
        <f>TEXT(Table1[[#This Row],[Date Joined]],"YYYY")</f>
        <v>2017</v>
      </c>
    </row>
    <row r="372" spans="1:19" x14ac:dyDescent="0.3">
      <c r="A372" s="1" t="s">
        <v>479</v>
      </c>
      <c r="B372" s="1" t="s">
        <v>101</v>
      </c>
      <c r="C372" s="1" t="s">
        <v>15</v>
      </c>
      <c r="D372" s="2">
        <v>44</v>
      </c>
      <c r="E372" s="1" t="s">
        <v>40</v>
      </c>
      <c r="F372" s="1" t="s">
        <v>41</v>
      </c>
      <c r="G372" s="28">
        <v>42860</v>
      </c>
      <c r="H372" s="3">
        <v>9384.69</v>
      </c>
      <c r="I372" s="1" t="s">
        <v>18</v>
      </c>
      <c r="J372" s="1" t="s">
        <v>32</v>
      </c>
      <c r="K372" s="1" t="s">
        <v>20</v>
      </c>
      <c r="L372" s="1" t="s">
        <v>20</v>
      </c>
      <c r="M372" s="1" t="s">
        <v>22</v>
      </c>
      <c r="N372" s="1" t="s">
        <v>22</v>
      </c>
      <c r="O372" s="1" t="s">
        <v>20</v>
      </c>
      <c r="P372" s="1" t="str">
        <f>IFERROR( LOOKUP(Table1[[#This Row],[Age]],$AO$3:$AO$8,$AP$3:$AP$8), "Out of Range")</f>
        <v>35-45</v>
      </c>
      <c r="Q372" s="1" t="str">
        <f>TEXT(Table1[[#This Row],[Date Joined]],"DD")</f>
        <v>05</v>
      </c>
      <c r="R372" s="1" t="str">
        <f>TEXT(Table1[[#This Row],[Date Joined]],"MMM")</f>
        <v>May</v>
      </c>
      <c r="S372" s="1" t="str">
        <f>TEXT(Table1[[#This Row],[Date Joined]],"YYYY")</f>
        <v>2017</v>
      </c>
    </row>
    <row r="373" spans="1:19" x14ac:dyDescent="0.3">
      <c r="A373" s="1" t="s">
        <v>480</v>
      </c>
      <c r="B373" s="1" t="s">
        <v>89</v>
      </c>
      <c r="C373" s="1" t="s">
        <v>15</v>
      </c>
      <c r="D373" s="2">
        <v>54</v>
      </c>
      <c r="E373" s="1" t="s">
        <v>40</v>
      </c>
      <c r="F373" s="1" t="s">
        <v>26</v>
      </c>
      <c r="G373" s="28">
        <v>42860</v>
      </c>
      <c r="H373" s="3">
        <v>30156.61</v>
      </c>
      <c r="I373" s="1" t="s">
        <v>18</v>
      </c>
      <c r="J373" s="1" t="s">
        <v>19</v>
      </c>
      <c r="K373" s="1" t="s">
        <v>20</v>
      </c>
      <c r="L373" s="1" t="s">
        <v>20</v>
      </c>
      <c r="M373" s="1" t="s">
        <v>21</v>
      </c>
      <c r="N373" s="1" t="s">
        <v>22</v>
      </c>
      <c r="O373" s="1" t="s">
        <v>20</v>
      </c>
      <c r="P373" s="1" t="str">
        <f>IFERROR( LOOKUP(Table1[[#This Row],[Age]],$AO$3:$AO$8,$AP$3:$AP$8), "Out of Range")</f>
        <v>45-55</v>
      </c>
      <c r="Q373" s="1" t="str">
        <f>TEXT(Table1[[#This Row],[Date Joined]],"DD")</f>
        <v>05</v>
      </c>
      <c r="R373" s="1" t="str">
        <f>TEXT(Table1[[#This Row],[Date Joined]],"MMM")</f>
        <v>May</v>
      </c>
      <c r="S373" s="1" t="str">
        <f>TEXT(Table1[[#This Row],[Date Joined]],"YYYY")</f>
        <v>2017</v>
      </c>
    </row>
    <row r="374" spans="1:19" x14ac:dyDescent="0.3">
      <c r="A374" s="1" t="s">
        <v>481</v>
      </c>
      <c r="B374" s="1" t="s">
        <v>95</v>
      </c>
      <c r="C374" s="1" t="s">
        <v>15</v>
      </c>
      <c r="D374" s="2">
        <v>39</v>
      </c>
      <c r="E374" s="1" t="s">
        <v>40</v>
      </c>
      <c r="F374" s="1" t="s">
        <v>26</v>
      </c>
      <c r="G374" s="28">
        <v>42860</v>
      </c>
      <c r="H374" s="3">
        <v>24699.16</v>
      </c>
      <c r="I374" s="1" t="s">
        <v>18</v>
      </c>
      <c r="J374" s="1" t="s">
        <v>27</v>
      </c>
      <c r="K374" s="1" t="s">
        <v>20</v>
      </c>
      <c r="L374" s="1" t="s">
        <v>20</v>
      </c>
      <c r="M374" s="1" t="s">
        <v>22</v>
      </c>
      <c r="N374" s="1" t="s">
        <v>22</v>
      </c>
      <c r="O374" s="1" t="s">
        <v>20</v>
      </c>
      <c r="P374" s="1" t="str">
        <f>IFERROR( LOOKUP(Table1[[#This Row],[Age]],$AO$3:$AO$8,$AP$3:$AP$8), "Out of Range")</f>
        <v>35-45</v>
      </c>
      <c r="Q374" s="1" t="str">
        <f>TEXT(Table1[[#This Row],[Date Joined]],"DD")</f>
        <v>05</v>
      </c>
      <c r="R374" s="1" t="str">
        <f>TEXT(Table1[[#This Row],[Date Joined]],"MMM")</f>
        <v>May</v>
      </c>
      <c r="S374" s="1" t="str">
        <f>TEXT(Table1[[#This Row],[Date Joined]],"YYYY")</f>
        <v>2017</v>
      </c>
    </row>
    <row r="375" spans="1:19" x14ac:dyDescent="0.3">
      <c r="A375" s="1" t="s">
        <v>482</v>
      </c>
      <c r="B375" s="1" t="s">
        <v>60</v>
      </c>
      <c r="C375" s="1" t="s">
        <v>15</v>
      </c>
      <c r="D375" s="2">
        <v>19</v>
      </c>
      <c r="E375" s="1" t="s">
        <v>34</v>
      </c>
      <c r="F375" s="1" t="s">
        <v>26</v>
      </c>
      <c r="G375" s="28">
        <v>42860</v>
      </c>
      <c r="H375" s="3">
        <v>141470.72</v>
      </c>
      <c r="I375" s="1" t="s">
        <v>18</v>
      </c>
      <c r="J375" s="1" t="s">
        <v>27</v>
      </c>
      <c r="K375" s="1" t="s">
        <v>28</v>
      </c>
      <c r="L375" s="1" t="s">
        <v>20</v>
      </c>
      <c r="M375" s="1" t="s">
        <v>21</v>
      </c>
      <c r="N375" s="1" t="s">
        <v>22</v>
      </c>
      <c r="O375" s="1" t="s">
        <v>20</v>
      </c>
      <c r="P375" s="1" t="str">
        <f>IFERROR( LOOKUP(Table1[[#This Row],[Age]],$AO$3:$AO$8,$AP$3:$AP$8), "Out of Range")</f>
        <v>15-25</v>
      </c>
      <c r="Q375" s="1" t="str">
        <f>TEXT(Table1[[#This Row],[Date Joined]],"DD")</f>
        <v>05</v>
      </c>
      <c r="R375" s="1" t="str">
        <f>TEXT(Table1[[#This Row],[Date Joined]],"MMM")</f>
        <v>May</v>
      </c>
      <c r="S375" s="1" t="str">
        <f>TEXT(Table1[[#This Row],[Date Joined]],"YYYY")</f>
        <v>2017</v>
      </c>
    </row>
    <row r="376" spans="1:19" x14ac:dyDescent="0.3">
      <c r="A376" s="1" t="s">
        <v>483</v>
      </c>
      <c r="B376" s="1" t="s">
        <v>102</v>
      </c>
      <c r="C376" s="1" t="s">
        <v>24</v>
      </c>
      <c r="D376" s="2">
        <v>44</v>
      </c>
      <c r="E376" s="1" t="s">
        <v>34</v>
      </c>
      <c r="F376" s="1" t="s">
        <v>41</v>
      </c>
      <c r="G376" s="28">
        <v>42860</v>
      </c>
      <c r="H376" s="3">
        <v>71300.67</v>
      </c>
      <c r="I376" s="1" t="s">
        <v>18</v>
      </c>
      <c r="J376" s="1" t="s">
        <v>27</v>
      </c>
      <c r="K376" s="1" t="s">
        <v>28</v>
      </c>
      <c r="L376" s="1" t="s">
        <v>20</v>
      </c>
      <c r="M376" s="1" t="s">
        <v>21</v>
      </c>
      <c r="N376" s="1" t="s">
        <v>29</v>
      </c>
      <c r="O376" s="1" t="s">
        <v>20</v>
      </c>
      <c r="P376" s="1" t="str">
        <f>IFERROR( LOOKUP(Table1[[#This Row],[Age]],$AO$3:$AO$8,$AP$3:$AP$8), "Out of Range")</f>
        <v>35-45</v>
      </c>
      <c r="Q376" s="1" t="str">
        <f>TEXT(Table1[[#This Row],[Date Joined]],"DD")</f>
        <v>05</v>
      </c>
      <c r="R376" s="1" t="str">
        <f>TEXT(Table1[[#This Row],[Date Joined]],"MMM")</f>
        <v>May</v>
      </c>
      <c r="S376" s="1" t="str">
        <f>TEXT(Table1[[#This Row],[Date Joined]],"YYYY")</f>
        <v>2017</v>
      </c>
    </row>
    <row r="377" spans="1:19" x14ac:dyDescent="0.3">
      <c r="A377" s="1" t="s">
        <v>3627</v>
      </c>
      <c r="B377" s="1" t="s">
        <v>36</v>
      </c>
      <c r="C377" s="1" t="s">
        <v>24</v>
      </c>
      <c r="D377" s="2">
        <v>25</v>
      </c>
      <c r="E377" s="1" t="s">
        <v>16</v>
      </c>
      <c r="F377" s="1" t="s">
        <v>17</v>
      </c>
      <c r="G377" s="28">
        <v>43072</v>
      </c>
      <c r="H377" s="3">
        <v>84482.19</v>
      </c>
      <c r="I377" s="1" t="s">
        <v>18</v>
      </c>
      <c r="J377" s="1" t="s">
        <v>27</v>
      </c>
      <c r="K377" s="1" t="s">
        <v>28</v>
      </c>
      <c r="L377" s="1" t="s">
        <v>20</v>
      </c>
      <c r="M377" s="1" t="s">
        <v>21</v>
      </c>
      <c r="N377" s="1" t="s">
        <v>29</v>
      </c>
      <c r="O377" s="1" t="s">
        <v>20</v>
      </c>
      <c r="P377" s="1" t="str">
        <f>IFERROR( LOOKUP(Table1[[#This Row],[Age]],$AO$3:$AO$8,$AP$3:$AP$8), "Out of Range")</f>
        <v>26-35</v>
      </c>
      <c r="Q377" s="1" t="str">
        <f>TEXT(Table1[[#This Row],[Date Joined]],"DD")</f>
        <v>03</v>
      </c>
      <c r="R377" s="1" t="str">
        <f>TEXT(Table1[[#This Row],[Date Joined]],"MMM")</f>
        <v>Dec</v>
      </c>
      <c r="S377" s="1" t="str">
        <f>TEXT(Table1[[#This Row],[Date Joined]],"YYYY")</f>
        <v>2017</v>
      </c>
    </row>
    <row r="378" spans="1:19" x14ac:dyDescent="0.3">
      <c r="A378" s="1" t="s">
        <v>485</v>
      </c>
      <c r="B378" s="1" t="s">
        <v>102</v>
      </c>
      <c r="C378" s="1" t="s">
        <v>24</v>
      </c>
      <c r="D378" s="2">
        <v>49</v>
      </c>
      <c r="E378" s="1" t="s">
        <v>16</v>
      </c>
      <c r="F378" s="1" t="s">
        <v>41</v>
      </c>
      <c r="G378" s="28">
        <v>42861</v>
      </c>
      <c r="H378" s="3">
        <v>13609.75</v>
      </c>
      <c r="I378" s="1" t="s">
        <v>18</v>
      </c>
      <c r="J378" s="1" t="s">
        <v>19</v>
      </c>
      <c r="K378" s="1" t="s">
        <v>28</v>
      </c>
      <c r="L378" s="1" t="s">
        <v>20</v>
      </c>
      <c r="M378" s="1" t="s">
        <v>22</v>
      </c>
      <c r="N378" s="1" t="s">
        <v>22</v>
      </c>
      <c r="O378" s="1" t="s">
        <v>20</v>
      </c>
      <c r="P378" s="1" t="str">
        <f>IFERROR( LOOKUP(Table1[[#This Row],[Age]],$AO$3:$AO$8,$AP$3:$AP$8), "Out of Range")</f>
        <v>45-55</v>
      </c>
      <c r="Q378" s="1" t="str">
        <f>TEXT(Table1[[#This Row],[Date Joined]],"DD")</f>
        <v>06</v>
      </c>
      <c r="R378" s="1" t="str">
        <f>TEXT(Table1[[#This Row],[Date Joined]],"MMM")</f>
        <v>May</v>
      </c>
      <c r="S378" s="1" t="str">
        <f>TEXT(Table1[[#This Row],[Date Joined]],"YYYY")</f>
        <v>2017</v>
      </c>
    </row>
    <row r="379" spans="1:19" x14ac:dyDescent="0.3">
      <c r="A379" s="1" t="s">
        <v>486</v>
      </c>
      <c r="B379" s="1" t="s">
        <v>107</v>
      </c>
      <c r="C379" s="1" t="s">
        <v>15</v>
      </c>
      <c r="D379" s="2">
        <v>18</v>
      </c>
      <c r="E379" s="1" t="s">
        <v>16</v>
      </c>
      <c r="F379" s="1" t="s">
        <v>17</v>
      </c>
      <c r="G379" s="28">
        <v>42861</v>
      </c>
      <c r="H379" s="3">
        <v>463.09</v>
      </c>
      <c r="I379" s="1" t="s">
        <v>18</v>
      </c>
      <c r="J379" s="1" t="s">
        <v>32</v>
      </c>
      <c r="K379" s="1" t="s">
        <v>28</v>
      </c>
      <c r="L379" s="1" t="s">
        <v>20</v>
      </c>
      <c r="M379" s="1" t="s">
        <v>21</v>
      </c>
      <c r="N379" s="1" t="s">
        <v>29</v>
      </c>
      <c r="O379" s="1" t="s">
        <v>28</v>
      </c>
      <c r="P379" s="1" t="str">
        <f>IFERROR( LOOKUP(Table1[[#This Row],[Age]],$AO$3:$AO$8,$AP$3:$AP$8), "Out of Range")</f>
        <v>15-25</v>
      </c>
      <c r="Q379" s="1" t="str">
        <f>TEXT(Table1[[#This Row],[Date Joined]],"DD")</f>
        <v>06</v>
      </c>
      <c r="R379" s="1" t="str">
        <f>TEXT(Table1[[#This Row],[Date Joined]],"MMM")</f>
        <v>May</v>
      </c>
      <c r="S379" s="1" t="str">
        <f>TEXT(Table1[[#This Row],[Date Joined]],"YYYY")</f>
        <v>2017</v>
      </c>
    </row>
    <row r="380" spans="1:19" x14ac:dyDescent="0.3">
      <c r="A380" s="1" t="s">
        <v>487</v>
      </c>
      <c r="B380" s="1" t="s">
        <v>84</v>
      </c>
      <c r="C380" s="1" t="s">
        <v>24</v>
      </c>
      <c r="D380" s="2">
        <v>38</v>
      </c>
      <c r="E380" s="1" t="s">
        <v>16</v>
      </c>
      <c r="F380" s="1" t="s">
        <v>41</v>
      </c>
      <c r="G380" s="28">
        <v>42861</v>
      </c>
      <c r="H380" s="3">
        <v>29467.91</v>
      </c>
      <c r="I380" s="1" t="s">
        <v>49</v>
      </c>
      <c r="J380" s="1" t="s">
        <v>19</v>
      </c>
      <c r="K380" s="1" t="s">
        <v>28</v>
      </c>
      <c r="L380" s="1" t="s">
        <v>20</v>
      </c>
      <c r="M380" s="1" t="s">
        <v>22</v>
      </c>
      <c r="N380" s="1" t="s">
        <v>22</v>
      </c>
      <c r="O380" s="1" t="s">
        <v>20</v>
      </c>
      <c r="P380" s="1" t="str">
        <f>IFERROR( LOOKUP(Table1[[#This Row],[Age]],$AO$3:$AO$8,$AP$3:$AP$8), "Out of Range")</f>
        <v>35-45</v>
      </c>
      <c r="Q380" s="1" t="str">
        <f>TEXT(Table1[[#This Row],[Date Joined]],"DD")</f>
        <v>06</v>
      </c>
      <c r="R380" s="1" t="str">
        <f>TEXT(Table1[[#This Row],[Date Joined]],"MMM")</f>
        <v>May</v>
      </c>
      <c r="S380" s="1" t="str">
        <f>TEXT(Table1[[#This Row],[Date Joined]],"YYYY")</f>
        <v>2017</v>
      </c>
    </row>
    <row r="381" spans="1:19" x14ac:dyDescent="0.3">
      <c r="A381" s="1" t="s">
        <v>488</v>
      </c>
      <c r="B381" s="1" t="s">
        <v>35</v>
      </c>
      <c r="C381" s="1" t="s">
        <v>15</v>
      </c>
      <c r="D381" s="2">
        <v>39</v>
      </c>
      <c r="E381" s="1" t="s">
        <v>16</v>
      </c>
      <c r="F381" s="1" t="s">
        <v>17</v>
      </c>
      <c r="G381" s="28">
        <v>42861</v>
      </c>
      <c r="H381" s="3">
        <v>72703.490000000005</v>
      </c>
      <c r="I381" s="1" t="s">
        <v>31</v>
      </c>
      <c r="J381" s="1" t="s">
        <v>27</v>
      </c>
      <c r="K381" s="1" t="s">
        <v>28</v>
      </c>
      <c r="L381" s="1" t="s">
        <v>20</v>
      </c>
      <c r="M381" s="1" t="s">
        <v>21</v>
      </c>
      <c r="N381" s="1" t="s">
        <v>22</v>
      </c>
      <c r="O381" s="1" t="s">
        <v>20</v>
      </c>
      <c r="P381" s="1" t="str">
        <f>IFERROR( LOOKUP(Table1[[#This Row],[Age]],$AO$3:$AO$8,$AP$3:$AP$8), "Out of Range")</f>
        <v>35-45</v>
      </c>
      <c r="Q381" s="1" t="str">
        <f>TEXT(Table1[[#This Row],[Date Joined]],"DD")</f>
        <v>06</v>
      </c>
      <c r="R381" s="1" t="str">
        <f>TEXT(Table1[[#This Row],[Date Joined]],"MMM")</f>
        <v>May</v>
      </c>
      <c r="S381" s="1" t="str">
        <f>TEXT(Table1[[#This Row],[Date Joined]],"YYYY")</f>
        <v>2017</v>
      </c>
    </row>
    <row r="382" spans="1:19" x14ac:dyDescent="0.3">
      <c r="A382" s="1" t="s">
        <v>489</v>
      </c>
      <c r="B382" s="1" t="s">
        <v>56</v>
      </c>
      <c r="C382" s="1" t="s">
        <v>24</v>
      </c>
      <c r="D382" s="2">
        <v>41</v>
      </c>
      <c r="E382" s="1" t="s">
        <v>16</v>
      </c>
      <c r="F382" s="1" t="s">
        <v>17</v>
      </c>
      <c r="G382" s="28">
        <v>42861</v>
      </c>
      <c r="H382" s="3">
        <v>19644.16</v>
      </c>
      <c r="I382" s="1" t="s">
        <v>18</v>
      </c>
      <c r="J382" s="1" t="s">
        <v>27</v>
      </c>
      <c r="K382" s="1" t="s">
        <v>28</v>
      </c>
      <c r="L382" s="1" t="s">
        <v>20</v>
      </c>
      <c r="M382" s="1" t="s">
        <v>21</v>
      </c>
      <c r="N382" s="1" t="s">
        <v>29</v>
      </c>
      <c r="O382" s="1" t="s">
        <v>20</v>
      </c>
      <c r="P382" s="1" t="str">
        <f>IFERROR( LOOKUP(Table1[[#This Row],[Age]],$AO$3:$AO$8,$AP$3:$AP$8), "Out of Range")</f>
        <v>35-45</v>
      </c>
      <c r="Q382" s="1" t="str">
        <f>TEXT(Table1[[#This Row],[Date Joined]],"DD")</f>
        <v>06</v>
      </c>
      <c r="R382" s="1" t="str">
        <f>TEXT(Table1[[#This Row],[Date Joined]],"MMM")</f>
        <v>May</v>
      </c>
      <c r="S382" s="1" t="str">
        <f>TEXT(Table1[[#This Row],[Date Joined]],"YYYY")</f>
        <v>2017</v>
      </c>
    </row>
    <row r="383" spans="1:19" x14ac:dyDescent="0.3">
      <c r="A383" s="1" t="s">
        <v>490</v>
      </c>
      <c r="B383" s="1" t="s">
        <v>73</v>
      </c>
      <c r="C383" s="1" t="s">
        <v>15</v>
      </c>
      <c r="D383" s="2">
        <v>45</v>
      </c>
      <c r="E383" s="1" t="s">
        <v>16</v>
      </c>
      <c r="F383" s="1" t="s">
        <v>41</v>
      </c>
      <c r="G383" s="28">
        <v>42861</v>
      </c>
      <c r="H383" s="3">
        <v>79408</v>
      </c>
      <c r="I383" s="1" t="s">
        <v>18</v>
      </c>
      <c r="J383" s="1" t="s">
        <v>19</v>
      </c>
      <c r="K383" s="1" t="s">
        <v>28</v>
      </c>
      <c r="L383" s="1" t="s">
        <v>20</v>
      </c>
      <c r="M383" s="1" t="s">
        <v>22</v>
      </c>
      <c r="N383" s="1" t="s">
        <v>22</v>
      </c>
      <c r="O383" s="1" t="s">
        <v>20</v>
      </c>
      <c r="P383" s="1" t="str">
        <f>IFERROR( LOOKUP(Table1[[#This Row],[Age]],$AO$3:$AO$8,$AP$3:$AP$8), "Out of Range")</f>
        <v>45-55</v>
      </c>
      <c r="Q383" s="1" t="str">
        <f>TEXT(Table1[[#This Row],[Date Joined]],"DD")</f>
        <v>06</v>
      </c>
      <c r="R383" s="1" t="str">
        <f>TEXT(Table1[[#This Row],[Date Joined]],"MMM")</f>
        <v>May</v>
      </c>
      <c r="S383" s="1" t="str">
        <f>TEXT(Table1[[#This Row],[Date Joined]],"YYYY")</f>
        <v>2017</v>
      </c>
    </row>
    <row r="384" spans="1:19" x14ac:dyDescent="0.3">
      <c r="A384" s="1" t="s">
        <v>3818</v>
      </c>
      <c r="B384" s="1" t="s">
        <v>68</v>
      </c>
      <c r="C384" s="1" t="s">
        <v>24</v>
      </c>
      <c r="D384" s="2">
        <v>25</v>
      </c>
      <c r="E384" s="1" t="s">
        <v>16</v>
      </c>
      <c r="F384" s="1" t="s">
        <v>41</v>
      </c>
      <c r="G384" s="28">
        <v>43083</v>
      </c>
      <c r="H384" s="3">
        <v>58766.81</v>
      </c>
      <c r="I384" s="1" t="s">
        <v>18</v>
      </c>
      <c r="J384" s="1" t="s">
        <v>27</v>
      </c>
      <c r="K384" s="1" t="s">
        <v>28</v>
      </c>
      <c r="L384" s="1" t="s">
        <v>20</v>
      </c>
      <c r="M384" s="1" t="s">
        <v>21</v>
      </c>
      <c r="N384" s="1" t="s">
        <v>22</v>
      </c>
      <c r="O384" s="1" t="s">
        <v>20</v>
      </c>
      <c r="P384" s="1" t="str">
        <f>IFERROR( LOOKUP(Table1[[#This Row],[Age]],$AO$3:$AO$8,$AP$3:$AP$8), "Out of Range")</f>
        <v>26-35</v>
      </c>
      <c r="Q384" s="1" t="str">
        <f>TEXT(Table1[[#This Row],[Date Joined]],"DD")</f>
        <v>14</v>
      </c>
      <c r="R384" s="1" t="str">
        <f>TEXT(Table1[[#This Row],[Date Joined]],"MMM")</f>
        <v>Dec</v>
      </c>
      <c r="S384" s="1" t="str">
        <f>TEXT(Table1[[#This Row],[Date Joined]],"YYYY")</f>
        <v>2017</v>
      </c>
    </row>
    <row r="385" spans="1:19" x14ac:dyDescent="0.3">
      <c r="A385" s="1" t="s">
        <v>492</v>
      </c>
      <c r="B385" s="1" t="s">
        <v>83</v>
      </c>
      <c r="C385" s="1" t="s">
        <v>24</v>
      </c>
      <c r="D385" s="2">
        <v>42</v>
      </c>
      <c r="E385" s="1" t="s">
        <v>40</v>
      </c>
      <c r="F385" s="1" t="s">
        <v>41</v>
      </c>
      <c r="G385" s="28">
        <v>42861</v>
      </c>
      <c r="H385" s="3">
        <v>18041.39</v>
      </c>
      <c r="I385" s="1" t="s">
        <v>18</v>
      </c>
      <c r="J385" s="1" t="s">
        <v>27</v>
      </c>
      <c r="K385" s="1" t="s">
        <v>28</v>
      </c>
      <c r="L385" s="1" t="s">
        <v>20</v>
      </c>
      <c r="M385" s="1" t="s">
        <v>53</v>
      </c>
      <c r="N385" s="1" t="s">
        <v>29</v>
      </c>
      <c r="O385" s="1" t="s">
        <v>20</v>
      </c>
      <c r="P385" s="1" t="str">
        <f>IFERROR( LOOKUP(Table1[[#This Row],[Age]],$AO$3:$AO$8,$AP$3:$AP$8), "Out of Range")</f>
        <v>35-45</v>
      </c>
      <c r="Q385" s="1" t="str">
        <f>TEXT(Table1[[#This Row],[Date Joined]],"DD")</f>
        <v>06</v>
      </c>
      <c r="R385" s="1" t="str">
        <f>TEXT(Table1[[#This Row],[Date Joined]],"MMM")</f>
        <v>May</v>
      </c>
      <c r="S385" s="1" t="str">
        <f>TEXT(Table1[[#This Row],[Date Joined]],"YYYY")</f>
        <v>2017</v>
      </c>
    </row>
    <row r="386" spans="1:19" x14ac:dyDescent="0.3">
      <c r="A386" s="1" t="s">
        <v>493</v>
      </c>
      <c r="B386" s="1" t="s">
        <v>84</v>
      </c>
      <c r="C386" s="1" t="s">
        <v>15</v>
      </c>
      <c r="D386" s="2">
        <v>41</v>
      </c>
      <c r="E386" s="1" t="s">
        <v>40</v>
      </c>
      <c r="F386" s="1" t="s">
        <v>26</v>
      </c>
      <c r="G386" s="28">
        <v>42861</v>
      </c>
      <c r="H386" s="3">
        <v>42850.07</v>
      </c>
      <c r="I386" s="1" t="s">
        <v>18</v>
      </c>
      <c r="J386" s="1" t="s">
        <v>19</v>
      </c>
      <c r="K386" s="1" t="s">
        <v>28</v>
      </c>
      <c r="L386" s="1" t="s">
        <v>20</v>
      </c>
      <c r="M386" s="1" t="s">
        <v>21</v>
      </c>
      <c r="N386" s="1" t="s">
        <v>22</v>
      </c>
      <c r="O386" s="1" t="s">
        <v>20</v>
      </c>
      <c r="P386" s="1" t="str">
        <f>IFERROR( LOOKUP(Table1[[#This Row],[Age]],$AO$3:$AO$8,$AP$3:$AP$8), "Out of Range")</f>
        <v>35-45</v>
      </c>
      <c r="Q386" s="1" t="str">
        <f>TEXT(Table1[[#This Row],[Date Joined]],"DD")</f>
        <v>06</v>
      </c>
      <c r="R386" s="1" t="str">
        <f>TEXT(Table1[[#This Row],[Date Joined]],"MMM")</f>
        <v>May</v>
      </c>
      <c r="S386" s="1" t="str">
        <f>TEXT(Table1[[#This Row],[Date Joined]],"YYYY")</f>
        <v>2017</v>
      </c>
    </row>
    <row r="387" spans="1:19" x14ac:dyDescent="0.3">
      <c r="A387" s="1" t="s">
        <v>494</v>
      </c>
      <c r="B387" s="1" t="s">
        <v>54</v>
      </c>
      <c r="C387" s="1" t="s">
        <v>15</v>
      </c>
      <c r="D387" s="2">
        <v>51</v>
      </c>
      <c r="E387" s="1" t="s">
        <v>40</v>
      </c>
      <c r="F387" s="1" t="s">
        <v>41</v>
      </c>
      <c r="G387" s="28">
        <v>42861</v>
      </c>
      <c r="H387" s="3">
        <v>55107.49</v>
      </c>
      <c r="I387" s="1" t="s">
        <v>18</v>
      </c>
      <c r="J387" s="1" t="s">
        <v>19</v>
      </c>
      <c r="K387" s="1" t="s">
        <v>20</v>
      </c>
      <c r="L387" s="1" t="s">
        <v>20</v>
      </c>
      <c r="M387" s="1" t="s">
        <v>21</v>
      </c>
      <c r="N387" s="1" t="s">
        <v>22</v>
      </c>
      <c r="O387" s="1" t="s">
        <v>20</v>
      </c>
      <c r="P387" s="1" t="str">
        <f>IFERROR( LOOKUP(Table1[[#This Row],[Age]],$AO$3:$AO$8,$AP$3:$AP$8), "Out of Range")</f>
        <v>45-55</v>
      </c>
      <c r="Q387" s="1" t="str">
        <f>TEXT(Table1[[#This Row],[Date Joined]],"DD")</f>
        <v>06</v>
      </c>
      <c r="R387" s="1" t="str">
        <f>TEXT(Table1[[#This Row],[Date Joined]],"MMM")</f>
        <v>May</v>
      </c>
      <c r="S387" s="1" t="str">
        <f>TEXT(Table1[[#This Row],[Date Joined]],"YYYY")</f>
        <v>2017</v>
      </c>
    </row>
    <row r="388" spans="1:19" x14ac:dyDescent="0.3">
      <c r="A388" s="1" t="s">
        <v>495</v>
      </c>
      <c r="B388" s="1" t="s">
        <v>75</v>
      </c>
      <c r="C388" s="1" t="s">
        <v>15</v>
      </c>
      <c r="D388" s="2">
        <v>56</v>
      </c>
      <c r="E388" s="1" t="s">
        <v>40</v>
      </c>
      <c r="F388" s="1" t="s">
        <v>26</v>
      </c>
      <c r="G388" s="28">
        <v>42861</v>
      </c>
      <c r="H388" s="3">
        <v>60506</v>
      </c>
      <c r="I388" s="1" t="s">
        <v>18</v>
      </c>
      <c r="J388" s="1" t="s">
        <v>32</v>
      </c>
      <c r="K388" s="1" t="s">
        <v>20</v>
      </c>
      <c r="L388" s="1" t="s">
        <v>20</v>
      </c>
      <c r="M388" s="1" t="s">
        <v>22</v>
      </c>
      <c r="N388" s="1" t="s">
        <v>22</v>
      </c>
      <c r="O388" s="1" t="s">
        <v>20</v>
      </c>
      <c r="P388" s="1" t="str">
        <f>IFERROR( LOOKUP(Table1[[#This Row],[Age]],$AO$3:$AO$8,$AP$3:$AP$8), "Out of Range")</f>
        <v>55-65</v>
      </c>
      <c r="Q388" s="1" t="str">
        <f>TEXT(Table1[[#This Row],[Date Joined]],"DD")</f>
        <v>06</v>
      </c>
      <c r="R388" s="1" t="str">
        <f>TEXT(Table1[[#This Row],[Date Joined]],"MMM")</f>
        <v>May</v>
      </c>
      <c r="S388" s="1" t="str">
        <f>TEXT(Table1[[#This Row],[Date Joined]],"YYYY")</f>
        <v>2017</v>
      </c>
    </row>
    <row r="389" spans="1:19" x14ac:dyDescent="0.3">
      <c r="A389" s="1" t="s">
        <v>496</v>
      </c>
      <c r="B389" s="1" t="s">
        <v>45</v>
      </c>
      <c r="C389" s="1" t="s">
        <v>15</v>
      </c>
      <c r="D389" s="2">
        <v>58</v>
      </c>
      <c r="E389" s="1" t="s">
        <v>40</v>
      </c>
      <c r="F389" s="1" t="s">
        <v>26</v>
      </c>
      <c r="G389" s="28">
        <v>42861</v>
      </c>
      <c r="H389" s="3">
        <v>34328.46</v>
      </c>
      <c r="I389" s="1" t="s">
        <v>18</v>
      </c>
      <c r="J389" s="1" t="s">
        <v>27</v>
      </c>
      <c r="K389" s="1" t="s">
        <v>28</v>
      </c>
      <c r="L389" s="1" t="s">
        <v>20</v>
      </c>
      <c r="M389" s="1" t="s">
        <v>22</v>
      </c>
      <c r="N389" s="1" t="s">
        <v>22</v>
      </c>
      <c r="O389" s="1" t="s">
        <v>20</v>
      </c>
      <c r="P389" s="1" t="str">
        <f>IFERROR( LOOKUP(Table1[[#This Row],[Age]],$AO$3:$AO$8,$AP$3:$AP$8), "Out of Range")</f>
        <v>55-65</v>
      </c>
      <c r="Q389" s="1" t="str">
        <f>TEXT(Table1[[#This Row],[Date Joined]],"DD")</f>
        <v>06</v>
      </c>
      <c r="R389" s="1" t="str">
        <f>TEXT(Table1[[#This Row],[Date Joined]],"MMM")</f>
        <v>May</v>
      </c>
      <c r="S389" s="1" t="str">
        <f>TEXT(Table1[[#This Row],[Date Joined]],"YYYY")</f>
        <v>2017</v>
      </c>
    </row>
    <row r="390" spans="1:19" x14ac:dyDescent="0.3">
      <c r="A390" s="1" t="s">
        <v>497</v>
      </c>
      <c r="B390" s="1" t="s">
        <v>72</v>
      </c>
      <c r="C390" s="1" t="s">
        <v>15</v>
      </c>
      <c r="D390" s="2">
        <v>38</v>
      </c>
      <c r="E390" s="1" t="s">
        <v>40</v>
      </c>
      <c r="F390" s="1" t="s">
        <v>26</v>
      </c>
      <c r="G390" s="28">
        <v>42861</v>
      </c>
      <c r="H390" s="3">
        <v>17041.689999999999</v>
      </c>
      <c r="I390" s="1" t="s">
        <v>18</v>
      </c>
      <c r="J390" s="1" t="s">
        <v>27</v>
      </c>
      <c r="K390" s="1" t="s">
        <v>20</v>
      </c>
      <c r="L390" s="1" t="s">
        <v>20</v>
      </c>
      <c r="M390" s="1" t="s">
        <v>21</v>
      </c>
      <c r="N390" s="1" t="s">
        <v>22</v>
      </c>
      <c r="O390" s="1" t="s">
        <v>20</v>
      </c>
      <c r="P390" s="1" t="str">
        <f>IFERROR( LOOKUP(Table1[[#This Row],[Age]],$AO$3:$AO$8,$AP$3:$AP$8), "Out of Range")</f>
        <v>35-45</v>
      </c>
      <c r="Q390" s="1" t="str">
        <f>TEXT(Table1[[#This Row],[Date Joined]],"DD")</f>
        <v>06</v>
      </c>
      <c r="R390" s="1" t="str">
        <f>TEXT(Table1[[#This Row],[Date Joined]],"MMM")</f>
        <v>May</v>
      </c>
      <c r="S390" s="1" t="str">
        <f>TEXT(Table1[[#This Row],[Date Joined]],"YYYY")</f>
        <v>2017</v>
      </c>
    </row>
    <row r="391" spans="1:19" x14ac:dyDescent="0.3">
      <c r="A391" s="1" t="s">
        <v>498</v>
      </c>
      <c r="B391" s="1" t="s">
        <v>89</v>
      </c>
      <c r="C391" s="1" t="s">
        <v>15</v>
      </c>
      <c r="D391" s="2">
        <v>46</v>
      </c>
      <c r="E391" s="1" t="s">
        <v>40</v>
      </c>
      <c r="F391" s="1" t="s">
        <v>26</v>
      </c>
      <c r="G391" s="28">
        <v>42861</v>
      </c>
      <c r="H391" s="3">
        <v>24522.66</v>
      </c>
      <c r="I391" s="1" t="s">
        <v>18</v>
      </c>
      <c r="J391" s="1" t="s">
        <v>27</v>
      </c>
      <c r="K391" s="1" t="s">
        <v>28</v>
      </c>
      <c r="L391" s="1" t="s">
        <v>20</v>
      </c>
      <c r="M391" s="1" t="s">
        <v>22</v>
      </c>
      <c r="N391" s="1" t="s">
        <v>22</v>
      </c>
      <c r="O391" s="1" t="s">
        <v>20</v>
      </c>
      <c r="P391" s="1" t="str">
        <f>IFERROR( LOOKUP(Table1[[#This Row],[Age]],$AO$3:$AO$8,$AP$3:$AP$8), "Out of Range")</f>
        <v>45-55</v>
      </c>
      <c r="Q391" s="1" t="str">
        <f>TEXT(Table1[[#This Row],[Date Joined]],"DD")</f>
        <v>06</v>
      </c>
      <c r="R391" s="1" t="str">
        <f>TEXT(Table1[[#This Row],[Date Joined]],"MMM")</f>
        <v>May</v>
      </c>
      <c r="S391" s="1" t="str">
        <f>TEXT(Table1[[#This Row],[Date Joined]],"YYYY")</f>
        <v>2017</v>
      </c>
    </row>
    <row r="392" spans="1:19" x14ac:dyDescent="0.3">
      <c r="A392" s="1" t="s">
        <v>499</v>
      </c>
      <c r="B392" s="1" t="s">
        <v>99</v>
      </c>
      <c r="C392" s="1" t="s">
        <v>15</v>
      </c>
      <c r="D392" s="2">
        <v>61</v>
      </c>
      <c r="E392" s="1" t="s">
        <v>40</v>
      </c>
      <c r="F392" s="1" t="s">
        <v>26</v>
      </c>
      <c r="G392" s="28">
        <v>42861</v>
      </c>
      <c r="H392" s="3">
        <v>84412.12</v>
      </c>
      <c r="I392" s="1" t="s">
        <v>31</v>
      </c>
      <c r="J392" s="1" t="s">
        <v>32</v>
      </c>
      <c r="K392" s="1" t="s">
        <v>28</v>
      </c>
      <c r="L392" s="1" t="s">
        <v>20</v>
      </c>
      <c r="M392" s="1" t="s">
        <v>21</v>
      </c>
      <c r="N392" s="1" t="s">
        <v>38</v>
      </c>
      <c r="O392" s="1" t="s">
        <v>20</v>
      </c>
      <c r="P392" s="1" t="str">
        <f>IFERROR( LOOKUP(Table1[[#This Row],[Age]],$AO$3:$AO$8,$AP$3:$AP$8), "Out of Range")</f>
        <v>55-65</v>
      </c>
      <c r="Q392" s="1" t="str">
        <f>TEXT(Table1[[#This Row],[Date Joined]],"DD")</f>
        <v>06</v>
      </c>
      <c r="R392" s="1" t="str">
        <f>TEXT(Table1[[#This Row],[Date Joined]],"MMM")</f>
        <v>May</v>
      </c>
      <c r="S392" s="1" t="str">
        <f>TEXT(Table1[[#This Row],[Date Joined]],"YYYY")</f>
        <v>2017</v>
      </c>
    </row>
    <row r="393" spans="1:19" x14ac:dyDescent="0.3">
      <c r="A393" s="1" t="s">
        <v>500</v>
      </c>
      <c r="B393" s="1" t="s">
        <v>52</v>
      </c>
      <c r="C393" s="1" t="s">
        <v>24</v>
      </c>
      <c r="D393" s="2">
        <v>44</v>
      </c>
      <c r="E393" s="1" t="s">
        <v>34</v>
      </c>
      <c r="F393" s="1" t="s">
        <v>41</v>
      </c>
      <c r="G393" s="28">
        <v>42861</v>
      </c>
      <c r="H393" s="3">
        <v>37744.910000000003</v>
      </c>
      <c r="I393" s="1" t="s">
        <v>31</v>
      </c>
      <c r="J393" s="1" t="s">
        <v>19</v>
      </c>
      <c r="K393" s="1" t="s">
        <v>28</v>
      </c>
      <c r="L393" s="1" t="s">
        <v>28</v>
      </c>
      <c r="M393" s="1" t="s">
        <v>22</v>
      </c>
      <c r="N393" s="1" t="s">
        <v>22</v>
      </c>
      <c r="O393" s="1" t="s">
        <v>20</v>
      </c>
      <c r="P393" s="1" t="str">
        <f>IFERROR( LOOKUP(Table1[[#This Row],[Age]],$AO$3:$AO$8,$AP$3:$AP$8), "Out of Range")</f>
        <v>35-45</v>
      </c>
      <c r="Q393" s="1" t="str">
        <f>TEXT(Table1[[#This Row],[Date Joined]],"DD")</f>
        <v>06</v>
      </c>
      <c r="R393" s="1" t="str">
        <f>TEXT(Table1[[#This Row],[Date Joined]],"MMM")</f>
        <v>May</v>
      </c>
      <c r="S393" s="1" t="str">
        <f>TEXT(Table1[[#This Row],[Date Joined]],"YYYY")</f>
        <v>2017</v>
      </c>
    </row>
    <row r="394" spans="1:19" x14ac:dyDescent="0.3">
      <c r="A394" s="1" t="s">
        <v>501</v>
      </c>
      <c r="B394" s="1" t="s">
        <v>73</v>
      </c>
      <c r="C394" s="1" t="s">
        <v>24</v>
      </c>
      <c r="D394" s="2">
        <v>34</v>
      </c>
      <c r="E394" s="1" t="s">
        <v>34</v>
      </c>
      <c r="F394" s="1" t="s">
        <v>41</v>
      </c>
      <c r="G394" s="28">
        <v>42861</v>
      </c>
      <c r="H394" s="3">
        <v>163021.93</v>
      </c>
      <c r="I394" s="1" t="s">
        <v>18</v>
      </c>
      <c r="J394" s="1" t="s">
        <v>22</v>
      </c>
      <c r="K394" s="1" t="s">
        <v>20</v>
      </c>
      <c r="L394" s="1" t="s">
        <v>20</v>
      </c>
      <c r="M394" s="1" t="s">
        <v>21</v>
      </c>
      <c r="N394" s="1" t="s">
        <v>22</v>
      </c>
      <c r="O394" s="1" t="s">
        <v>20</v>
      </c>
      <c r="P394" s="1" t="str">
        <f>IFERROR( LOOKUP(Table1[[#This Row],[Age]],$AO$3:$AO$8,$AP$3:$AP$8), "Out of Range")</f>
        <v>26-35</v>
      </c>
      <c r="Q394" s="1" t="str">
        <f>TEXT(Table1[[#This Row],[Date Joined]],"DD")</f>
        <v>06</v>
      </c>
      <c r="R394" s="1" t="str">
        <f>TEXT(Table1[[#This Row],[Date Joined]],"MMM")</f>
        <v>May</v>
      </c>
      <c r="S394" s="1" t="str">
        <f>TEXT(Table1[[#This Row],[Date Joined]],"YYYY")</f>
        <v>2017</v>
      </c>
    </row>
    <row r="395" spans="1:19" x14ac:dyDescent="0.3">
      <c r="A395" s="1" t="s">
        <v>502</v>
      </c>
      <c r="B395" s="1" t="s">
        <v>75</v>
      </c>
      <c r="C395" s="1" t="s">
        <v>24</v>
      </c>
      <c r="D395" s="2">
        <v>42</v>
      </c>
      <c r="E395" s="1" t="s">
        <v>34</v>
      </c>
      <c r="F395" s="1" t="s">
        <v>26</v>
      </c>
      <c r="G395" s="28">
        <v>42861</v>
      </c>
      <c r="H395" s="3">
        <v>62046.43</v>
      </c>
      <c r="I395" s="1" t="s">
        <v>18</v>
      </c>
      <c r="J395" s="1" t="s">
        <v>27</v>
      </c>
      <c r="K395" s="1" t="s">
        <v>20</v>
      </c>
      <c r="L395" s="1" t="s">
        <v>20</v>
      </c>
      <c r="M395" s="1" t="s">
        <v>21</v>
      </c>
      <c r="N395" s="1" t="s">
        <v>22</v>
      </c>
      <c r="O395" s="1" t="s">
        <v>20</v>
      </c>
      <c r="P395" s="1" t="str">
        <f>IFERROR( LOOKUP(Table1[[#This Row],[Age]],$AO$3:$AO$8,$AP$3:$AP$8), "Out of Range")</f>
        <v>35-45</v>
      </c>
      <c r="Q395" s="1" t="str">
        <f>TEXT(Table1[[#This Row],[Date Joined]],"DD")</f>
        <v>06</v>
      </c>
      <c r="R395" s="1" t="str">
        <f>TEXT(Table1[[#This Row],[Date Joined]],"MMM")</f>
        <v>May</v>
      </c>
      <c r="S395" s="1" t="str">
        <f>TEXT(Table1[[#This Row],[Date Joined]],"YYYY")</f>
        <v>2017</v>
      </c>
    </row>
    <row r="396" spans="1:19" x14ac:dyDescent="0.3">
      <c r="A396" s="1" t="s">
        <v>3879</v>
      </c>
      <c r="B396" s="1" t="s">
        <v>39</v>
      </c>
      <c r="C396" s="1" t="s">
        <v>15</v>
      </c>
      <c r="D396" s="2">
        <v>25</v>
      </c>
      <c r="E396" s="1" t="s">
        <v>40</v>
      </c>
      <c r="F396" s="1" t="s">
        <v>26</v>
      </c>
      <c r="G396" s="28">
        <v>43085</v>
      </c>
      <c r="H396" s="3">
        <v>18348.580000000002</v>
      </c>
      <c r="I396" s="1" t="s">
        <v>31</v>
      </c>
      <c r="J396" s="1" t="s">
        <v>32</v>
      </c>
      <c r="K396" s="1" t="s">
        <v>28</v>
      </c>
      <c r="L396" s="1" t="s">
        <v>20</v>
      </c>
      <c r="M396" s="1" t="s">
        <v>53</v>
      </c>
      <c r="N396" s="1" t="s">
        <v>38</v>
      </c>
      <c r="O396" s="1" t="s">
        <v>20</v>
      </c>
      <c r="P396" s="1" t="str">
        <f>IFERROR( LOOKUP(Table1[[#This Row],[Age]],$AO$3:$AO$8,$AP$3:$AP$8), "Out of Range")</f>
        <v>26-35</v>
      </c>
      <c r="Q396" s="1" t="str">
        <f>TEXT(Table1[[#This Row],[Date Joined]],"DD")</f>
        <v>16</v>
      </c>
      <c r="R396" s="1" t="str">
        <f>TEXT(Table1[[#This Row],[Date Joined]],"MMM")</f>
        <v>Dec</v>
      </c>
      <c r="S396" s="1" t="str">
        <f>TEXT(Table1[[#This Row],[Date Joined]],"YYYY")</f>
        <v>2017</v>
      </c>
    </row>
    <row r="397" spans="1:19" x14ac:dyDescent="0.3">
      <c r="A397" s="1" t="s">
        <v>3897</v>
      </c>
      <c r="B397" s="1" t="s">
        <v>33</v>
      </c>
      <c r="C397" s="1" t="s">
        <v>15</v>
      </c>
      <c r="D397" s="2">
        <v>25</v>
      </c>
      <c r="E397" s="1" t="s">
        <v>16</v>
      </c>
      <c r="F397" s="1" t="s">
        <v>41</v>
      </c>
      <c r="G397" s="28">
        <v>43086</v>
      </c>
      <c r="H397" s="3">
        <v>66439.3</v>
      </c>
      <c r="I397" s="1" t="s">
        <v>18</v>
      </c>
      <c r="J397" s="1" t="s">
        <v>27</v>
      </c>
      <c r="K397" s="1" t="s">
        <v>28</v>
      </c>
      <c r="L397" s="1" t="s">
        <v>20</v>
      </c>
      <c r="M397" s="1" t="s">
        <v>21</v>
      </c>
      <c r="N397" s="1" t="s">
        <v>22</v>
      </c>
      <c r="O397" s="1" t="s">
        <v>20</v>
      </c>
      <c r="P397" s="1" t="str">
        <f>IFERROR( LOOKUP(Table1[[#This Row],[Age]],$AO$3:$AO$8,$AP$3:$AP$8), "Out of Range")</f>
        <v>26-35</v>
      </c>
      <c r="Q397" s="1" t="str">
        <f>TEXT(Table1[[#This Row],[Date Joined]],"DD")</f>
        <v>17</v>
      </c>
      <c r="R397" s="1" t="str">
        <f>TEXT(Table1[[#This Row],[Date Joined]],"MMM")</f>
        <v>Dec</v>
      </c>
      <c r="S397" s="1" t="str">
        <f>TEXT(Table1[[#This Row],[Date Joined]],"YYYY")</f>
        <v>2017</v>
      </c>
    </row>
    <row r="398" spans="1:19" x14ac:dyDescent="0.3">
      <c r="A398" s="1" t="s">
        <v>505</v>
      </c>
      <c r="B398" s="1" t="s">
        <v>99</v>
      </c>
      <c r="C398" s="1" t="s">
        <v>24</v>
      </c>
      <c r="D398" s="2">
        <v>36</v>
      </c>
      <c r="E398" s="1" t="s">
        <v>25</v>
      </c>
      <c r="F398" s="1" t="s">
        <v>41</v>
      </c>
      <c r="G398" s="28">
        <v>42861</v>
      </c>
      <c r="H398" s="3">
        <v>92404.03</v>
      </c>
      <c r="I398" s="1" t="s">
        <v>18</v>
      </c>
      <c r="J398" s="1" t="s">
        <v>27</v>
      </c>
      <c r="K398" s="1" t="s">
        <v>28</v>
      </c>
      <c r="L398" s="1" t="s">
        <v>20</v>
      </c>
      <c r="M398" s="1" t="s">
        <v>21</v>
      </c>
      <c r="N398" s="1" t="s">
        <v>22</v>
      </c>
      <c r="O398" s="1" t="s">
        <v>20</v>
      </c>
      <c r="P398" s="1" t="str">
        <f>IFERROR( LOOKUP(Table1[[#This Row],[Age]],$AO$3:$AO$8,$AP$3:$AP$8), "Out of Range")</f>
        <v>35-45</v>
      </c>
      <c r="Q398" s="1" t="str">
        <f>TEXT(Table1[[#This Row],[Date Joined]],"DD")</f>
        <v>06</v>
      </c>
      <c r="R398" s="1" t="str">
        <f>TEXT(Table1[[#This Row],[Date Joined]],"MMM")</f>
        <v>May</v>
      </c>
      <c r="S398" s="1" t="str">
        <f>TEXT(Table1[[#This Row],[Date Joined]],"YYYY")</f>
        <v>2017</v>
      </c>
    </row>
    <row r="399" spans="1:19" x14ac:dyDescent="0.3">
      <c r="A399" s="1" t="s">
        <v>506</v>
      </c>
      <c r="B399" s="1" t="s">
        <v>33</v>
      </c>
      <c r="C399" s="1" t="s">
        <v>24</v>
      </c>
      <c r="D399" s="2">
        <v>37</v>
      </c>
      <c r="E399" s="1" t="s">
        <v>25</v>
      </c>
      <c r="F399" s="1" t="s">
        <v>41</v>
      </c>
      <c r="G399" s="28">
        <v>42861</v>
      </c>
      <c r="H399" s="3">
        <v>54629.9</v>
      </c>
      <c r="I399" s="1" t="s">
        <v>31</v>
      </c>
      <c r="J399" s="1" t="s">
        <v>32</v>
      </c>
      <c r="K399" s="1" t="s">
        <v>20</v>
      </c>
      <c r="L399" s="1" t="s">
        <v>20</v>
      </c>
      <c r="M399" s="1" t="s">
        <v>21</v>
      </c>
      <c r="N399" s="1" t="s">
        <v>69</v>
      </c>
      <c r="O399" s="1" t="s">
        <v>20</v>
      </c>
      <c r="P399" s="1" t="str">
        <f>IFERROR( LOOKUP(Table1[[#This Row],[Age]],$AO$3:$AO$8,$AP$3:$AP$8), "Out of Range")</f>
        <v>35-45</v>
      </c>
      <c r="Q399" s="1" t="str">
        <f>TEXT(Table1[[#This Row],[Date Joined]],"DD")</f>
        <v>06</v>
      </c>
      <c r="R399" s="1" t="str">
        <f>TEXT(Table1[[#This Row],[Date Joined]],"MMM")</f>
        <v>May</v>
      </c>
      <c r="S399" s="1" t="str">
        <f>TEXT(Table1[[#This Row],[Date Joined]],"YYYY")</f>
        <v>2017</v>
      </c>
    </row>
    <row r="400" spans="1:19" x14ac:dyDescent="0.3">
      <c r="A400" s="1" t="s">
        <v>507</v>
      </c>
      <c r="B400" s="1" t="s">
        <v>102</v>
      </c>
      <c r="C400" s="1" t="s">
        <v>24</v>
      </c>
      <c r="D400" s="2">
        <v>23</v>
      </c>
      <c r="E400" s="1" t="s">
        <v>25</v>
      </c>
      <c r="F400" s="1" t="s">
        <v>41</v>
      </c>
      <c r="G400" s="28">
        <v>42861</v>
      </c>
      <c r="H400" s="3">
        <v>29938.97</v>
      </c>
      <c r="I400" s="1" t="s">
        <v>18</v>
      </c>
      <c r="J400" s="1" t="s">
        <v>19</v>
      </c>
      <c r="K400" s="1" t="s">
        <v>28</v>
      </c>
      <c r="L400" s="1" t="s">
        <v>28</v>
      </c>
      <c r="M400" s="1" t="s">
        <v>53</v>
      </c>
      <c r="N400" s="1" t="s">
        <v>22</v>
      </c>
      <c r="O400" s="1" t="s">
        <v>20</v>
      </c>
      <c r="P400" s="1" t="str">
        <f>IFERROR( LOOKUP(Table1[[#This Row],[Age]],$AO$3:$AO$8,$AP$3:$AP$8), "Out of Range")</f>
        <v>15-25</v>
      </c>
      <c r="Q400" s="1" t="str">
        <f>TEXT(Table1[[#This Row],[Date Joined]],"DD")</f>
        <v>06</v>
      </c>
      <c r="R400" s="1" t="str">
        <f>TEXT(Table1[[#This Row],[Date Joined]],"MMM")</f>
        <v>May</v>
      </c>
      <c r="S400" s="1" t="str">
        <f>TEXT(Table1[[#This Row],[Date Joined]],"YYYY")</f>
        <v>2017</v>
      </c>
    </row>
    <row r="401" spans="1:19" x14ac:dyDescent="0.3">
      <c r="A401" s="1" t="s">
        <v>508</v>
      </c>
      <c r="B401" s="1" t="s">
        <v>50</v>
      </c>
      <c r="C401" s="1" t="s">
        <v>15</v>
      </c>
      <c r="D401" s="2">
        <v>35</v>
      </c>
      <c r="E401" s="1" t="s">
        <v>16</v>
      </c>
      <c r="F401" s="1" t="s">
        <v>17</v>
      </c>
      <c r="G401" s="28">
        <v>42862</v>
      </c>
      <c r="H401" s="3">
        <v>3615.63</v>
      </c>
      <c r="I401" s="1" t="s">
        <v>18</v>
      </c>
      <c r="J401" s="1" t="s">
        <v>19</v>
      </c>
      <c r="K401" s="1" t="s">
        <v>28</v>
      </c>
      <c r="L401" s="1" t="s">
        <v>20</v>
      </c>
      <c r="M401" s="1" t="s">
        <v>21</v>
      </c>
      <c r="N401" s="1" t="s">
        <v>22</v>
      </c>
      <c r="O401" s="1" t="s">
        <v>20</v>
      </c>
      <c r="P401" s="1" t="str">
        <f>IFERROR( LOOKUP(Table1[[#This Row],[Age]],$AO$3:$AO$8,$AP$3:$AP$8), "Out of Range")</f>
        <v>35-45</v>
      </c>
      <c r="Q401" s="1" t="str">
        <f>TEXT(Table1[[#This Row],[Date Joined]],"DD")</f>
        <v>07</v>
      </c>
      <c r="R401" s="1" t="str">
        <f>TEXT(Table1[[#This Row],[Date Joined]],"MMM")</f>
        <v>May</v>
      </c>
      <c r="S401" s="1" t="str">
        <f>TEXT(Table1[[#This Row],[Date Joined]],"YYYY")</f>
        <v>2017</v>
      </c>
    </row>
    <row r="402" spans="1:19" x14ac:dyDescent="0.3">
      <c r="A402" s="1" t="s">
        <v>509</v>
      </c>
      <c r="B402" s="1" t="s">
        <v>70</v>
      </c>
      <c r="C402" s="1" t="s">
        <v>15</v>
      </c>
      <c r="D402" s="2">
        <v>41</v>
      </c>
      <c r="E402" s="1" t="s">
        <v>16</v>
      </c>
      <c r="F402" s="1" t="s">
        <v>17</v>
      </c>
      <c r="G402" s="28">
        <v>42862</v>
      </c>
      <c r="H402" s="3">
        <v>76803.67</v>
      </c>
      <c r="I402" s="1" t="s">
        <v>49</v>
      </c>
      <c r="J402" s="1" t="s">
        <v>32</v>
      </c>
      <c r="K402" s="1" t="s">
        <v>28</v>
      </c>
      <c r="L402" s="1" t="s">
        <v>20</v>
      </c>
      <c r="M402" s="1" t="s">
        <v>21</v>
      </c>
      <c r="N402" s="1" t="s">
        <v>22</v>
      </c>
      <c r="O402" s="1" t="s">
        <v>20</v>
      </c>
      <c r="P402" s="1" t="str">
        <f>IFERROR( LOOKUP(Table1[[#This Row],[Age]],$AO$3:$AO$8,$AP$3:$AP$8), "Out of Range")</f>
        <v>35-45</v>
      </c>
      <c r="Q402" s="1" t="str">
        <f>TEXT(Table1[[#This Row],[Date Joined]],"DD")</f>
        <v>07</v>
      </c>
      <c r="R402" s="1" t="str">
        <f>TEXT(Table1[[#This Row],[Date Joined]],"MMM")</f>
        <v>May</v>
      </c>
      <c r="S402" s="1" t="str">
        <f>TEXT(Table1[[#This Row],[Date Joined]],"YYYY")</f>
        <v>2017</v>
      </c>
    </row>
    <row r="403" spans="1:19" x14ac:dyDescent="0.3">
      <c r="A403" s="1" t="s">
        <v>3986</v>
      </c>
      <c r="B403" s="1" t="s">
        <v>47</v>
      </c>
      <c r="C403" s="1" t="s">
        <v>24</v>
      </c>
      <c r="D403" s="2">
        <v>25</v>
      </c>
      <c r="E403" s="1" t="s">
        <v>16</v>
      </c>
      <c r="F403" s="1" t="s">
        <v>17</v>
      </c>
      <c r="G403" s="28">
        <v>43092</v>
      </c>
      <c r="H403" s="3">
        <v>7642.06</v>
      </c>
      <c r="I403" s="1" t="s">
        <v>18</v>
      </c>
      <c r="J403" s="1" t="s">
        <v>27</v>
      </c>
      <c r="K403" s="1" t="s">
        <v>20</v>
      </c>
      <c r="L403" s="1" t="s">
        <v>20</v>
      </c>
      <c r="M403" s="1" t="s">
        <v>53</v>
      </c>
      <c r="N403" s="1" t="s">
        <v>22</v>
      </c>
      <c r="O403" s="1" t="s">
        <v>20</v>
      </c>
      <c r="P403" s="1" t="str">
        <f>IFERROR( LOOKUP(Table1[[#This Row],[Age]],$AO$3:$AO$8,$AP$3:$AP$8), "Out of Range")</f>
        <v>26-35</v>
      </c>
      <c r="Q403" s="1" t="str">
        <f>TEXT(Table1[[#This Row],[Date Joined]],"DD")</f>
        <v>23</v>
      </c>
      <c r="R403" s="1" t="str">
        <f>TEXT(Table1[[#This Row],[Date Joined]],"MMM")</f>
        <v>Dec</v>
      </c>
      <c r="S403" s="1" t="str">
        <f>TEXT(Table1[[#This Row],[Date Joined]],"YYYY")</f>
        <v>2017</v>
      </c>
    </row>
    <row r="404" spans="1:19" x14ac:dyDescent="0.3">
      <c r="A404" s="1" t="s">
        <v>511</v>
      </c>
      <c r="B404" s="1" t="s">
        <v>36</v>
      </c>
      <c r="C404" s="1" t="s">
        <v>24</v>
      </c>
      <c r="D404" s="2">
        <v>39</v>
      </c>
      <c r="E404" s="1" t="s">
        <v>16</v>
      </c>
      <c r="F404" s="1" t="s">
        <v>17</v>
      </c>
      <c r="G404" s="28">
        <v>42862</v>
      </c>
      <c r="H404" s="3">
        <v>126752.45</v>
      </c>
      <c r="I404" s="1" t="s">
        <v>31</v>
      </c>
      <c r="J404" s="1" t="s">
        <v>27</v>
      </c>
      <c r="K404" s="1" t="s">
        <v>20</v>
      </c>
      <c r="L404" s="1" t="s">
        <v>20</v>
      </c>
      <c r="M404" s="1" t="s">
        <v>21</v>
      </c>
      <c r="N404" s="1" t="s">
        <v>22</v>
      </c>
      <c r="O404" s="1" t="s">
        <v>20</v>
      </c>
      <c r="P404" s="1" t="str">
        <f>IFERROR( LOOKUP(Table1[[#This Row],[Age]],$AO$3:$AO$8,$AP$3:$AP$8), "Out of Range")</f>
        <v>35-45</v>
      </c>
      <c r="Q404" s="1" t="str">
        <f>TEXT(Table1[[#This Row],[Date Joined]],"DD")</f>
        <v>07</v>
      </c>
      <c r="R404" s="1" t="str">
        <f>TEXT(Table1[[#This Row],[Date Joined]],"MMM")</f>
        <v>May</v>
      </c>
      <c r="S404" s="1" t="str">
        <f>TEXT(Table1[[#This Row],[Date Joined]],"YYYY")</f>
        <v>2017</v>
      </c>
    </row>
    <row r="405" spans="1:19" x14ac:dyDescent="0.3">
      <c r="A405" s="1" t="s">
        <v>512</v>
      </c>
      <c r="B405" s="1" t="s">
        <v>36</v>
      </c>
      <c r="C405" s="1" t="s">
        <v>15</v>
      </c>
      <c r="D405" s="2">
        <v>38</v>
      </c>
      <c r="E405" s="1" t="s">
        <v>16</v>
      </c>
      <c r="F405" s="1" t="s">
        <v>17</v>
      </c>
      <c r="G405" s="28">
        <v>42862</v>
      </c>
      <c r="H405" s="3">
        <v>180196.06</v>
      </c>
      <c r="I405" s="1" t="s">
        <v>18</v>
      </c>
      <c r="J405" s="1" t="s">
        <v>19</v>
      </c>
      <c r="K405" s="1" t="s">
        <v>20</v>
      </c>
      <c r="L405" s="1" t="s">
        <v>28</v>
      </c>
      <c r="M405" s="1" t="s">
        <v>21</v>
      </c>
      <c r="N405" s="1" t="s">
        <v>22</v>
      </c>
      <c r="O405" s="1" t="s">
        <v>20</v>
      </c>
      <c r="P405" s="1" t="str">
        <f>IFERROR( LOOKUP(Table1[[#This Row],[Age]],$AO$3:$AO$8,$AP$3:$AP$8), "Out of Range")</f>
        <v>35-45</v>
      </c>
      <c r="Q405" s="1" t="str">
        <f>TEXT(Table1[[#This Row],[Date Joined]],"DD")</f>
        <v>07</v>
      </c>
      <c r="R405" s="1" t="str">
        <f>TEXT(Table1[[#This Row],[Date Joined]],"MMM")</f>
        <v>May</v>
      </c>
      <c r="S405" s="1" t="str">
        <f>TEXT(Table1[[#This Row],[Date Joined]],"YYYY")</f>
        <v>2017</v>
      </c>
    </row>
    <row r="406" spans="1:19" x14ac:dyDescent="0.3">
      <c r="A406" s="1" t="s">
        <v>513</v>
      </c>
      <c r="B406" s="1" t="s">
        <v>43</v>
      </c>
      <c r="C406" s="1" t="s">
        <v>15</v>
      </c>
      <c r="D406" s="2">
        <v>36</v>
      </c>
      <c r="E406" s="1" t="s">
        <v>16</v>
      </c>
      <c r="F406" s="1" t="s">
        <v>17</v>
      </c>
      <c r="G406" s="28">
        <v>42862</v>
      </c>
      <c r="H406" s="3">
        <v>35405.040000000001</v>
      </c>
      <c r="I406" s="1" t="s">
        <v>18</v>
      </c>
      <c r="J406" s="1" t="s">
        <v>27</v>
      </c>
      <c r="K406" s="1" t="s">
        <v>20</v>
      </c>
      <c r="L406" s="1" t="s">
        <v>20</v>
      </c>
      <c r="M406" s="1" t="s">
        <v>22</v>
      </c>
      <c r="N406" s="1" t="s">
        <v>22</v>
      </c>
      <c r="O406" s="1" t="s">
        <v>20</v>
      </c>
      <c r="P406" s="1" t="str">
        <f>IFERROR( LOOKUP(Table1[[#This Row],[Age]],$AO$3:$AO$8,$AP$3:$AP$8), "Out of Range")</f>
        <v>35-45</v>
      </c>
      <c r="Q406" s="1" t="str">
        <f>TEXT(Table1[[#This Row],[Date Joined]],"DD")</f>
        <v>07</v>
      </c>
      <c r="R406" s="1" t="str">
        <f>TEXT(Table1[[#This Row],[Date Joined]],"MMM")</f>
        <v>May</v>
      </c>
      <c r="S406" s="1" t="str">
        <f>TEXT(Table1[[#This Row],[Date Joined]],"YYYY")</f>
        <v>2017</v>
      </c>
    </row>
    <row r="407" spans="1:19" x14ac:dyDescent="0.3">
      <c r="A407" s="1" t="s">
        <v>514</v>
      </c>
      <c r="B407" s="1" t="s">
        <v>43</v>
      </c>
      <c r="C407" s="1" t="s">
        <v>15</v>
      </c>
      <c r="D407" s="2">
        <v>39</v>
      </c>
      <c r="E407" s="1" t="s">
        <v>40</v>
      </c>
      <c r="F407" s="1" t="s">
        <v>26</v>
      </c>
      <c r="G407" s="28">
        <v>42862</v>
      </c>
      <c r="H407" s="3">
        <v>58719.78</v>
      </c>
      <c r="I407" s="1" t="s">
        <v>18</v>
      </c>
      <c r="J407" s="1" t="s">
        <v>27</v>
      </c>
      <c r="K407" s="1" t="s">
        <v>28</v>
      </c>
      <c r="L407" s="1" t="s">
        <v>20</v>
      </c>
      <c r="M407" s="1" t="s">
        <v>21</v>
      </c>
      <c r="N407" s="1" t="s">
        <v>22</v>
      </c>
      <c r="O407" s="1" t="s">
        <v>20</v>
      </c>
      <c r="P407" s="1" t="str">
        <f>IFERROR( LOOKUP(Table1[[#This Row],[Age]],$AO$3:$AO$8,$AP$3:$AP$8), "Out of Range")</f>
        <v>35-45</v>
      </c>
      <c r="Q407" s="1" t="str">
        <f>TEXT(Table1[[#This Row],[Date Joined]],"DD")</f>
        <v>07</v>
      </c>
      <c r="R407" s="1" t="str">
        <f>TEXT(Table1[[#This Row],[Date Joined]],"MMM")</f>
        <v>May</v>
      </c>
      <c r="S407" s="1" t="str">
        <f>TEXT(Table1[[#This Row],[Date Joined]],"YYYY")</f>
        <v>2017</v>
      </c>
    </row>
    <row r="408" spans="1:19" x14ac:dyDescent="0.3">
      <c r="A408" s="1" t="s">
        <v>515</v>
      </c>
      <c r="B408" s="1" t="s">
        <v>61</v>
      </c>
      <c r="C408" s="1" t="s">
        <v>15</v>
      </c>
      <c r="D408" s="2">
        <v>48</v>
      </c>
      <c r="E408" s="1" t="s">
        <v>40</v>
      </c>
      <c r="F408" s="1" t="s">
        <v>41</v>
      </c>
      <c r="G408" s="28">
        <v>42862</v>
      </c>
      <c r="H408" s="3">
        <v>35377.31</v>
      </c>
      <c r="I408" s="1" t="s">
        <v>18</v>
      </c>
      <c r="J408" s="1" t="s">
        <v>32</v>
      </c>
      <c r="K408" s="1" t="s">
        <v>28</v>
      </c>
      <c r="L408" s="1" t="s">
        <v>20</v>
      </c>
      <c r="M408" s="1" t="s">
        <v>22</v>
      </c>
      <c r="N408" s="1" t="s">
        <v>22</v>
      </c>
      <c r="O408" s="1" t="s">
        <v>20</v>
      </c>
      <c r="P408" s="1" t="str">
        <f>IFERROR( LOOKUP(Table1[[#This Row],[Age]],$AO$3:$AO$8,$AP$3:$AP$8), "Out of Range")</f>
        <v>45-55</v>
      </c>
      <c r="Q408" s="1" t="str">
        <f>TEXT(Table1[[#This Row],[Date Joined]],"DD")</f>
        <v>07</v>
      </c>
      <c r="R408" s="1" t="str">
        <f>TEXT(Table1[[#This Row],[Date Joined]],"MMM")</f>
        <v>May</v>
      </c>
      <c r="S408" s="1" t="str">
        <f>TEXT(Table1[[#This Row],[Date Joined]],"YYYY")</f>
        <v>2017</v>
      </c>
    </row>
    <row r="409" spans="1:19" x14ac:dyDescent="0.3">
      <c r="A409" s="1" t="s">
        <v>516</v>
      </c>
      <c r="B409" s="1" t="s">
        <v>51</v>
      </c>
      <c r="C409" s="1" t="s">
        <v>15</v>
      </c>
      <c r="D409" s="2">
        <v>55</v>
      </c>
      <c r="E409" s="1" t="s">
        <v>40</v>
      </c>
      <c r="F409" s="1" t="s">
        <v>26</v>
      </c>
      <c r="G409" s="28">
        <v>42862</v>
      </c>
      <c r="H409" s="3">
        <v>40015.269999999997</v>
      </c>
      <c r="I409" s="1" t="s">
        <v>18</v>
      </c>
      <c r="J409" s="1" t="s">
        <v>27</v>
      </c>
      <c r="K409" s="1" t="s">
        <v>20</v>
      </c>
      <c r="L409" s="1" t="s">
        <v>20</v>
      </c>
      <c r="M409" s="1" t="s">
        <v>21</v>
      </c>
      <c r="N409" s="1" t="s">
        <v>22</v>
      </c>
      <c r="O409" s="1" t="s">
        <v>20</v>
      </c>
      <c r="P409" s="1" t="str">
        <f>IFERROR( LOOKUP(Table1[[#This Row],[Age]],$AO$3:$AO$8,$AP$3:$AP$8), "Out of Range")</f>
        <v>55-65</v>
      </c>
      <c r="Q409" s="1" t="str">
        <f>TEXT(Table1[[#This Row],[Date Joined]],"DD")</f>
        <v>07</v>
      </c>
      <c r="R409" s="1" t="str">
        <f>TEXT(Table1[[#This Row],[Date Joined]],"MMM")</f>
        <v>May</v>
      </c>
      <c r="S409" s="1" t="str">
        <f>TEXT(Table1[[#This Row],[Date Joined]],"YYYY")</f>
        <v>2017</v>
      </c>
    </row>
    <row r="410" spans="1:19" x14ac:dyDescent="0.3">
      <c r="A410" s="1" t="s">
        <v>517</v>
      </c>
      <c r="B410" s="1" t="s">
        <v>44</v>
      </c>
      <c r="C410" s="1" t="s">
        <v>15</v>
      </c>
      <c r="D410" s="2">
        <v>45</v>
      </c>
      <c r="E410" s="1" t="s">
        <v>34</v>
      </c>
      <c r="F410" s="1" t="s">
        <v>41</v>
      </c>
      <c r="G410" s="28">
        <v>42862</v>
      </c>
      <c r="H410" s="3">
        <v>28786.46</v>
      </c>
      <c r="I410" s="1" t="s">
        <v>18</v>
      </c>
      <c r="J410" s="1" t="s">
        <v>27</v>
      </c>
      <c r="K410" s="1" t="s">
        <v>28</v>
      </c>
      <c r="L410" s="1" t="s">
        <v>20</v>
      </c>
      <c r="M410" s="1" t="s">
        <v>53</v>
      </c>
      <c r="N410" s="1" t="s">
        <v>29</v>
      </c>
      <c r="O410" s="1" t="s">
        <v>20</v>
      </c>
      <c r="P410" s="1" t="str">
        <f>IFERROR( LOOKUP(Table1[[#This Row],[Age]],$AO$3:$AO$8,$AP$3:$AP$8), "Out of Range")</f>
        <v>45-55</v>
      </c>
      <c r="Q410" s="1" t="str">
        <f>TEXT(Table1[[#This Row],[Date Joined]],"DD")</f>
        <v>07</v>
      </c>
      <c r="R410" s="1" t="str">
        <f>TEXT(Table1[[#This Row],[Date Joined]],"MMM")</f>
        <v>May</v>
      </c>
      <c r="S410" s="1" t="str">
        <f>TEXT(Table1[[#This Row],[Date Joined]],"YYYY")</f>
        <v>2017</v>
      </c>
    </row>
    <row r="411" spans="1:19" x14ac:dyDescent="0.3">
      <c r="A411" s="1" t="s">
        <v>4092</v>
      </c>
      <c r="B411" s="1" t="s">
        <v>102</v>
      </c>
      <c r="C411" s="1" t="s">
        <v>15</v>
      </c>
      <c r="D411" s="2">
        <v>25</v>
      </c>
      <c r="E411" s="1" t="s">
        <v>16</v>
      </c>
      <c r="F411" s="1" t="s">
        <v>17</v>
      </c>
      <c r="G411" s="28">
        <v>43098</v>
      </c>
      <c r="H411" s="3">
        <v>7880.18</v>
      </c>
      <c r="I411" s="1" t="s">
        <v>49</v>
      </c>
      <c r="J411" s="1" t="s">
        <v>32</v>
      </c>
      <c r="K411" s="1" t="s">
        <v>28</v>
      </c>
      <c r="L411" s="1" t="s">
        <v>20</v>
      </c>
      <c r="M411" s="1" t="s">
        <v>21</v>
      </c>
      <c r="N411" s="1" t="s">
        <v>22</v>
      </c>
      <c r="O411" s="1" t="s">
        <v>20</v>
      </c>
      <c r="P411" s="1" t="str">
        <f>IFERROR( LOOKUP(Table1[[#This Row],[Age]],$AO$3:$AO$8,$AP$3:$AP$8), "Out of Range")</f>
        <v>26-35</v>
      </c>
      <c r="Q411" s="1" t="str">
        <f>TEXT(Table1[[#This Row],[Date Joined]],"DD")</f>
        <v>29</v>
      </c>
      <c r="R411" s="1" t="str">
        <f>TEXT(Table1[[#This Row],[Date Joined]],"MMM")</f>
        <v>Dec</v>
      </c>
      <c r="S411" s="1" t="str">
        <f>TEXT(Table1[[#This Row],[Date Joined]],"YYYY")</f>
        <v>2017</v>
      </c>
    </row>
    <row r="412" spans="1:19" x14ac:dyDescent="0.3">
      <c r="A412" s="1" t="s">
        <v>519</v>
      </c>
      <c r="B412" s="1" t="s">
        <v>46</v>
      </c>
      <c r="C412" s="1" t="s">
        <v>15</v>
      </c>
      <c r="D412" s="2">
        <v>38</v>
      </c>
      <c r="E412" s="1" t="s">
        <v>34</v>
      </c>
      <c r="F412" s="1" t="s">
        <v>17</v>
      </c>
      <c r="G412" s="28">
        <v>42862</v>
      </c>
      <c r="H412" s="3">
        <v>144954.46</v>
      </c>
      <c r="I412" s="1" t="s">
        <v>18</v>
      </c>
      <c r="J412" s="1" t="s">
        <v>32</v>
      </c>
      <c r="K412" s="1" t="s">
        <v>20</v>
      </c>
      <c r="L412" s="1" t="s">
        <v>20</v>
      </c>
      <c r="M412" s="1" t="s">
        <v>21</v>
      </c>
      <c r="N412" s="1" t="s">
        <v>22</v>
      </c>
      <c r="O412" s="1" t="s">
        <v>20</v>
      </c>
      <c r="P412" s="1" t="str">
        <f>IFERROR( LOOKUP(Table1[[#This Row],[Age]],$AO$3:$AO$8,$AP$3:$AP$8), "Out of Range")</f>
        <v>35-45</v>
      </c>
      <c r="Q412" s="1" t="str">
        <f>TEXT(Table1[[#This Row],[Date Joined]],"DD")</f>
        <v>07</v>
      </c>
      <c r="R412" s="1" t="str">
        <f>TEXT(Table1[[#This Row],[Date Joined]],"MMM")</f>
        <v>May</v>
      </c>
      <c r="S412" s="1" t="str">
        <f>TEXT(Table1[[#This Row],[Date Joined]],"YYYY")</f>
        <v>2017</v>
      </c>
    </row>
    <row r="413" spans="1:19" x14ac:dyDescent="0.3">
      <c r="A413" s="1" t="s">
        <v>520</v>
      </c>
      <c r="B413" s="1" t="s">
        <v>73</v>
      </c>
      <c r="C413" s="1" t="s">
        <v>15</v>
      </c>
      <c r="D413" s="2">
        <v>18</v>
      </c>
      <c r="E413" s="1" t="s">
        <v>16</v>
      </c>
      <c r="F413" s="1" t="s">
        <v>17</v>
      </c>
      <c r="G413" s="28">
        <v>42863</v>
      </c>
      <c r="H413" s="3">
        <v>9711.51</v>
      </c>
      <c r="I413" s="1" t="s">
        <v>31</v>
      </c>
      <c r="J413" s="1" t="s">
        <v>27</v>
      </c>
      <c r="K413" s="1" t="s">
        <v>20</v>
      </c>
      <c r="L413" s="1" t="s">
        <v>20</v>
      </c>
      <c r="M413" s="1" t="s">
        <v>21</v>
      </c>
      <c r="N413" s="1" t="s">
        <v>22</v>
      </c>
      <c r="O413" s="1" t="s">
        <v>20</v>
      </c>
      <c r="P413" s="1" t="str">
        <f>IFERROR( LOOKUP(Table1[[#This Row],[Age]],$AO$3:$AO$8,$AP$3:$AP$8), "Out of Range")</f>
        <v>15-25</v>
      </c>
      <c r="Q413" s="1" t="str">
        <f>TEXT(Table1[[#This Row],[Date Joined]],"DD")</f>
        <v>08</v>
      </c>
      <c r="R413" s="1" t="str">
        <f>TEXT(Table1[[#This Row],[Date Joined]],"MMM")</f>
        <v>May</v>
      </c>
      <c r="S413" s="1" t="str">
        <f>TEXT(Table1[[#This Row],[Date Joined]],"YYYY")</f>
        <v>2017</v>
      </c>
    </row>
    <row r="414" spans="1:19" x14ac:dyDescent="0.3">
      <c r="A414" s="1" t="s">
        <v>142</v>
      </c>
      <c r="B414" s="1" t="s">
        <v>57</v>
      </c>
      <c r="C414" s="1" t="s">
        <v>15</v>
      </c>
      <c r="D414" s="2">
        <v>26</v>
      </c>
      <c r="E414" s="1" t="s">
        <v>16</v>
      </c>
      <c r="F414" s="1" t="s">
        <v>41</v>
      </c>
      <c r="G414" s="28">
        <v>42765</v>
      </c>
      <c r="H414" s="3">
        <v>8705.42</v>
      </c>
      <c r="I414" s="1" t="s">
        <v>31</v>
      </c>
      <c r="J414" s="1" t="s">
        <v>32</v>
      </c>
      <c r="K414" s="1" t="s">
        <v>28</v>
      </c>
      <c r="L414" s="1" t="s">
        <v>20</v>
      </c>
      <c r="M414" s="1" t="s">
        <v>21</v>
      </c>
      <c r="N414" s="1" t="s">
        <v>22</v>
      </c>
      <c r="O414" s="1" t="s">
        <v>28</v>
      </c>
      <c r="P414" s="1" t="str">
        <f>IFERROR( LOOKUP(Table1[[#This Row],[Age]],$AO$3:$AO$8,$AP$3:$AP$8), "Out of Range")</f>
        <v>26-35</v>
      </c>
      <c r="Q414" s="1" t="str">
        <f>TEXT(Table1[[#This Row],[Date Joined]],"DD")</f>
        <v>30</v>
      </c>
      <c r="R414" s="1" t="str">
        <f>TEXT(Table1[[#This Row],[Date Joined]],"MMM")</f>
        <v>Jan</v>
      </c>
      <c r="S414" s="1" t="str">
        <f>TEXT(Table1[[#This Row],[Date Joined]],"YYYY")</f>
        <v>2017</v>
      </c>
    </row>
    <row r="415" spans="1:19" x14ac:dyDescent="0.3">
      <c r="A415" s="1" t="s">
        <v>522</v>
      </c>
      <c r="B415" s="1" t="s">
        <v>60</v>
      </c>
      <c r="C415" s="1" t="s">
        <v>15</v>
      </c>
      <c r="D415" s="2">
        <v>45</v>
      </c>
      <c r="E415" s="1" t="s">
        <v>40</v>
      </c>
      <c r="F415" s="1" t="s">
        <v>41</v>
      </c>
      <c r="G415" s="28">
        <v>42863</v>
      </c>
      <c r="H415" s="3">
        <v>12407.27</v>
      </c>
      <c r="I415" s="1" t="s">
        <v>18</v>
      </c>
      <c r="J415" s="1" t="s">
        <v>32</v>
      </c>
      <c r="K415" s="1" t="s">
        <v>20</v>
      </c>
      <c r="L415" s="1" t="s">
        <v>20</v>
      </c>
      <c r="M415" s="1" t="s">
        <v>21</v>
      </c>
      <c r="N415" s="1" t="s">
        <v>22</v>
      </c>
      <c r="O415" s="1" t="s">
        <v>20</v>
      </c>
      <c r="P415" s="1" t="str">
        <f>IFERROR( LOOKUP(Table1[[#This Row],[Age]],$AO$3:$AO$8,$AP$3:$AP$8), "Out of Range")</f>
        <v>45-55</v>
      </c>
      <c r="Q415" s="1" t="str">
        <f>TEXT(Table1[[#This Row],[Date Joined]],"DD")</f>
        <v>08</v>
      </c>
      <c r="R415" s="1" t="str">
        <f>TEXT(Table1[[#This Row],[Date Joined]],"MMM")</f>
        <v>May</v>
      </c>
      <c r="S415" s="1" t="str">
        <f>TEXT(Table1[[#This Row],[Date Joined]],"YYYY")</f>
        <v>2017</v>
      </c>
    </row>
    <row r="416" spans="1:19" x14ac:dyDescent="0.3">
      <c r="A416" s="1" t="s">
        <v>523</v>
      </c>
      <c r="B416" s="1" t="s">
        <v>43</v>
      </c>
      <c r="C416" s="1" t="s">
        <v>15</v>
      </c>
      <c r="D416" s="2">
        <v>45</v>
      </c>
      <c r="E416" s="1" t="s">
        <v>40</v>
      </c>
      <c r="F416" s="1" t="s">
        <v>26</v>
      </c>
      <c r="G416" s="28">
        <v>42863</v>
      </c>
      <c r="H416" s="3">
        <v>52350.85</v>
      </c>
      <c r="I416" s="1" t="s">
        <v>18</v>
      </c>
      <c r="J416" s="1" t="s">
        <v>27</v>
      </c>
      <c r="K416" s="1" t="s">
        <v>20</v>
      </c>
      <c r="L416" s="1" t="s">
        <v>20</v>
      </c>
      <c r="M416" s="1" t="s">
        <v>53</v>
      </c>
      <c r="N416" s="1" t="s">
        <v>22</v>
      </c>
      <c r="O416" s="1" t="s">
        <v>20</v>
      </c>
      <c r="P416" s="1" t="str">
        <f>IFERROR( LOOKUP(Table1[[#This Row],[Age]],$AO$3:$AO$8,$AP$3:$AP$8), "Out of Range")</f>
        <v>45-55</v>
      </c>
      <c r="Q416" s="1" t="str">
        <f>TEXT(Table1[[#This Row],[Date Joined]],"DD")</f>
        <v>08</v>
      </c>
      <c r="R416" s="1" t="str">
        <f>TEXT(Table1[[#This Row],[Date Joined]],"MMM")</f>
        <v>May</v>
      </c>
      <c r="S416" s="1" t="str">
        <f>TEXT(Table1[[#This Row],[Date Joined]],"YYYY")</f>
        <v>2017</v>
      </c>
    </row>
    <row r="417" spans="1:19" x14ac:dyDescent="0.3">
      <c r="A417" s="1" t="s">
        <v>524</v>
      </c>
      <c r="B417" s="1" t="s">
        <v>85</v>
      </c>
      <c r="C417" s="1" t="s">
        <v>15</v>
      </c>
      <c r="D417" s="2">
        <v>46</v>
      </c>
      <c r="E417" s="1" t="s">
        <v>40</v>
      </c>
      <c r="F417" s="1" t="s">
        <v>26</v>
      </c>
      <c r="G417" s="28">
        <v>42863</v>
      </c>
      <c r="H417" s="3">
        <v>96093.37</v>
      </c>
      <c r="I417" s="1" t="s">
        <v>49</v>
      </c>
      <c r="J417" s="1" t="s">
        <v>32</v>
      </c>
      <c r="K417" s="1" t="s">
        <v>20</v>
      </c>
      <c r="L417" s="1" t="s">
        <v>20</v>
      </c>
      <c r="M417" s="1" t="s">
        <v>21</v>
      </c>
      <c r="N417" s="1" t="s">
        <v>22</v>
      </c>
      <c r="O417" s="1" t="s">
        <v>28</v>
      </c>
      <c r="P417" s="1" t="str">
        <f>IFERROR( LOOKUP(Table1[[#This Row],[Age]],$AO$3:$AO$8,$AP$3:$AP$8), "Out of Range")</f>
        <v>45-55</v>
      </c>
      <c r="Q417" s="1" t="str">
        <f>TEXT(Table1[[#This Row],[Date Joined]],"DD")</f>
        <v>08</v>
      </c>
      <c r="R417" s="1" t="str">
        <f>TEXT(Table1[[#This Row],[Date Joined]],"MMM")</f>
        <v>May</v>
      </c>
      <c r="S417" s="1" t="str">
        <f>TEXT(Table1[[#This Row],[Date Joined]],"YYYY")</f>
        <v>2017</v>
      </c>
    </row>
    <row r="418" spans="1:19" x14ac:dyDescent="0.3">
      <c r="A418" s="1" t="s">
        <v>525</v>
      </c>
      <c r="B418" s="1" t="s">
        <v>43</v>
      </c>
      <c r="C418" s="1" t="s">
        <v>15</v>
      </c>
      <c r="D418" s="2">
        <v>37</v>
      </c>
      <c r="E418" s="1" t="s">
        <v>40</v>
      </c>
      <c r="F418" s="1" t="s">
        <v>26</v>
      </c>
      <c r="G418" s="28">
        <v>42863</v>
      </c>
      <c r="H418" s="3">
        <v>47492.9</v>
      </c>
      <c r="I418" s="1" t="s">
        <v>31</v>
      </c>
      <c r="J418" s="1" t="s">
        <v>27</v>
      </c>
      <c r="K418" s="1" t="s">
        <v>20</v>
      </c>
      <c r="L418" s="1" t="s">
        <v>20</v>
      </c>
      <c r="M418" s="1" t="s">
        <v>21</v>
      </c>
      <c r="N418" s="1" t="s">
        <v>22</v>
      </c>
      <c r="O418" s="1" t="s">
        <v>20</v>
      </c>
      <c r="P418" s="1" t="str">
        <f>IFERROR( LOOKUP(Table1[[#This Row],[Age]],$AO$3:$AO$8,$AP$3:$AP$8), "Out of Range")</f>
        <v>35-45</v>
      </c>
      <c r="Q418" s="1" t="str">
        <f>TEXT(Table1[[#This Row],[Date Joined]],"DD")</f>
        <v>08</v>
      </c>
      <c r="R418" s="1" t="str">
        <f>TEXT(Table1[[#This Row],[Date Joined]],"MMM")</f>
        <v>May</v>
      </c>
      <c r="S418" s="1" t="str">
        <f>TEXT(Table1[[#This Row],[Date Joined]],"YYYY")</f>
        <v>2017</v>
      </c>
    </row>
    <row r="419" spans="1:19" x14ac:dyDescent="0.3">
      <c r="A419" s="1" t="s">
        <v>526</v>
      </c>
      <c r="B419" s="1" t="s">
        <v>74</v>
      </c>
      <c r="C419" s="1" t="s">
        <v>15</v>
      </c>
      <c r="D419" s="2">
        <v>44</v>
      </c>
      <c r="E419" s="1" t="s">
        <v>34</v>
      </c>
      <c r="F419" s="1" t="s">
        <v>17</v>
      </c>
      <c r="G419" s="28">
        <v>42863</v>
      </c>
      <c r="H419" s="3">
        <v>14428.15</v>
      </c>
      <c r="I419" s="1" t="s">
        <v>31</v>
      </c>
      <c r="J419" s="1" t="s">
        <v>19</v>
      </c>
      <c r="K419" s="1" t="s">
        <v>20</v>
      </c>
      <c r="L419" s="1" t="s">
        <v>20</v>
      </c>
      <c r="M419" s="1" t="s">
        <v>21</v>
      </c>
      <c r="N419" s="1" t="s">
        <v>22</v>
      </c>
      <c r="O419" s="1" t="s">
        <v>20</v>
      </c>
      <c r="P419" s="1" t="str">
        <f>IFERROR( LOOKUP(Table1[[#This Row],[Age]],$AO$3:$AO$8,$AP$3:$AP$8), "Out of Range")</f>
        <v>35-45</v>
      </c>
      <c r="Q419" s="1" t="str">
        <f>TEXT(Table1[[#This Row],[Date Joined]],"DD")</f>
        <v>08</v>
      </c>
      <c r="R419" s="1" t="str">
        <f>TEXT(Table1[[#This Row],[Date Joined]],"MMM")</f>
        <v>May</v>
      </c>
      <c r="S419" s="1" t="str">
        <f>TEXT(Table1[[#This Row],[Date Joined]],"YYYY")</f>
        <v>2017</v>
      </c>
    </row>
    <row r="420" spans="1:19" x14ac:dyDescent="0.3">
      <c r="A420" s="1" t="s">
        <v>200</v>
      </c>
      <c r="B420" s="1" t="s">
        <v>82</v>
      </c>
      <c r="C420" s="1" t="s">
        <v>24</v>
      </c>
      <c r="D420" s="2">
        <v>26</v>
      </c>
      <c r="E420" s="1" t="s">
        <v>16</v>
      </c>
      <c r="F420" s="1" t="s">
        <v>17</v>
      </c>
      <c r="G420" s="28">
        <v>42810</v>
      </c>
      <c r="H420" s="3">
        <v>42665.81</v>
      </c>
      <c r="I420" s="1" t="s">
        <v>18</v>
      </c>
      <c r="J420" s="1" t="s">
        <v>19</v>
      </c>
      <c r="K420" s="1" t="s">
        <v>28</v>
      </c>
      <c r="L420" s="1" t="s">
        <v>20</v>
      </c>
      <c r="M420" s="1" t="s">
        <v>22</v>
      </c>
      <c r="N420" s="1" t="s">
        <v>22</v>
      </c>
      <c r="O420" s="1" t="s">
        <v>20</v>
      </c>
      <c r="P420" s="1" t="str">
        <f>IFERROR( LOOKUP(Table1[[#This Row],[Age]],$AO$3:$AO$8,$AP$3:$AP$8), "Out of Range")</f>
        <v>26-35</v>
      </c>
      <c r="Q420" s="1" t="str">
        <f>TEXT(Table1[[#This Row],[Date Joined]],"DD")</f>
        <v>16</v>
      </c>
      <c r="R420" s="1" t="str">
        <f>TEXT(Table1[[#This Row],[Date Joined]],"MMM")</f>
        <v>Mar</v>
      </c>
      <c r="S420" s="1" t="str">
        <f>TEXT(Table1[[#This Row],[Date Joined]],"YYYY")</f>
        <v>2017</v>
      </c>
    </row>
    <row r="421" spans="1:19" x14ac:dyDescent="0.3">
      <c r="A421" s="1" t="s">
        <v>220</v>
      </c>
      <c r="B421" s="1" t="s">
        <v>76</v>
      </c>
      <c r="C421" s="1" t="s">
        <v>15</v>
      </c>
      <c r="D421" s="2">
        <v>26</v>
      </c>
      <c r="E421" s="1" t="s">
        <v>34</v>
      </c>
      <c r="F421" s="1" t="s">
        <v>17</v>
      </c>
      <c r="G421" s="28">
        <v>42810</v>
      </c>
      <c r="H421" s="3">
        <v>30786.06</v>
      </c>
      <c r="I421" s="1" t="s">
        <v>18</v>
      </c>
      <c r="J421" s="1" t="s">
        <v>32</v>
      </c>
      <c r="K421" s="1" t="s">
        <v>28</v>
      </c>
      <c r="L421" s="1" t="s">
        <v>20</v>
      </c>
      <c r="M421" s="1" t="s">
        <v>53</v>
      </c>
      <c r="N421" s="1" t="s">
        <v>22</v>
      </c>
      <c r="O421" s="1" t="s">
        <v>20</v>
      </c>
      <c r="P421" s="1" t="str">
        <f>IFERROR( LOOKUP(Table1[[#This Row],[Age]],$AO$3:$AO$8,$AP$3:$AP$8), "Out of Range")</f>
        <v>26-35</v>
      </c>
      <c r="Q421" s="1" t="str">
        <f>TEXT(Table1[[#This Row],[Date Joined]],"DD")</f>
        <v>16</v>
      </c>
      <c r="R421" s="1" t="str">
        <f>TEXT(Table1[[#This Row],[Date Joined]],"MMM")</f>
        <v>Mar</v>
      </c>
      <c r="S421" s="1" t="str">
        <f>TEXT(Table1[[#This Row],[Date Joined]],"YYYY")</f>
        <v>2017</v>
      </c>
    </row>
    <row r="422" spans="1:19" x14ac:dyDescent="0.3">
      <c r="A422" s="1" t="s">
        <v>244</v>
      </c>
      <c r="B422" s="1" t="s">
        <v>48</v>
      </c>
      <c r="C422" s="1" t="s">
        <v>15</v>
      </c>
      <c r="D422" s="2">
        <v>26</v>
      </c>
      <c r="E422" s="1" t="s">
        <v>16</v>
      </c>
      <c r="F422" s="1" t="s">
        <v>17</v>
      </c>
      <c r="G422" s="28">
        <v>42827</v>
      </c>
      <c r="H422" s="3">
        <v>19392.82</v>
      </c>
      <c r="I422" s="1" t="s">
        <v>31</v>
      </c>
      <c r="J422" s="1" t="s">
        <v>32</v>
      </c>
      <c r="K422" s="1" t="s">
        <v>20</v>
      </c>
      <c r="L422" s="1" t="s">
        <v>20</v>
      </c>
      <c r="M422" s="1" t="s">
        <v>21</v>
      </c>
      <c r="N422" s="1" t="s">
        <v>22</v>
      </c>
      <c r="O422" s="1" t="s">
        <v>20</v>
      </c>
      <c r="P422" s="1" t="str">
        <f>IFERROR( LOOKUP(Table1[[#This Row],[Age]],$AO$3:$AO$8,$AP$3:$AP$8), "Out of Range")</f>
        <v>26-35</v>
      </c>
      <c r="Q422" s="1" t="str">
        <f>TEXT(Table1[[#This Row],[Date Joined]],"DD")</f>
        <v>02</v>
      </c>
      <c r="R422" s="1" t="str">
        <f>TEXT(Table1[[#This Row],[Date Joined]],"MMM")</f>
        <v>Apr</v>
      </c>
      <c r="S422" s="1" t="str">
        <f>TEXT(Table1[[#This Row],[Date Joined]],"YYYY")</f>
        <v>2017</v>
      </c>
    </row>
    <row r="423" spans="1:19" x14ac:dyDescent="0.3">
      <c r="A423" s="1" t="s">
        <v>530</v>
      </c>
      <c r="B423" s="1" t="s">
        <v>64</v>
      </c>
      <c r="C423" s="1" t="s">
        <v>15</v>
      </c>
      <c r="D423" s="2">
        <v>35</v>
      </c>
      <c r="E423" s="1" t="s">
        <v>16</v>
      </c>
      <c r="F423" s="1" t="s">
        <v>17</v>
      </c>
      <c r="G423" s="28">
        <v>42864</v>
      </c>
      <c r="H423" s="3">
        <v>12305.58</v>
      </c>
      <c r="I423" s="1" t="s">
        <v>18</v>
      </c>
      <c r="J423" s="1" t="s">
        <v>32</v>
      </c>
      <c r="K423" s="1" t="s">
        <v>28</v>
      </c>
      <c r="L423" s="1" t="s">
        <v>20</v>
      </c>
      <c r="M423" s="1" t="s">
        <v>21</v>
      </c>
      <c r="N423" s="1" t="s">
        <v>29</v>
      </c>
      <c r="O423" s="1" t="s">
        <v>20</v>
      </c>
      <c r="P423" s="1" t="str">
        <f>IFERROR( LOOKUP(Table1[[#This Row],[Age]],$AO$3:$AO$8,$AP$3:$AP$8), "Out of Range")</f>
        <v>35-45</v>
      </c>
      <c r="Q423" s="1" t="str">
        <f>TEXT(Table1[[#This Row],[Date Joined]],"DD")</f>
        <v>09</v>
      </c>
      <c r="R423" s="1" t="str">
        <f>TEXT(Table1[[#This Row],[Date Joined]],"MMM")</f>
        <v>May</v>
      </c>
      <c r="S423" s="1" t="str">
        <f>TEXT(Table1[[#This Row],[Date Joined]],"YYYY")</f>
        <v>2017</v>
      </c>
    </row>
    <row r="424" spans="1:19" x14ac:dyDescent="0.3">
      <c r="A424" s="1" t="s">
        <v>252</v>
      </c>
      <c r="B424" s="1" t="s">
        <v>60</v>
      </c>
      <c r="C424" s="1" t="s">
        <v>15</v>
      </c>
      <c r="D424" s="2">
        <v>26</v>
      </c>
      <c r="E424" s="1" t="s">
        <v>16</v>
      </c>
      <c r="F424" s="1" t="s">
        <v>17</v>
      </c>
      <c r="G424" s="28">
        <v>42828</v>
      </c>
      <c r="H424" s="3">
        <v>6773.51</v>
      </c>
      <c r="I424" s="1" t="s">
        <v>31</v>
      </c>
      <c r="J424" s="1" t="s">
        <v>32</v>
      </c>
      <c r="K424" s="1" t="s">
        <v>28</v>
      </c>
      <c r="L424" s="1" t="s">
        <v>20</v>
      </c>
      <c r="M424" s="1" t="s">
        <v>21</v>
      </c>
      <c r="N424" s="1" t="s">
        <v>22</v>
      </c>
      <c r="O424" s="1" t="s">
        <v>20</v>
      </c>
      <c r="P424" s="1" t="str">
        <f>IFERROR( LOOKUP(Table1[[#This Row],[Age]],$AO$3:$AO$8,$AP$3:$AP$8), "Out of Range")</f>
        <v>26-35</v>
      </c>
      <c r="Q424" s="1" t="str">
        <f>TEXT(Table1[[#This Row],[Date Joined]],"DD")</f>
        <v>03</v>
      </c>
      <c r="R424" s="1" t="str">
        <f>TEXT(Table1[[#This Row],[Date Joined]],"MMM")</f>
        <v>Apr</v>
      </c>
      <c r="S424" s="1" t="str">
        <f>TEXT(Table1[[#This Row],[Date Joined]],"YYYY")</f>
        <v>2017</v>
      </c>
    </row>
    <row r="425" spans="1:19" x14ac:dyDescent="0.3">
      <c r="A425" s="1" t="s">
        <v>532</v>
      </c>
      <c r="B425" s="1" t="s">
        <v>84</v>
      </c>
      <c r="C425" s="1" t="s">
        <v>15</v>
      </c>
      <c r="D425" s="2">
        <v>53</v>
      </c>
      <c r="E425" s="1" t="s">
        <v>40</v>
      </c>
      <c r="F425" s="1" t="s">
        <v>26</v>
      </c>
      <c r="G425" s="28">
        <v>42864</v>
      </c>
      <c r="H425" s="3">
        <v>100805.72</v>
      </c>
      <c r="I425" s="1" t="s">
        <v>31</v>
      </c>
      <c r="J425" s="1" t="s">
        <v>32</v>
      </c>
      <c r="K425" s="1" t="s">
        <v>28</v>
      </c>
      <c r="L425" s="1" t="s">
        <v>20</v>
      </c>
      <c r="M425" s="1" t="s">
        <v>21</v>
      </c>
      <c r="N425" s="1" t="s">
        <v>29</v>
      </c>
      <c r="O425" s="1" t="s">
        <v>20</v>
      </c>
      <c r="P425" s="1" t="str">
        <f>IFERROR( LOOKUP(Table1[[#This Row],[Age]],$AO$3:$AO$8,$AP$3:$AP$8), "Out of Range")</f>
        <v>45-55</v>
      </c>
      <c r="Q425" s="1" t="str">
        <f>TEXT(Table1[[#This Row],[Date Joined]],"DD")</f>
        <v>09</v>
      </c>
      <c r="R425" s="1" t="str">
        <f>TEXT(Table1[[#This Row],[Date Joined]],"MMM")</f>
        <v>May</v>
      </c>
      <c r="S425" s="1" t="str">
        <f>TEXT(Table1[[#This Row],[Date Joined]],"YYYY")</f>
        <v>2017</v>
      </c>
    </row>
    <row r="426" spans="1:19" x14ac:dyDescent="0.3">
      <c r="A426" s="1" t="s">
        <v>533</v>
      </c>
      <c r="B426" s="1" t="s">
        <v>35</v>
      </c>
      <c r="C426" s="1" t="s">
        <v>15</v>
      </c>
      <c r="D426" s="2">
        <v>45</v>
      </c>
      <c r="E426" s="1" t="s">
        <v>40</v>
      </c>
      <c r="F426" s="1" t="s">
        <v>41</v>
      </c>
      <c r="G426" s="28">
        <v>42864</v>
      </c>
      <c r="H426" s="3">
        <v>52044.55</v>
      </c>
      <c r="I426" s="1" t="s">
        <v>31</v>
      </c>
      <c r="J426" s="1" t="s">
        <v>27</v>
      </c>
      <c r="K426" s="1" t="s">
        <v>28</v>
      </c>
      <c r="L426" s="1" t="s">
        <v>20</v>
      </c>
      <c r="M426" s="1" t="s">
        <v>22</v>
      </c>
      <c r="N426" s="1" t="s">
        <v>22</v>
      </c>
      <c r="O426" s="1" t="s">
        <v>20</v>
      </c>
      <c r="P426" s="1" t="str">
        <f>IFERROR( LOOKUP(Table1[[#This Row],[Age]],$AO$3:$AO$8,$AP$3:$AP$8), "Out of Range")</f>
        <v>45-55</v>
      </c>
      <c r="Q426" s="1" t="str">
        <f>TEXT(Table1[[#This Row],[Date Joined]],"DD")</f>
        <v>09</v>
      </c>
      <c r="R426" s="1" t="str">
        <f>TEXT(Table1[[#This Row],[Date Joined]],"MMM")</f>
        <v>May</v>
      </c>
      <c r="S426" s="1" t="str">
        <f>TEXT(Table1[[#This Row],[Date Joined]],"YYYY")</f>
        <v>2017</v>
      </c>
    </row>
    <row r="427" spans="1:19" x14ac:dyDescent="0.3">
      <c r="A427" s="1" t="s">
        <v>534</v>
      </c>
      <c r="B427" s="1" t="s">
        <v>48</v>
      </c>
      <c r="C427" s="1" t="s">
        <v>15</v>
      </c>
      <c r="D427" s="2">
        <v>55</v>
      </c>
      <c r="E427" s="1" t="s">
        <v>40</v>
      </c>
      <c r="F427" s="1" t="s">
        <v>26</v>
      </c>
      <c r="G427" s="28">
        <v>42864</v>
      </c>
      <c r="H427" s="3">
        <v>61070.82</v>
      </c>
      <c r="I427" s="1" t="s">
        <v>31</v>
      </c>
      <c r="J427" s="1" t="s">
        <v>19</v>
      </c>
      <c r="K427" s="1" t="s">
        <v>28</v>
      </c>
      <c r="L427" s="1" t="s">
        <v>20</v>
      </c>
      <c r="M427" s="1" t="s">
        <v>22</v>
      </c>
      <c r="N427" s="1" t="s">
        <v>22</v>
      </c>
      <c r="O427" s="1" t="s">
        <v>20</v>
      </c>
      <c r="P427" s="1" t="str">
        <f>IFERROR( LOOKUP(Table1[[#This Row],[Age]],$AO$3:$AO$8,$AP$3:$AP$8), "Out of Range")</f>
        <v>55-65</v>
      </c>
      <c r="Q427" s="1" t="str">
        <f>TEXT(Table1[[#This Row],[Date Joined]],"DD")</f>
        <v>09</v>
      </c>
      <c r="R427" s="1" t="str">
        <f>TEXT(Table1[[#This Row],[Date Joined]],"MMM")</f>
        <v>May</v>
      </c>
      <c r="S427" s="1" t="str">
        <f>TEXT(Table1[[#This Row],[Date Joined]],"YYYY")</f>
        <v>2017</v>
      </c>
    </row>
    <row r="428" spans="1:19" x14ac:dyDescent="0.3">
      <c r="A428" s="1" t="s">
        <v>266</v>
      </c>
      <c r="B428" s="1" t="s">
        <v>46</v>
      </c>
      <c r="C428" s="1" t="s">
        <v>15</v>
      </c>
      <c r="D428" s="2">
        <v>26</v>
      </c>
      <c r="E428" s="1" t="s">
        <v>16</v>
      </c>
      <c r="F428" s="1" t="s">
        <v>17</v>
      </c>
      <c r="G428" s="28">
        <v>42830</v>
      </c>
      <c r="H428" s="3">
        <v>1505.52</v>
      </c>
      <c r="I428" s="1" t="s">
        <v>18</v>
      </c>
      <c r="J428" s="1" t="s">
        <v>27</v>
      </c>
      <c r="K428" s="1" t="s">
        <v>28</v>
      </c>
      <c r="L428" s="1" t="s">
        <v>20</v>
      </c>
      <c r="M428" s="1" t="s">
        <v>21</v>
      </c>
      <c r="N428" s="1" t="s">
        <v>29</v>
      </c>
      <c r="O428" s="1" t="s">
        <v>20</v>
      </c>
      <c r="P428" s="1" t="str">
        <f>IFERROR( LOOKUP(Table1[[#This Row],[Age]],$AO$3:$AO$8,$AP$3:$AP$8), "Out of Range")</f>
        <v>26-35</v>
      </c>
      <c r="Q428" s="1" t="str">
        <f>TEXT(Table1[[#This Row],[Date Joined]],"DD")</f>
        <v>05</v>
      </c>
      <c r="R428" s="1" t="str">
        <f>TEXT(Table1[[#This Row],[Date Joined]],"MMM")</f>
        <v>Apr</v>
      </c>
      <c r="S428" s="1" t="str">
        <f>TEXT(Table1[[#This Row],[Date Joined]],"YYYY")</f>
        <v>2017</v>
      </c>
    </row>
    <row r="429" spans="1:19" x14ac:dyDescent="0.3">
      <c r="A429" s="1" t="s">
        <v>536</v>
      </c>
      <c r="B429" s="1" t="s">
        <v>51</v>
      </c>
      <c r="C429" s="1" t="s">
        <v>24</v>
      </c>
      <c r="D429" s="2">
        <v>49</v>
      </c>
      <c r="E429" s="1" t="s">
        <v>34</v>
      </c>
      <c r="F429" s="1" t="s">
        <v>17</v>
      </c>
      <c r="G429" s="28">
        <v>42864</v>
      </c>
      <c r="H429" s="3">
        <v>30951.759999999998</v>
      </c>
      <c r="I429" s="1" t="s">
        <v>18</v>
      </c>
      <c r="J429" s="1" t="s">
        <v>32</v>
      </c>
      <c r="K429" s="1" t="s">
        <v>28</v>
      </c>
      <c r="L429" s="1" t="s">
        <v>20</v>
      </c>
      <c r="M429" s="1" t="s">
        <v>22</v>
      </c>
      <c r="N429" s="1" t="s">
        <v>22</v>
      </c>
      <c r="O429" s="1" t="s">
        <v>20</v>
      </c>
      <c r="P429" s="1" t="str">
        <f>IFERROR( LOOKUP(Table1[[#This Row],[Age]],$AO$3:$AO$8,$AP$3:$AP$8), "Out of Range")</f>
        <v>45-55</v>
      </c>
      <c r="Q429" s="1" t="str">
        <f>TEXT(Table1[[#This Row],[Date Joined]],"DD")</f>
        <v>09</v>
      </c>
      <c r="R429" s="1" t="str">
        <f>TEXT(Table1[[#This Row],[Date Joined]],"MMM")</f>
        <v>May</v>
      </c>
      <c r="S429" s="1" t="str">
        <f>TEXT(Table1[[#This Row],[Date Joined]],"YYYY")</f>
        <v>2017</v>
      </c>
    </row>
    <row r="430" spans="1:19" x14ac:dyDescent="0.3">
      <c r="A430" s="1" t="s">
        <v>537</v>
      </c>
      <c r="B430" s="1" t="s">
        <v>67</v>
      </c>
      <c r="C430" s="1" t="s">
        <v>15</v>
      </c>
      <c r="D430" s="2">
        <v>37</v>
      </c>
      <c r="E430" s="1" t="s">
        <v>34</v>
      </c>
      <c r="F430" s="1" t="s">
        <v>41</v>
      </c>
      <c r="G430" s="28">
        <v>42864</v>
      </c>
      <c r="H430" s="3">
        <v>51344.72</v>
      </c>
      <c r="I430" s="1" t="s">
        <v>18</v>
      </c>
      <c r="J430" s="1" t="s">
        <v>27</v>
      </c>
      <c r="K430" s="1" t="s">
        <v>28</v>
      </c>
      <c r="L430" s="1" t="s">
        <v>20</v>
      </c>
      <c r="M430" s="1" t="s">
        <v>22</v>
      </c>
      <c r="N430" s="1" t="s">
        <v>22</v>
      </c>
      <c r="O430" s="1" t="s">
        <v>20</v>
      </c>
      <c r="P430" s="1" t="str">
        <f>IFERROR( LOOKUP(Table1[[#This Row],[Age]],$AO$3:$AO$8,$AP$3:$AP$8), "Out of Range")</f>
        <v>35-45</v>
      </c>
      <c r="Q430" s="1" t="str">
        <f>TEXT(Table1[[#This Row],[Date Joined]],"DD")</f>
        <v>09</v>
      </c>
      <c r="R430" s="1" t="str">
        <f>TEXT(Table1[[#This Row],[Date Joined]],"MMM")</f>
        <v>May</v>
      </c>
      <c r="S430" s="1" t="str">
        <f>TEXT(Table1[[#This Row],[Date Joined]],"YYYY")</f>
        <v>2017</v>
      </c>
    </row>
    <row r="431" spans="1:19" x14ac:dyDescent="0.3">
      <c r="A431" s="1" t="s">
        <v>281</v>
      </c>
      <c r="B431" s="1" t="s">
        <v>67</v>
      </c>
      <c r="C431" s="1" t="s">
        <v>24</v>
      </c>
      <c r="D431" s="2">
        <v>26</v>
      </c>
      <c r="E431" s="1" t="s">
        <v>16</v>
      </c>
      <c r="F431" s="1" t="s">
        <v>17</v>
      </c>
      <c r="G431" s="28">
        <v>42831</v>
      </c>
      <c r="H431" s="3">
        <v>139332.75</v>
      </c>
      <c r="I431" s="1" t="s">
        <v>31</v>
      </c>
      <c r="J431" s="1" t="s">
        <v>27</v>
      </c>
      <c r="K431" s="1" t="s">
        <v>28</v>
      </c>
      <c r="L431" s="1" t="s">
        <v>28</v>
      </c>
      <c r="M431" s="1" t="s">
        <v>21</v>
      </c>
      <c r="N431" s="1" t="s">
        <v>38</v>
      </c>
      <c r="O431" s="1" t="s">
        <v>20</v>
      </c>
      <c r="P431" s="1" t="str">
        <f>IFERROR( LOOKUP(Table1[[#This Row],[Age]],$AO$3:$AO$8,$AP$3:$AP$8), "Out of Range")</f>
        <v>26-35</v>
      </c>
      <c r="Q431" s="1" t="str">
        <f>TEXT(Table1[[#This Row],[Date Joined]],"DD")</f>
        <v>06</v>
      </c>
      <c r="R431" s="1" t="str">
        <f>TEXT(Table1[[#This Row],[Date Joined]],"MMM")</f>
        <v>Apr</v>
      </c>
      <c r="S431" s="1" t="str">
        <f>TEXT(Table1[[#This Row],[Date Joined]],"YYYY")</f>
        <v>2017</v>
      </c>
    </row>
    <row r="432" spans="1:19" x14ac:dyDescent="0.3">
      <c r="A432" s="1" t="s">
        <v>312</v>
      </c>
      <c r="B432" s="1" t="s">
        <v>72</v>
      </c>
      <c r="C432" s="1" t="s">
        <v>24</v>
      </c>
      <c r="D432" s="2">
        <v>26</v>
      </c>
      <c r="E432" s="1" t="s">
        <v>16</v>
      </c>
      <c r="F432" s="1" t="s">
        <v>17</v>
      </c>
      <c r="G432" s="28">
        <v>42837</v>
      </c>
      <c r="H432" s="3">
        <v>28198.81</v>
      </c>
      <c r="I432" s="1" t="s">
        <v>49</v>
      </c>
      <c r="J432" s="1" t="s">
        <v>32</v>
      </c>
      <c r="K432" s="1" t="s">
        <v>28</v>
      </c>
      <c r="L432" s="1" t="s">
        <v>20</v>
      </c>
      <c r="M432" s="1" t="s">
        <v>21</v>
      </c>
      <c r="N432" s="1" t="s">
        <v>29</v>
      </c>
      <c r="O432" s="1" t="s">
        <v>20</v>
      </c>
      <c r="P432" s="1" t="str">
        <f>IFERROR( LOOKUP(Table1[[#This Row],[Age]],$AO$3:$AO$8,$AP$3:$AP$8), "Out of Range")</f>
        <v>26-35</v>
      </c>
      <c r="Q432" s="1" t="str">
        <f>TEXT(Table1[[#This Row],[Date Joined]],"DD")</f>
        <v>12</v>
      </c>
      <c r="R432" s="1" t="str">
        <f>TEXT(Table1[[#This Row],[Date Joined]],"MMM")</f>
        <v>Apr</v>
      </c>
      <c r="S432" s="1" t="str">
        <f>TEXT(Table1[[#This Row],[Date Joined]],"YYYY")</f>
        <v>2017</v>
      </c>
    </row>
    <row r="433" spans="1:19" x14ac:dyDescent="0.3">
      <c r="A433" s="1" t="s">
        <v>406</v>
      </c>
      <c r="B433" s="1" t="s">
        <v>59</v>
      </c>
      <c r="C433" s="1" t="s">
        <v>24</v>
      </c>
      <c r="D433" s="2">
        <v>26</v>
      </c>
      <c r="E433" s="1" t="s">
        <v>16</v>
      </c>
      <c r="F433" s="1" t="s">
        <v>17</v>
      </c>
      <c r="G433" s="28">
        <v>42848</v>
      </c>
      <c r="H433" s="3">
        <v>22025.96</v>
      </c>
      <c r="I433" s="1" t="s">
        <v>49</v>
      </c>
      <c r="J433" s="1" t="s">
        <v>19</v>
      </c>
      <c r="K433" s="1" t="s">
        <v>28</v>
      </c>
      <c r="L433" s="1" t="s">
        <v>20</v>
      </c>
      <c r="M433" s="1" t="s">
        <v>22</v>
      </c>
      <c r="N433" s="1" t="s">
        <v>22</v>
      </c>
      <c r="O433" s="1" t="s">
        <v>28</v>
      </c>
      <c r="P433" s="1" t="str">
        <f>IFERROR( LOOKUP(Table1[[#This Row],[Age]],$AO$3:$AO$8,$AP$3:$AP$8), "Out of Range")</f>
        <v>26-35</v>
      </c>
      <c r="Q433" s="1" t="str">
        <f>TEXT(Table1[[#This Row],[Date Joined]],"DD")</f>
        <v>23</v>
      </c>
      <c r="R433" s="1" t="str">
        <f>TEXT(Table1[[#This Row],[Date Joined]],"MMM")</f>
        <v>Apr</v>
      </c>
      <c r="S433" s="1" t="str">
        <f>TEXT(Table1[[#This Row],[Date Joined]],"YYYY")</f>
        <v>2017</v>
      </c>
    </row>
    <row r="434" spans="1:19" x14ac:dyDescent="0.3">
      <c r="A434" s="1" t="s">
        <v>538</v>
      </c>
      <c r="B434" s="1" t="s">
        <v>97</v>
      </c>
      <c r="C434" s="1" t="s">
        <v>24</v>
      </c>
      <c r="D434" s="2">
        <v>26</v>
      </c>
      <c r="E434" s="1" t="s">
        <v>34</v>
      </c>
      <c r="F434" s="1" t="s">
        <v>17</v>
      </c>
      <c r="G434" s="28">
        <v>42864</v>
      </c>
      <c r="H434" s="3">
        <v>31005.67</v>
      </c>
      <c r="I434" s="1" t="s">
        <v>18</v>
      </c>
      <c r="J434" s="1" t="s">
        <v>32</v>
      </c>
      <c r="K434" s="1" t="s">
        <v>28</v>
      </c>
      <c r="L434" s="1" t="s">
        <v>20</v>
      </c>
      <c r="M434" s="1" t="s">
        <v>21</v>
      </c>
      <c r="N434" s="1" t="s">
        <v>22</v>
      </c>
      <c r="O434" s="1" t="s">
        <v>20</v>
      </c>
      <c r="P434" s="1" t="str">
        <f>IFERROR( LOOKUP(Table1[[#This Row],[Age]],$AO$3:$AO$8,$AP$3:$AP$8), "Out of Range")</f>
        <v>26-35</v>
      </c>
      <c r="Q434" s="1" t="str">
        <f>TEXT(Table1[[#This Row],[Date Joined]],"DD")</f>
        <v>09</v>
      </c>
      <c r="R434" s="1" t="str">
        <f>TEXT(Table1[[#This Row],[Date Joined]],"MMM")</f>
        <v>May</v>
      </c>
      <c r="S434" s="1" t="str">
        <f>TEXT(Table1[[#This Row],[Date Joined]],"YYYY")</f>
        <v>2017</v>
      </c>
    </row>
    <row r="435" spans="1:19" x14ac:dyDescent="0.3">
      <c r="A435" s="1" t="s">
        <v>547</v>
      </c>
      <c r="B435" s="1" t="s">
        <v>70</v>
      </c>
      <c r="C435" s="1" t="s">
        <v>15</v>
      </c>
      <c r="D435" s="2">
        <v>26</v>
      </c>
      <c r="E435" s="1" t="s">
        <v>34</v>
      </c>
      <c r="F435" s="1" t="s">
        <v>26</v>
      </c>
      <c r="G435" s="28">
        <v>42865</v>
      </c>
      <c r="H435" s="3">
        <v>4788.49</v>
      </c>
      <c r="I435" s="1" t="s">
        <v>18</v>
      </c>
      <c r="J435" s="1" t="s">
        <v>27</v>
      </c>
      <c r="K435" s="1" t="s">
        <v>28</v>
      </c>
      <c r="L435" s="1" t="s">
        <v>20</v>
      </c>
      <c r="M435" s="1" t="s">
        <v>21</v>
      </c>
      <c r="N435" s="1" t="s">
        <v>22</v>
      </c>
      <c r="O435" s="1" t="s">
        <v>20</v>
      </c>
      <c r="P435" s="1" t="str">
        <f>IFERROR( LOOKUP(Table1[[#This Row],[Age]],$AO$3:$AO$8,$AP$3:$AP$8), "Out of Range")</f>
        <v>26-35</v>
      </c>
      <c r="Q435" s="1" t="str">
        <f>TEXT(Table1[[#This Row],[Date Joined]],"DD")</f>
        <v>10</v>
      </c>
      <c r="R435" s="1" t="str">
        <f>TEXT(Table1[[#This Row],[Date Joined]],"MMM")</f>
        <v>May</v>
      </c>
      <c r="S435" s="1" t="str">
        <f>TEXT(Table1[[#This Row],[Date Joined]],"YYYY")</f>
        <v>2017</v>
      </c>
    </row>
    <row r="436" spans="1:19" x14ac:dyDescent="0.3">
      <c r="A436" s="1" t="s">
        <v>543</v>
      </c>
      <c r="B436" s="1" t="s">
        <v>98</v>
      </c>
      <c r="C436" s="1" t="s">
        <v>15</v>
      </c>
      <c r="D436" s="2">
        <v>35</v>
      </c>
      <c r="E436" s="1" t="s">
        <v>16</v>
      </c>
      <c r="F436" s="1" t="s">
        <v>17</v>
      </c>
      <c r="G436" s="28">
        <v>42865</v>
      </c>
      <c r="H436" s="3">
        <v>22449.39</v>
      </c>
      <c r="I436" s="1" t="s">
        <v>18</v>
      </c>
      <c r="J436" s="1" t="s">
        <v>32</v>
      </c>
      <c r="K436" s="1" t="s">
        <v>20</v>
      </c>
      <c r="L436" s="1" t="s">
        <v>28</v>
      </c>
      <c r="M436" s="1" t="s">
        <v>21</v>
      </c>
      <c r="N436" s="1" t="s">
        <v>22</v>
      </c>
      <c r="O436" s="1" t="s">
        <v>20</v>
      </c>
      <c r="P436" s="1" t="str">
        <f>IFERROR( LOOKUP(Table1[[#This Row],[Age]],$AO$3:$AO$8,$AP$3:$AP$8), "Out of Range")</f>
        <v>35-45</v>
      </c>
      <c r="Q436" s="1" t="str">
        <f>TEXT(Table1[[#This Row],[Date Joined]],"DD")</f>
        <v>10</v>
      </c>
      <c r="R436" s="1" t="str">
        <f>TEXT(Table1[[#This Row],[Date Joined]],"MMM")</f>
        <v>May</v>
      </c>
      <c r="S436" s="1" t="str">
        <f>TEXT(Table1[[#This Row],[Date Joined]],"YYYY")</f>
        <v>2017</v>
      </c>
    </row>
    <row r="437" spans="1:19" x14ac:dyDescent="0.3">
      <c r="A437" s="1" t="s">
        <v>562</v>
      </c>
      <c r="B437" s="1" t="s">
        <v>98</v>
      </c>
      <c r="C437" s="1" t="s">
        <v>15</v>
      </c>
      <c r="D437" s="2">
        <v>26</v>
      </c>
      <c r="E437" s="1" t="s">
        <v>16</v>
      </c>
      <c r="F437" s="1" t="s">
        <v>41</v>
      </c>
      <c r="G437" s="28">
        <v>42867</v>
      </c>
      <c r="H437" s="3">
        <v>33048.93</v>
      </c>
      <c r="I437" s="1" t="s">
        <v>18</v>
      </c>
      <c r="J437" s="1" t="s">
        <v>27</v>
      </c>
      <c r="K437" s="1" t="s">
        <v>28</v>
      </c>
      <c r="L437" s="1" t="s">
        <v>20</v>
      </c>
      <c r="M437" s="1" t="s">
        <v>21</v>
      </c>
      <c r="N437" s="1" t="s">
        <v>22</v>
      </c>
      <c r="O437" s="1" t="s">
        <v>20</v>
      </c>
      <c r="P437" s="1" t="str">
        <f>IFERROR( LOOKUP(Table1[[#This Row],[Age]],$AO$3:$AO$8,$AP$3:$AP$8), "Out of Range")</f>
        <v>26-35</v>
      </c>
      <c r="Q437" s="1" t="str">
        <f>TEXT(Table1[[#This Row],[Date Joined]],"DD")</f>
        <v>12</v>
      </c>
      <c r="R437" s="1" t="str">
        <f>TEXT(Table1[[#This Row],[Date Joined]],"MMM")</f>
        <v>May</v>
      </c>
      <c r="S437" s="1" t="str">
        <f>TEXT(Table1[[#This Row],[Date Joined]],"YYYY")</f>
        <v>2017</v>
      </c>
    </row>
    <row r="438" spans="1:19" x14ac:dyDescent="0.3">
      <c r="A438" s="1" t="s">
        <v>605</v>
      </c>
      <c r="B438" s="1" t="s">
        <v>96</v>
      </c>
      <c r="C438" s="1" t="s">
        <v>24</v>
      </c>
      <c r="D438" s="2">
        <v>26</v>
      </c>
      <c r="E438" s="1" t="s">
        <v>25</v>
      </c>
      <c r="F438" s="1" t="s">
        <v>17</v>
      </c>
      <c r="G438" s="28">
        <v>42869</v>
      </c>
      <c r="H438" s="3">
        <v>8639.76</v>
      </c>
      <c r="I438" s="1" t="s">
        <v>18</v>
      </c>
      <c r="J438" s="1" t="s">
        <v>27</v>
      </c>
      <c r="K438" s="1" t="s">
        <v>28</v>
      </c>
      <c r="L438" s="1" t="s">
        <v>20</v>
      </c>
      <c r="M438" s="1" t="s">
        <v>21</v>
      </c>
      <c r="N438" s="1" t="s">
        <v>29</v>
      </c>
      <c r="O438" s="1" t="s">
        <v>20</v>
      </c>
      <c r="P438" s="1" t="str">
        <f>IFERROR( LOOKUP(Table1[[#This Row],[Age]],$AO$3:$AO$8,$AP$3:$AP$8), "Out of Range")</f>
        <v>26-35</v>
      </c>
      <c r="Q438" s="1" t="str">
        <f>TEXT(Table1[[#This Row],[Date Joined]],"DD")</f>
        <v>14</v>
      </c>
      <c r="R438" s="1" t="str">
        <f>TEXT(Table1[[#This Row],[Date Joined]],"MMM")</f>
        <v>May</v>
      </c>
      <c r="S438" s="1" t="str">
        <f>TEXT(Table1[[#This Row],[Date Joined]],"YYYY")</f>
        <v>2017</v>
      </c>
    </row>
    <row r="439" spans="1:19" x14ac:dyDescent="0.3">
      <c r="A439" s="1" t="s">
        <v>546</v>
      </c>
      <c r="B439" s="1" t="s">
        <v>73</v>
      </c>
      <c r="C439" s="1" t="s">
        <v>15</v>
      </c>
      <c r="D439" s="2">
        <v>60</v>
      </c>
      <c r="E439" s="1" t="s">
        <v>40</v>
      </c>
      <c r="F439" s="1" t="s">
        <v>17</v>
      </c>
      <c r="G439" s="28">
        <v>42865</v>
      </c>
      <c r="H439" s="3">
        <v>2775.33</v>
      </c>
      <c r="I439" s="1" t="s">
        <v>31</v>
      </c>
      <c r="J439" s="1" t="s">
        <v>27</v>
      </c>
      <c r="K439" s="1" t="s">
        <v>28</v>
      </c>
      <c r="L439" s="1" t="s">
        <v>20</v>
      </c>
      <c r="M439" s="1" t="s">
        <v>21</v>
      </c>
      <c r="N439" s="1" t="s">
        <v>38</v>
      </c>
      <c r="O439" s="1" t="s">
        <v>20</v>
      </c>
      <c r="P439" s="1" t="str">
        <f>IFERROR( LOOKUP(Table1[[#This Row],[Age]],$AO$3:$AO$8,$AP$3:$AP$8), "Out of Range")</f>
        <v>55-65</v>
      </c>
      <c r="Q439" s="1" t="str">
        <f>TEXT(Table1[[#This Row],[Date Joined]],"DD")</f>
        <v>10</v>
      </c>
      <c r="R439" s="1" t="str">
        <f>TEXT(Table1[[#This Row],[Date Joined]],"MMM")</f>
        <v>May</v>
      </c>
      <c r="S439" s="1" t="str">
        <f>TEXT(Table1[[#This Row],[Date Joined]],"YYYY")</f>
        <v>2017</v>
      </c>
    </row>
    <row r="440" spans="1:19" x14ac:dyDescent="0.3">
      <c r="A440" s="1" t="s">
        <v>623</v>
      </c>
      <c r="B440" s="1" t="s">
        <v>75</v>
      </c>
      <c r="C440" s="1" t="s">
        <v>24</v>
      </c>
      <c r="D440" s="2">
        <v>26</v>
      </c>
      <c r="E440" s="1" t="s">
        <v>25</v>
      </c>
      <c r="F440" s="1" t="s">
        <v>17</v>
      </c>
      <c r="G440" s="28">
        <v>42870</v>
      </c>
      <c r="H440" s="3">
        <v>139337.75</v>
      </c>
      <c r="I440" s="1" t="s">
        <v>18</v>
      </c>
      <c r="J440" s="1" t="s">
        <v>32</v>
      </c>
      <c r="K440" s="1" t="s">
        <v>28</v>
      </c>
      <c r="L440" s="1" t="s">
        <v>20</v>
      </c>
      <c r="M440" s="1" t="s">
        <v>21</v>
      </c>
      <c r="N440" s="1" t="s">
        <v>22</v>
      </c>
      <c r="O440" s="1" t="s">
        <v>20</v>
      </c>
      <c r="P440" s="1" t="str">
        <f>IFERROR( LOOKUP(Table1[[#This Row],[Age]],$AO$3:$AO$8,$AP$3:$AP$8), "Out of Range")</f>
        <v>26-35</v>
      </c>
      <c r="Q440" s="1" t="str">
        <f>TEXT(Table1[[#This Row],[Date Joined]],"DD")</f>
        <v>15</v>
      </c>
      <c r="R440" s="1" t="str">
        <f>TEXT(Table1[[#This Row],[Date Joined]],"MMM")</f>
        <v>May</v>
      </c>
      <c r="S440" s="1" t="str">
        <f>TEXT(Table1[[#This Row],[Date Joined]],"YYYY")</f>
        <v>2017</v>
      </c>
    </row>
    <row r="441" spans="1:19" x14ac:dyDescent="0.3">
      <c r="A441" s="1" t="s">
        <v>548</v>
      </c>
      <c r="B441" s="1" t="s">
        <v>83</v>
      </c>
      <c r="C441" s="1" t="s">
        <v>24</v>
      </c>
      <c r="D441" s="2">
        <v>23</v>
      </c>
      <c r="E441" s="1" t="s">
        <v>34</v>
      </c>
      <c r="F441" s="1" t="s">
        <v>17</v>
      </c>
      <c r="G441" s="28">
        <v>42865</v>
      </c>
      <c r="H441" s="3">
        <v>48743.18</v>
      </c>
      <c r="I441" s="1" t="s">
        <v>18</v>
      </c>
      <c r="J441" s="1" t="s">
        <v>32</v>
      </c>
      <c r="K441" s="1" t="s">
        <v>28</v>
      </c>
      <c r="L441" s="1" t="s">
        <v>20</v>
      </c>
      <c r="M441" s="1" t="s">
        <v>21</v>
      </c>
      <c r="N441" s="1" t="s">
        <v>22</v>
      </c>
      <c r="O441" s="1" t="s">
        <v>20</v>
      </c>
      <c r="P441" s="1" t="str">
        <f>IFERROR( LOOKUP(Table1[[#This Row],[Age]],$AO$3:$AO$8,$AP$3:$AP$8), "Out of Range")</f>
        <v>15-25</v>
      </c>
      <c r="Q441" s="1" t="str">
        <f>TEXT(Table1[[#This Row],[Date Joined]],"DD")</f>
        <v>10</v>
      </c>
      <c r="R441" s="1" t="str">
        <f>TEXT(Table1[[#This Row],[Date Joined]],"MMM")</f>
        <v>May</v>
      </c>
      <c r="S441" s="1" t="str">
        <f>TEXT(Table1[[#This Row],[Date Joined]],"YYYY")</f>
        <v>2017</v>
      </c>
    </row>
    <row r="442" spans="1:19" x14ac:dyDescent="0.3">
      <c r="A442" s="1" t="s">
        <v>549</v>
      </c>
      <c r="B442" s="1" t="s">
        <v>33</v>
      </c>
      <c r="C442" s="1" t="s">
        <v>24</v>
      </c>
      <c r="D442" s="2">
        <v>21</v>
      </c>
      <c r="E442" s="1" t="s">
        <v>25</v>
      </c>
      <c r="F442" s="1" t="s">
        <v>26</v>
      </c>
      <c r="G442" s="28">
        <v>42865</v>
      </c>
      <c r="H442" s="3">
        <v>90055.34</v>
      </c>
      <c r="I442" s="1" t="s">
        <v>49</v>
      </c>
      <c r="J442" s="1" t="s">
        <v>32</v>
      </c>
      <c r="K442" s="1" t="s">
        <v>28</v>
      </c>
      <c r="L442" s="1" t="s">
        <v>20</v>
      </c>
      <c r="M442" s="1" t="s">
        <v>22</v>
      </c>
      <c r="N442" s="1" t="s">
        <v>22</v>
      </c>
      <c r="O442" s="1" t="s">
        <v>20</v>
      </c>
      <c r="P442" s="1" t="str">
        <f>IFERROR( LOOKUP(Table1[[#This Row],[Age]],$AO$3:$AO$8,$AP$3:$AP$8), "Out of Range")</f>
        <v>15-25</v>
      </c>
      <c r="Q442" s="1" t="str">
        <f>TEXT(Table1[[#This Row],[Date Joined]],"DD")</f>
        <v>10</v>
      </c>
      <c r="R442" s="1" t="str">
        <f>TEXT(Table1[[#This Row],[Date Joined]],"MMM")</f>
        <v>May</v>
      </c>
      <c r="S442" s="1" t="str">
        <f>TEXT(Table1[[#This Row],[Date Joined]],"YYYY")</f>
        <v>2017</v>
      </c>
    </row>
    <row r="443" spans="1:19" x14ac:dyDescent="0.3">
      <c r="A443" s="1" t="s">
        <v>662</v>
      </c>
      <c r="B443" s="1" t="s">
        <v>98</v>
      </c>
      <c r="C443" s="1" t="s">
        <v>24</v>
      </c>
      <c r="D443" s="2">
        <v>26</v>
      </c>
      <c r="E443" s="1" t="s">
        <v>25</v>
      </c>
      <c r="F443" s="1" t="s">
        <v>41</v>
      </c>
      <c r="G443" s="28">
        <v>42873</v>
      </c>
      <c r="H443" s="3">
        <v>49163.43</v>
      </c>
      <c r="I443" s="1" t="s">
        <v>18</v>
      </c>
      <c r="J443" s="1" t="s">
        <v>32</v>
      </c>
      <c r="K443" s="1" t="s">
        <v>28</v>
      </c>
      <c r="L443" s="1" t="s">
        <v>20</v>
      </c>
      <c r="M443" s="1" t="s">
        <v>22</v>
      </c>
      <c r="N443" s="1" t="s">
        <v>22</v>
      </c>
      <c r="O443" s="1" t="s">
        <v>20</v>
      </c>
      <c r="P443" s="1" t="str">
        <f>IFERROR( LOOKUP(Table1[[#This Row],[Age]],$AO$3:$AO$8,$AP$3:$AP$8), "Out of Range")</f>
        <v>26-35</v>
      </c>
      <c r="Q443" s="1" t="str">
        <f>TEXT(Table1[[#This Row],[Date Joined]],"DD")</f>
        <v>18</v>
      </c>
      <c r="R443" s="1" t="str">
        <f>TEXT(Table1[[#This Row],[Date Joined]],"MMM")</f>
        <v>May</v>
      </c>
      <c r="S443" s="1" t="str">
        <f>TEXT(Table1[[#This Row],[Date Joined]],"YYYY")</f>
        <v>2017</v>
      </c>
    </row>
    <row r="444" spans="1:19" x14ac:dyDescent="0.3">
      <c r="A444" s="1" t="s">
        <v>675</v>
      </c>
      <c r="B444" s="1" t="s">
        <v>51</v>
      </c>
      <c r="C444" s="1" t="s">
        <v>24</v>
      </c>
      <c r="D444" s="2">
        <v>26</v>
      </c>
      <c r="E444" s="1" t="s">
        <v>16</v>
      </c>
      <c r="F444" s="1" t="s">
        <v>17</v>
      </c>
      <c r="G444" s="28">
        <v>42874</v>
      </c>
      <c r="H444" s="3">
        <v>40721.449999999997</v>
      </c>
      <c r="I444" s="1" t="s">
        <v>31</v>
      </c>
      <c r="J444" s="1" t="s">
        <v>32</v>
      </c>
      <c r="K444" s="1" t="s">
        <v>20</v>
      </c>
      <c r="L444" s="1" t="s">
        <v>20</v>
      </c>
      <c r="M444" s="1" t="s">
        <v>21</v>
      </c>
      <c r="N444" s="1" t="s">
        <v>22</v>
      </c>
      <c r="O444" s="1" t="s">
        <v>20</v>
      </c>
      <c r="P444" s="1" t="str">
        <f>IFERROR( LOOKUP(Table1[[#This Row],[Age]],$AO$3:$AO$8,$AP$3:$AP$8), "Out of Range")</f>
        <v>26-35</v>
      </c>
      <c r="Q444" s="1" t="str">
        <f>TEXT(Table1[[#This Row],[Date Joined]],"DD")</f>
        <v>19</v>
      </c>
      <c r="R444" s="1" t="str">
        <f>TEXT(Table1[[#This Row],[Date Joined]],"MMM")</f>
        <v>May</v>
      </c>
      <c r="S444" s="1" t="str">
        <f>TEXT(Table1[[#This Row],[Date Joined]],"YYYY")</f>
        <v>2017</v>
      </c>
    </row>
    <row r="445" spans="1:19" x14ac:dyDescent="0.3">
      <c r="A445" s="1" t="s">
        <v>552</v>
      </c>
      <c r="B445" s="1" t="s">
        <v>94</v>
      </c>
      <c r="C445" s="1" t="s">
        <v>24</v>
      </c>
      <c r="D445" s="2">
        <v>41</v>
      </c>
      <c r="E445" s="1" t="s">
        <v>16</v>
      </c>
      <c r="F445" s="1" t="s">
        <v>26</v>
      </c>
      <c r="G445" s="28">
        <v>42866</v>
      </c>
      <c r="H445" s="3">
        <v>28218.21</v>
      </c>
      <c r="I445" s="1" t="s">
        <v>18</v>
      </c>
      <c r="J445" s="1" t="s">
        <v>32</v>
      </c>
      <c r="K445" s="1" t="s">
        <v>28</v>
      </c>
      <c r="L445" s="1" t="s">
        <v>20</v>
      </c>
      <c r="M445" s="1" t="s">
        <v>53</v>
      </c>
      <c r="N445" s="1" t="s">
        <v>22</v>
      </c>
      <c r="O445" s="1" t="s">
        <v>28</v>
      </c>
      <c r="P445" s="1" t="str">
        <f>IFERROR( LOOKUP(Table1[[#This Row],[Age]],$AO$3:$AO$8,$AP$3:$AP$8), "Out of Range")</f>
        <v>35-45</v>
      </c>
      <c r="Q445" s="1" t="str">
        <f>TEXT(Table1[[#This Row],[Date Joined]],"DD")</f>
        <v>11</v>
      </c>
      <c r="R445" s="1" t="str">
        <f>TEXT(Table1[[#This Row],[Date Joined]],"MMM")</f>
        <v>May</v>
      </c>
      <c r="S445" s="1" t="str">
        <f>TEXT(Table1[[#This Row],[Date Joined]],"YYYY")</f>
        <v>2017</v>
      </c>
    </row>
    <row r="446" spans="1:19" x14ac:dyDescent="0.3">
      <c r="A446" s="1" t="s">
        <v>553</v>
      </c>
      <c r="B446" s="1" t="s">
        <v>47</v>
      </c>
      <c r="C446" s="1" t="s">
        <v>24</v>
      </c>
      <c r="D446" s="2">
        <v>43</v>
      </c>
      <c r="E446" s="1" t="s">
        <v>16</v>
      </c>
      <c r="F446" s="1" t="s">
        <v>17</v>
      </c>
      <c r="G446" s="28">
        <v>42866</v>
      </c>
      <c r="H446" s="3">
        <v>67157.78</v>
      </c>
      <c r="I446" s="1" t="s">
        <v>18</v>
      </c>
      <c r="J446" s="1" t="s">
        <v>27</v>
      </c>
      <c r="K446" s="1" t="s">
        <v>20</v>
      </c>
      <c r="L446" s="1" t="s">
        <v>20</v>
      </c>
      <c r="M446" s="1" t="s">
        <v>21</v>
      </c>
      <c r="N446" s="1" t="s">
        <v>22</v>
      </c>
      <c r="O446" s="1" t="s">
        <v>20</v>
      </c>
      <c r="P446" s="1" t="str">
        <f>IFERROR( LOOKUP(Table1[[#This Row],[Age]],$AO$3:$AO$8,$AP$3:$AP$8), "Out of Range")</f>
        <v>35-45</v>
      </c>
      <c r="Q446" s="1" t="str">
        <f>TEXT(Table1[[#This Row],[Date Joined]],"DD")</f>
        <v>11</v>
      </c>
      <c r="R446" s="1" t="str">
        <f>TEXT(Table1[[#This Row],[Date Joined]],"MMM")</f>
        <v>May</v>
      </c>
      <c r="S446" s="1" t="str">
        <f>TEXT(Table1[[#This Row],[Date Joined]],"YYYY")</f>
        <v>2017</v>
      </c>
    </row>
    <row r="447" spans="1:19" x14ac:dyDescent="0.3">
      <c r="A447" s="1" t="s">
        <v>554</v>
      </c>
      <c r="B447" s="1" t="s">
        <v>73</v>
      </c>
      <c r="C447" s="1" t="s">
        <v>15</v>
      </c>
      <c r="D447" s="2">
        <v>37</v>
      </c>
      <c r="E447" s="1" t="s">
        <v>16</v>
      </c>
      <c r="F447" s="1" t="s">
        <v>17</v>
      </c>
      <c r="G447" s="28">
        <v>42866</v>
      </c>
      <c r="H447" s="3">
        <v>99687.81</v>
      </c>
      <c r="I447" s="1" t="s">
        <v>18</v>
      </c>
      <c r="J447" s="1" t="s">
        <v>27</v>
      </c>
      <c r="K447" s="1" t="s">
        <v>28</v>
      </c>
      <c r="L447" s="1" t="s">
        <v>20</v>
      </c>
      <c r="M447" s="1" t="s">
        <v>21</v>
      </c>
      <c r="N447" s="1" t="s">
        <v>22</v>
      </c>
      <c r="O447" s="1" t="s">
        <v>20</v>
      </c>
      <c r="P447" s="1" t="str">
        <f>IFERROR( LOOKUP(Table1[[#This Row],[Age]],$AO$3:$AO$8,$AP$3:$AP$8), "Out of Range")</f>
        <v>35-45</v>
      </c>
      <c r="Q447" s="1" t="str">
        <f>TEXT(Table1[[#This Row],[Date Joined]],"DD")</f>
        <v>11</v>
      </c>
      <c r="R447" s="1" t="str">
        <f>TEXT(Table1[[#This Row],[Date Joined]],"MMM")</f>
        <v>May</v>
      </c>
      <c r="S447" s="1" t="str">
        <f>TEXT(Table1[[#This Row],[Date Joined]],"YYYY")</f>
        <v>2017</v>
      </c>
    </row>
    <row r="448" spans="1:19" x14ac:dyDescent="0.3">
      <c r="A448" s="1" t="s">
        <v>684</v>
      </c>
      <c r="B448" s="1" t="s">
        <v>44</v>
      </c>
      <c r="C448" s="1" t="s">
        <v>24</v>
      </c>
      <c r="D448" s="2">
        <v>26</v>
      </c>
      <c r="E448" s="1" t="s">
        <v>16</v>
      </c>
      <c r="F448" s="1" t="s">
        <v>17</v>
      </c>
      <c r="G448" s="28">
        <v>42874</v>
      </c>
      <c r="H448" s="3">
        <v>82097.67</v>
      </c>
      <c r="I448" s="1" t="s">
        <v>18</v>
      </c>
      <c r="J448" s="1" t="s">
        <v>22</v>
      </c>
      <c r="K448" s="1" t="s">
        <v>20</v>
      </c>
      <c r="L448" s="1" t="s">
        <v>20</v>
      </c>
      <c r="M448" s="1" t="s">
        <v>21</v>
      </c>
      <c r="N448" s="1" t="s">
        <v>22</v>
      </c>
      <c r="O448" s="1" t="s">
        <v>20</v>
      </c>
      <c r="P448" s="1" t="str">
        <f>IFERROR( LOOKUP(Table1[[#This Row],[Age]],$AO$3:$AO$8,$AP$3:$AP$8), "Out of Range")</f>
        <v>26-35</v>
      </c>
      <c r="Q448" s="1" t="str">
        <f>TEXT(Table1[[#This Row],[Date Joined]],"DD")</f>
        <v>19</v>
      </c>
      <c r="R448" s="1" t="str">
        <f>TEXT(Table1[[#This Row],[Date Joined]],"MMM")</f>
        <v>May</v>
      </c>
      <c r="S448" s="1" t="str">
        <f>TEXT(Table1[[#This Row],[Date Joined]],"YYYY")</f>
        <v>2017</v>
      </c>
    </row>
    <row r="449" spans="1:19" x14ac:dyDescent="0.3">
      <c r="A449" s="1" t="s">
        <v>556</v>
      </c>
      <c r="B449" s="1" t="s">
        <v>47</v>
      </c>
      <c r="C449" s="1" t="s">
        <v>15</v>
      </c>
      <c r="D449" s="2">
        <v>41</v>
      </c>
      <c r="E449" s="1" t="s">
        <v>40</v>
      </c>
      <c r="F449" s="1" t="s">
        <v>26</v>
      </c>
      <c r="G449" s="28">
        <v>42866</v>
      </c>
      <c r="H449" s="3">
        <v>32142.720000000001</v>
      </c>
      <c r="I449" s="1" t="s">
        <v>18</v>
      </c>
      <c r="J449" s="1" t="s">
        <v>32</v>
      </c>
      <c r="K449" s="1" t="s">
        <v>20</v>
      </c>
      <c r="L449" s="1" t="s">
        <v>20</v>
      </c>
      <c r="M449" s="1" t="s">
        <v>21</v>
      </c>
      <c r="N449" s="1" t="s">
        <v>22</v>
      </c>
      <c r="O449" s="1" t="s">
        <v>20</v>
      </c>
      <c r="P449" s="1" t="str">
        <f>IFERROR( LOOKUP(Table1[[#This Row],[Age]],$AO$3:$AO$8,$AP$3:$AP$8), "Out of Range")</f>
        <v>35-45</v>
      </c>
      <c r="Q449" s="1" t="str">
        <f>TEXT(Table1[[#This Row],[Date Joined]],"DD")</f>
        <v>11</v>
      </c>
      <c r="R449" s="1" t="str">
        <f>TEXT(Table1[[#This Row],[Date Joined]],"MMM")</f>
        <v>May</v>
      </c>
      <c r="S449" s="1" t="str">
        <f>TEXT(Table1[[#This Row],[Date Joined]],"YYYY")</f>
        <v>2017</v>
      </c>
    </row>
    <row r="450" spans="1:19" x14ac:dyDescent="0.3">
      <c r="A450" s="1" t="s">
        <v>758</v>
      </c>
      <c r="B450" s="1" t="s">
        <v>60</v>
      </c>
      <c r="C450" s="1" t="s">
        <v>24</v>
      </c>
      <c r="D450" s="2">
        <v>26</v>
      </c>
      <c r="E450" s="1" t="s">
        <v>34</v>
      </c>
      <c r="F450" s="1" t="s">
        <v>26</v>
      </c>
      <c r="G450" s="28">
        <v>42878</v>
      </c>
      <c r="H450" s="3">
        <v>59617.39</v>
      </c>
      <c r="I450" s="1" t="s">
        <v>18</v>
      </c>
      <c r="J450" s="1" t="s">
        <v>19</v>
      </c>
      <c r="K450" s="1" t="s">
        <v>28</v>
      </c>
      <c r="L450" s="1" t="s">
        <v>28</v>
      </c>
      <c r="M450" s="1" t="s">
        <v>21</v>
      </c>
      <c r="N450" s="1" t="s">
        <v>29</v>
      </c>
      <c r="O450" s="1" t="s">
        <v>20</v>
      </c>
      <c r="P450" s="1" t="str">
        <f>IFERROR( LOOKUP(Table1[[#This Row],[Age]],$AO$3:$AO$8,$AP$3:$AP$8), "Out of Range")</f>
        <v>26-35</v>
      </c>
      <c r="Q450" s="1" t="str">
        <f>TEXT(Table1[[#This Row],[Date Joined]],"DD")</f>
        <v>23</v>
      </c>
      <c r="R450" s="1" t="str">
        <f>TEXT(Table1[[#This Row],[Date Joined]],"MMM")</f>
        <v>May</v>
      </c>
      <c r="S450" s="1" t="str">
        <f>TEXT(Table1[[#This Row],[Date Joined]],"YYYY")</f>
        <v>2017</v>
      </c>
    </row>
    <row r="451" spans="1:19" x14ac:dyDescent="0.3">
      <c r="A451" s="1" t="s">
        <v>558</v>
      </c>
      <c r="B451" s="1" t="s">
        <v>97</v>
      </c>
      <c r="C451" s="1" t="s">
        <v>15</v>
      </c>
      <c r="D451" s="2">
        <v>39</v>
      </c>
      <c r="E451" s="1" t="s">
        <v>25</v>
      </c>
      <c r="F451" s="1" t="s">
        <v>26</v>
      </c>
      <c r="G451" s="28">
        <v>42866</v>
      </c>
      <c r="H451" s="3">
        <v>4235.7</v>
      </c>
      <c r="I451" s="1" t="s">
        <v>18</v>
      </c>
      <c r="J451" s="1" t="s">
        <v>32</v>
      </c>
      <c r="K451" s="1" t="s">
        <v>28</v>
      </c>
      <c r="L451" s="1" t="s">
        <v>20</v>
      </c>
      <c r="M451" s="1" t="s">
        <v>21</v>
      </c>
      <c r="N451" s="1" t="s">
        <v>22</v>
      </c>
      <c r="O451" s="1" t="s">
        <v>20</v>
      </c>
      <c r="P451" s="1" t="str">
        <f>IFERROR( LOOKUP(Table1[[#This Row],[Age]],$AO$3:$AO$8,$AP$3:$AP$8), "Out of Range")</f>
        <v>35-45</v>
      </c>
      <c r="Q451" s="1" t="str">
        <f>TEXT(Table1[[#This Row],[Date Joined]],"DD")</f>
        <v>11</v>
      </c>
      <c r="R451" s="1" t="str">
        <f>TEXT(Table1[[#This Row],[Date Joined]],"MMM")</f>
        <v>May</v>
      </c>
      <c r="S451" s="1" t="str">
        <f>TEXT(Table1[[#This Row],[Date Joined]],"YYYY")</f>
        <v>2017</v>
      </c>
    </row>
    <row r="452" spans="1:19" x14ac:dyDescent="0.3">
      <c r="A452" s="1" t="s">
        <v>559</v>
      </c>
      <c r="B452" s="1" t="s">
        <v>99</v>
      </c>
      <c r="C452" s="1" t="s">
        <v>24</v>
      </c>
      <c r="D452" s="2">
        <v>36</v>
      </c>
      <c r="E452" s="1" t="s">
        <v>16</v>
      </c>
      <c r="F452" s="1" t="s">
        <v>26</v>
      </c>
      <c r="G452" s="28">
        <v>42867</v>
      </c>
      <c r="H452" s="3">
        <v>15377.51</v>
      </c>
      <c r="I452" s="1" t="s">
        <v>18</v>
      </c>
      <c r="J452" s="1" t="s">
        <v>27</v>
      </c>
      <c r="K452" s="1" t="s">
        <v>28</v>
      </c>
      <c r="L452" s="1" t="s">
        <v>20</v>
      </c>
      <c r="M452" s="1" t="s">
        <v>21</v>
      </c>
      <c r="N452" s="1" t="s">
        <v>22</v>
      </c>
      <c r="O452" s="1" t="s">
        <v>28</v>
      </c>
      <c r="P452" s="1" t="str">
        <f>IFERROR( LOOKUP(Table1[[#This Row],[Age]],$AO$3:$AO$8,$AP$3:$AP$8), "Out of Range")</f>
        <v>35-45</v>
      </c>
      <c r="Q452" s="1" t="str">
        <f>TEXT(Table1[[#This Row],[Date Joined]],"DD")</f>
        <v>12</v>
      </c>
      <c r="R452" s="1" t="str">
        <f>TEXT(Table1[[#This Row],[Date Joined]],"MMM")</f>
        <v>May</v>
      </c>
      <c r="S452" s="1" t="str">
        <f>TEXT(Table1[[#This Row],[Date Joined]],"YYYY")</f>
        <v>2017</v>
      </c>
    </row>
    <row r="453" spans="1:19" x14ac:dyDescent="0.3">
      <c r="A453" s="1" t="s">
        <v>560</v>
      </c>
      <c r="B453" s="1" t="s">
        <v>71</v>
      </c>
      <c r="C453" s="1" t="s">
        <v>15</v>
      </c>
      <c r="D453" s="2">
        <v>40</v>
      </c>
      <c r="E453" s="1" t="s">
        <v>16</v>
      </c>
      <c r="F453" s="1" t="s">
        <v>17</v>
      </c>
      <c r="G453" s="28">
        <v>42867</v>
      </c>
      <c r="H453" s="3">
        <v>23115.16</v>
      </c>
      <c r="I453" s="1" t="s">
        <v>49</v>
      </c>
      <c r="J453" s="1" t="s">
        <v>27</v>
      </c>
      <c r="K453" s="1" t="s">
        <v>28</v>
      </c>
      <c r="L453" s="1" t="s">
        <v>20</v>
      </c>
      <c r="M453" s="1" t="s">
        <v>21</v>
      </c>
      <c r="N453" s="1" t="s">
        <v>22</v>
      </c>
      <c r="O453" s="1" t="s">
        <v>20</v>
      </c>
      <c r="P453" s="1" t="str">
        <f>IFERROR( LOOKUP(Table1[[#This Row],[Age]],$AO$3:$AO$8,$AP$3:$AP$8), "Out of Range")</f>
        <v>35-45</v>
      </c>
      <c r="Q453" s="1" t="str">
        <f>TEXT(Table1[[#This Row],[Date Joined]],"DD")</f>
        <v>12</v>
      </c>
      <c r="R453" s="1" t="str">
        <f>TEXT(Table1[[#This Row],[Date Joined]],"MMM")</f>
        <v>May</v>
      </c>
      <c r="S453" s="1" t="str">
        <f>TEXT(Table1[[#This Row],[Date Joined]],"YYYY")</f>
        <v>2017</v>
      </c>
    </row>
    <row r="454" spans="1:19" x14ac:dyDescent="0.3">
      <c r="A454" s="1" t="s">
        <v>561</v>
      </c>
      <c r="B454" s="1" t="s">
        <v>60</v>
      </c>
      <c r="C454" s="1" t="s">
        <v>24</v>
      </c>
      <c r="D454" s="2">
        <v>23</v>
      </c>
      <c r="E454" s="1" t="s">
        <v>16</v>
      </c>
      <c r="F454" s="1" t="s">
        <v>17</v>
      </c>
      <c r="G454" s="28">
        <v>42867</v>
      </c>
      <c r="H454" s="3">
        <v>25750.720000000001</v>
      </c>
      <c r="I454" s="1" t="s">
        <v>18</v>
      </c>
      <c r="J454" s="1" t="s">
        <v>27</v>
      </c>
      <c r="K454" s="1" t="s">
        <v>28</v>
      </c>
      <c r="L454" s="1" t="s">
        <v>28</v>
      </c>
      <c r="M454" s="1" t="s">
        <v>22</v>
      </c>
      <c r="N454" s="1" t="s">
        <v>22</v>
      </c>
      <c r="O454" s="1" t="s">
        <v>20</v>
      </c>
      <c r="P454" s="1" t="str">
        <f>IFERROR( LOOKUP(Table1[[#This Row],[Age]],$AO$3:$AO$8,$AP$3:$AP$8), "Out of Range")</f>
        <v>15-25</v>
      </c>
      <c r="Q454" s="1" t="str">
        <f>TEXT(Table1[[#This Row],[Date Joined]],"DD")</f>
        <v>12</v>
      </c>
      <c r="R454" s="1" t="str">
        <f>TEXT(Table1[[#This Row],[Date Joined]],"MMM")</f>
        <v>May</v>
      </c>
      <c r="S454" s="1" t="str">
        <f>TEXT(Table1[[#This Row],[Date Joined]],"YYYY")</f>
        <v>2017</v>
      </c>
    </row>
    <row r="455" spans="1:19" x14ac:dyDescent="0.3">
      <c r="A455" s="1" t="s">
        <v>783</v>
      </c>
      <c r="B455" s="1" t="s">
        <v>95</v>
      </c>
      <c r="C455" s="1" t="s">
        <v>15</v>
      </c>
      <c r="D455" s="2">
        <v>26</v>
      </c>
      <c r="E455" s="1" t="s">
        <v>34</v>
      </c>
      <c r="F455" s="1" t="s">
        <v>26</v>
      </c>
      <c r="G455" s="28">
        <v>42880</v>
      </c>
      <c r="H455" s="3">
        <v>16530.64</v>
      </c>
      <c r="I455" s="1" t="s">
        <v>49</v>
      </c>
      <c r="J455" s="1" t="s">
        <v>27</v>
      </c>
      <c r="K455" s="1" t="s">
        <v>20</v>
      </c>
      <c r="L455" s="1" t="s">
        <v>20</v>
      </c>
      <c r="M455" s="1" t="s">
        <v>21</v>
      </c>
      <c r="N455" s="1" t="s">
        <v>22</v>
      </c>
      <c r="O455" s="1" t="s">
        <v>20</v>
      </c>
      <c r="P455" s="1" t="str">
        <f>IFERROR( LOOKUP(Table1[[#This Row],[Age]],$AO$3:$AO$8,$AP$3:$AP$8), "Out of Range")</f>
        <v>26-35</v>
      </c>
      <c r="Q455" s="1" t="str">
        <f>TEXT(Table1[[#This Row],[Date Joined]],"DD")</f>
        <v>25</v>
      </c>
      <c r="R455" s="1" t="str">
        <f>TEXT(Table1[[#This Row],[Date Joined]],"MMM")</f>
        <v>May</v>
      </c>
      <c r="S455" s="1" t="str">
        <f>TEXT(Table1[[#This Row],[Date Joined]],"YYYY")</f>
        <v>2017</v>
      </c>
    </row>
    <row r="456" spans="1:19" x14ac:dyDescent="0.3">
      <c r="A456" s="1" t="s">
        <v>563</v>
      </c>
      <c r="B456" s="1" t="s">
        <v>43</v>
      </c>
      <c r="C456" s="1" t="s">
        <v>15</v>
      </c>
      <c r="D456" s="2">
        <v>35</v>
      </c>
      <c r="E456" s="1" t="s">
        <v>16</v>
      </c>
      <c r="F456" s="1" t="s">
        <v>26</v>
      </c>
      <c r="G456" s="28">
        <v>42867</v>
      </c>
      <c r="H456" s="3">
        <v>2625.93</v>
      </c>
      <c r="I456" s="1" t="s">
        <v>18</v>
      </c>
      <c r="J456" s="1" t="s">
        <v>32</v>
      </c>
      <c r="K456" s="1" t="s">
        <v>20</v>
      </c>
      <c r="L456" s="1" t="s">
        <v>20</v>
      </c>
      <c r="M456" s="1" t="s">
        <v>21</v>
      </c>
      <c r="N456" s="1" t="s">
        <v>22</v>
      </c>
      <c r="O456" s="1" t="s">
        <v>20</v>
      </c>
      <c r="P456" s="1" t="str">
        <f>IFERROR( LOOKUP(Table1[[#This Row],[Age]],$AO$3:$AO$8,$AP$3:$AP$8), "Out of Range")</f>
        <v>35-45</v>
      </c>
      <c r="Q456" s="1" t="str">
        <f>TEXT(Table1[[#This Row],[Date Joined]],"DD")</f>
        <v>12</v>
      </c>
      <c r="R456" s="1" t="str">
        <f>TEXT(Table1[[#This Row],[Date Joined]],"MMM")</f>
        <v>May</v>
      </c>
      <c r="S456" s="1" t="str">
        <f>TEXT(Table1[[#This Row],[Date Joined]],"YYYY")</f>
        <v>2017</v>
      </c>
    </row>
    <row r="457" spans="1:19" x14ac:dyDescent="0.3">
      <c r="A457" s="1" t="s">
        <v>564</v>
      </c>
      <c r="B457" s="1" t="s">
        <v>86</v>
      </c>
      <c r="C457" s="1" t="s">
        <v>24</v>
      </c>
      <c r="D457" s="2">
        <v>51</v>
      </c>
      <c r="E457" s="1" t="s">
        <v>16</v>
      </c>
      <c r="F457" s="1" t="s">
        <v>17</v>
      </c>
      <c r="G457" s="28">
        <v>42867</v>
      </c>
      <c r="H457" s="3">
        <v>41840.480000000003</v>
      </c>
      <c r="I457" s="1" t="s">
        <v>18</v>
      </c>
      <c r="J457" s="1" t="s">
        <v>27</v>
      </c>
      <c r="K457" s="1" t="s">
        <v>28</v>
      </c>
      <c r="L457" s="1" t="s">
        <v>20</v>
      </c>
      <c r="M457" s="1" t="s">
        <v>22</v>
      </c>
      <c r="N457" s="1" t="s">
        <v>22</v>
      </c>
      <c r="O457" s="1" t="s">
        <v>20</v>
      </c>
      <c r="P457" s="1" t="str">
        <f>IFERROR( LOOKUP(Table1[[#This Row],[Age]],$AO$3:$AO$8,$AP$3:$AP$8), "Out of Range")</f>
        <v>45-55</v>
      </c>
      <c r="Q457" s="1" t="str">
        <f>TEXT(Table1[[#This Row],[Date Joined]],"DD")</f>
        <v>12</v>
      </c>
      <c r="R457" s="1" t="str">
        <f>TEXT(Table1[[#This Row],[Date Joined]],"MMM")</f>
        <v>May</v>
      </c>
      <c r="S457" s="1" t="str">
        <f>TEXT(Table1[[#This Row],[Date Joined]],"YYYY")</f>
        <v>2017</v>
      </c>
    </row>
    <row r="458" spans="1:19" x14ac:dyDescent="0.3">
      <c r="A458" s="1" t="s">
        <v>565</v>
      </c>
      <c r="B458" s="1" t="s">
        <v>43</v>
      </c>
      <c r="C458" s="1" t="s">
        <v>24</v>
      </c>
      <c r="D458" s="2">
        <v>48</v>
      </c>
      <c r="E458" s="1" t="s">
        <v>40</v>
      </c>
      <c r="F458" s="1" t="s">
        <v>26</v>
      </c>
      <c r="G458" s="28">
        <v>42867</v>
      </c>
      <c r="H458" s="3">
        <v>27968.28</v>
      </c>
      <c r="I458" s="1" t="s">
        <v>31</v>
      </c>
      <c r="J458" s="1" t="s">
        <v>32</v>
      </c>
      <c r="K458" s="1" t="s">
        <v>20</v>
      </c>
      <c r="L458" s="1" t="s">
        <v>20</v>
      </c>
      <c r="M458" s="1" t="s">
        <v>21</v>
      </c>
      <c r="N458" s="1" t="s">
        <v>22</v>
      </c>
      <c r="O458" s="1" t="s">
        <v>28</v>
      </c>
      <c r="P458" s="1" t="str">
        <f>IFERROR( LOOKUP(Table1[[#This Row],[Age]],$AO$3:$AO$8,$AP$3:$AP$8), "Out of Range")</f>
        <v>45-55</v>
      </c>
      <c r="Q458" s="1" t="str">
        <f>TEXT(Table1[[#This Row],[Date Joined]],"DD")</f>
        <v>12</v>
      </c>
      <c r="R458" s="1" t="str">
        <f>TEXT(Table1[[#This Row],[Date Joined]],"MMM")</f>
        <v>May</v>
      </c>
      <c r="S458" s="1" t="str">
        <f>TEXT(Table1[[#This Row],[Date Joined]],"YYYY")</f>
        <v>2017</v>
      </c>
    </row>
    <row r="459" spans="1:19" x14ac:dyDescent="0.3">
      <c r="A459" s="1" t="s">
        <v>566</v>
      </c>
      <c r="B459" s="1" t="s">
        <v>101</v>
      </c>
      <c r="C459" s="1" t="s">
        <v>15</v>
      </c>
      <c r="D459" s="2">
        <v>59</v>
      </c>
      <c r="E459" s="1" t="s">
        <v>40</v>
      </c>
      <c r="F459" s="1" t="s">
        <v>26</v>
      </c>
      <c r="G459" s="28">
        <v>42867</v>
      </c>
      <c r="H459" s="3">
        <v>51700.61</v>
      </c>
      <c r="I459" s="1" t="s">
        <v>31</v>
      </c>
      <c r="J459" s="1" t="s">
        <v>27</v>
      </c>
      <c r="K459" s="1" t="s">
        <v>20</v>
      </c>
      <c r="L459" s="1" t="s">
        <v>28</v>
      </c>
      <c r="M459" s="1" t="s">
        <v>21</v>
      </c>
      <c r="N459" s="1" t="s">
        <v>22</v>
      </c>
      <c r="O459" s="1" t="s">
        <v>20</v>
      </c>
      <c r="P459" s="1" t="str">
        <f>IFERROR( LOOKUP(Table1[[#This Row],[Age]],$AO$3:$AO$8,$AP$3:$AP$8), "Out of Range")</f>
        <v>55-65</v>
      </c>
      <c r="Q459" s="1" t="str">
        <f>TEXT(Table1[[#This Row],[Date Joined]],"DD")</f>
        <v>12</v>
      </c>
      <c r="R459" s="1" t="str">
        <f>TEXT(Table1[[#This Row],[Date Joined]],"MMM")</f>
        <v>May</v>
      </c>
      <c r="S459" s="1" t="str">
        <f>TEXT(Table1[[#This Row],[Date Joined]],"YYYY")</f>
        <v>2017</v>
      </c>
    </row>
    <row r="460" spans="1:19" x14ac:dyDescent="0.3">
      <c r="A460" s="1" t="s">
        <v>567</v>
      </c>
      <c r="B460" s="1" t="s">
        <v>100</v>
      </c>
      <c r="C460" s="1" t="s">
        <v>15</v>
      </c>
      <c r="D460" s="2">
        <v>43</v>
      </c>
      <c r="E460" s="1" t="s">
        <v>40</v>
      </c>
      <c r="F460" s="1" t="s">
        <v>41</v>
      </c>
      <c r="G460" s="28">
        <v>42867</v>
      </c>
      <c r="H460" s="3">
        <v>85895.85</v>
      </c>
      <c r="I460" s="1" t="s">
        <v>31</v>
      </c>
      <c r="J460" s="1" t="s">
        <v>27</v>
      </c>
      <c r="K460" s="1" t="s">
        <v>20</v>
      </c>
      <c r="L460" s="1" t="s">
        <v>20</v>
      </c>
      <c r="M460" s="1" t="s">
        <v>21</v>
      </c>
      <c r="N460" s="1" t="s">
        <v>22</v>
      </c>
      <c r="O460" s="1" t="s">
        <v>20</v>
      </c>
      <c r="P460" s="1" t="str">
        <f>IFERROR( LOOKUP(Table1[[#This Row],[Age]],$AO$3:$AO$8,$AP$3:$AP$8), "Out of Range")</f>
        <v>35-45</v>
      </c>
      <c r="Q460" s="1" t="str">
        <f>TEXT(Table1[[#This Row],[Date Joined]],"DD")</f>
        <v>12</v>
      </c>
      <c r="R460" s="1" t="str">
        <f>TEXT(Table1[[#This Row],[Date Joined]],"MMM")</f>
        <v>May</v>
      </c>
      <c r="S460" s="1" t="str">
        <f>TEXT(Table1[[#This Row],[Date Joined]],"YYYY")</f>
        <v>2017</v>
      </c>
    </row>
    <row r="461" spans="1:19" x14ac:dyDescent="0.3">
      <c r="A461" s="1" t="s">
        <v>568</v>
      </c>
      <c r="B461" s="1" t="s">
        <v>87</v>
      </c>
      <c r="C461" s="1" t="s">
        <v>24</v>
      </c>
      <c r="D461" s="2">
        <v>54</v>
      </c>
      <c r="E461" s="1" t="s">
        <v>40</v>
      </c>
      <c r="F461" s="1" t="s">
        <v>41</v>
      </c>
      <c r="G461" s="28">
        <v>42867</v>
      </c>
      <c r="H461" s="3">
        <v>27940.07</v>
      </c>
      <c r="I461" s="1" t="s">
        <v>49</v>
      </c>
      <c r="J461" s="1" t="s">
        <v>32</v>
      </c>
      <c r="K461" s="1" t="s">
        <v>20</v>
      </c>
      <c r="L461" s="1" t="s">
        <v>20</v>
      </c>
      <c r="M461" s="1" t="s">
        <v>21</v>
      </c>
      <c r="N461" s="1" t="s">
        <v>29</v>
      </c>
      <c r="O461" s="1" t="s">
        <v>20</v>
      </c>
      <c r="P461" s="1" t="str">
        <f>IFERROR( LOOKUP(Table1[[#This Row],[Age]],$AO$3:$AO$8,$AP$3:$AP$8), "Out of Range")</f>
        <v>45-55</v>
      </c>
      <c r="Q461" s="1" t="str">
        <f>TEXT(Table1[[#This Row],[Date Joined]],"DD")</f>
        <v>12</v>
      </c>
      <c r="R461" s="1" t="str">
        <f>TEXT(Table1[[#This Row],[Date Joined]],"MMM")</f>
        <v>May</v>
      </c>
      <c r="S461" s="1" t="str">
        <f>TEXT(Table1[[#This Row],[Date Joined]],"YYYY")</f>
        <v>2017</v>
      </c>
    </row>
    <row r="462" spans="1:19" x14ac:dyDescent="0.3">
      <c r="A462" s="1" t="s">
        <v>569</v>
      </c>
      <c r="B462" s="1" t="s">
        <v>75</v>
      </c>
      <c r="C462" s="1" t="s">
        <v>15</v>
      </c>
      <c r="D462" s="2">
        <v>52</v>
      </c>
      <c r="E462" s="1" t="s">
        <v>40</v>
      </c>
      <c r="F462" s="1" t="s">
        <v>17</v>
      </c>
      <c r="G462" s="28">
        <v>42867</v>
      </c>
      <c r="H462" s="3">
        <v>44731.67</v>
      </c>
      <c r="I462" s="1" t="s">
        <v>18</v>
      </c>
      <c r="J462" s="1" t="s">
        <v>32</v>
      </c>
      <c r="K462" s="1" t="s">
        <v>20</v>
      </c>
      <c r="L462" s="1" t="s">
        <v>20</v>
      </c>
      <c r="M462" s="1" t="s">
        <v>22</v>
      </c>
      <c r="N462" s="1" t="s">
        <v>22</v>
      </c>
      <c r="O462" s="1" t="s">
        <v>20</v>
      </c>
      <c r="P462" s="1" t="str">
        <f>IFERROR( LOOKUP(Table1[[#This Row],[Age]],$AO$3:$AO$8,$AP$3:$AP$8), "Out of Range")</f>
        <v>45-55</v>
      </c>
      <c r="Q462" s="1" t="str">
        <f>TEXT(Table1[[#This Row],[Date Joined]],"DD")</f>
        <v>12</v>
      </c>
      <c r="R462" s="1" t="str">
        <f>TEXT(Table1[[#This Row],[Date Joined]],"MMM")</f>
        <v>May</v>
      </c>
      <c r="S462" s="1" t="str">
        <f>TEXT(Table1[[#This Row],[Date Joined]],"YYYY")</f>
        <v>2017</v>
      </c>
    </row>
    <row r="463" spans="1:19" x14ac:dyDescent="0.3">
      <c r="A463" s="1" t="s">
        <v>570</v>
      </c>
      <c r="B463" s="1" t="s">
        <v>43</v>
      </c>
      <c r="C463" s="1" t="s">
        <v>15</v>
      </c>
      <c r="D463" s="2">
        <v>52</v>
      </c>
      <c r="E463" s="1" t="s">
        <v>40</v>
      </c>
      <c r="F463" s="1" t="s">
        <v>41</v>
      </c>
      <c r="G463" s="28">
        <v>42867</v>
      </c>
      <c r="H463" s="3">
        <v>10397.790000000001</v>
      </c>
      <c r="I463" s="1" t="s">
        <v>18</v>
      </c>
      <c r="J463" s="1" t="s">
        <v>27</v>
      </c>
      <c r="K463" s="1" t="s">
        <v>28</v>
      </c>
      <c r="L463" s="1" t="s">
        <v>20</v>
      </c>
      <c r="M463" s="1" t="s">
        <v>21</v>
      </c>
      <c r="N463" s="1" t="s">
        <v>22</v>
      </c>
      <c r="O463" s="1" t="s">
        <v>20</v>
      </c>
      <c r="P463" s="1" t="str">
        <f>IFERROR( LOOKUP(Table1[[#This Row],[Age]],$AO$3:$AO$8,$AP$3:$AP$8), "Out of Range")</f>
        <v>45-55</v>
      </c>
      <c r="Q463" s="1" t="str">
        <f>TEXT(Table1[[#This Row],[Date Joined]],"DD")</f>
        <v>12</v>
      </c>
      <c r="R463" s="1" t="str">
        <f>TEXT(Table1[[#This Row],[Date Joined]],"MMM")</f>
        <v>May</v>
      </c>
      <c r="S463" s="1" t="str">
        <f>TEXT(Table1[[#This Row],[Date Joined]],"YYYY")</f>
        <v>2017</v>
      </c>
    </row>
    <row r="464" spans="1:19" x14ac:dyDescent="0.3">
      <c r="A464" s="1" t="s">
        <v>571</v>
      </c>
      <c r="B464" s="1" t="s">
        <v>75</v>
      </c>
      <c r="C464" s="1" t="s">
        <v>15</v>
      </c>
      <c r="D464" s="2">
        <v>46</v>
      </c>
      <c r="E464" s="1" t="s">
        <v>40</v>
      </c>
      <c r="F464" s="1" t="s">
        <v>26</v>
      </c>
      <c r="G464" s="28">
        <v>42867</v>
      </c>
      <c r="H464" s="3">
        <v>196787.52</v>
      </c>
      <c r="I464" s="1" t="s">
        <v>49</v>
      </c>
      <c r="J464" s="1" t="s">
        <v>32</v>
      </c>
      <c r="K464" s="1" t="s">
        <v>20</v>
      </c>
      <c r="L464" s="1" t="s">
        <v>20</v>
      </c>
      <c r="M464" s="1" t="s">
        <v>22</v>
      </c>
      <c r="N464" s="1" t="s">
        <v>22</v>
      </c>
      <c r="O464" s="1" t="s">
        <v>20</v>
      </c>
      <c r="P464" s="1" t="str">
        <f>IFERROR( LOOKUP(Table1[[#This Row],[Age]],$AO$3:$AO$8,$AP$3:$AP$8), "Out of Range")</f>
        <v>45-55</v>
      </c>
      <c r="Q464" s="1" t="str">
        <f>TEXT(Table1[[#This Row],[Date Joined]],"DD")</f>
        <v>12</v>
      </c>
      <c r="R464" s="1" t="str">
        <f>TEXT(Table1[[#This Row],[Date Joined]],"MMM")</f>
        <v>May</v>
      </c>
      <c r="S464" s="1" t="str">
        <f>TEXT(Table1[[#This Row],[Date Joined]],"YYYY")</f>
        <v>2017</v>
      </c>
    </row>
    <row r="465" spans="1:19" x14ac:dyDescent="0.3">
      <c r="A465" s="1" t="s">
        <v>572</v>
      </c>
      <c r="B465" s="1" t="s">
        <v>64</v>
      </c>
      <c r="C465" s="1" t="s">
        <v>15</v>
      </c>
      <c r="D465" s="2">
        <v>57</v>
      </c>
      <c r="E465" s="1" t="s">
        <v>40</v>
      </c>
      <c r="F465" s="1" t="s">
        <v>26</v>
      </c>
      <c r="G465" s="28">
        <v>42867</v>
      </c>
      <c r="H465" s="3">
        <v>39702.160000000003</v>
      </c>
      <c r="I465" s="1" t="s">
        <v>49</v>
      </c>
      <c r="J465" s="1" t="s">
        <v>27</v>
      </c>
      <c r="K465" s="1" t="s">
        <v>28</v>
      </c>
      <c r="L465" s="1" t="s">
        <v>20</v>
      </c>
      <c r="M465" s="1" t="s">
        <v>21</v>
      </c>
      <c r="N465" s="1" t="s">
        <v>22</v>
      </c>
      <c r="O465" s="1" t="s">
        <v>20</v>
      </c>
      <c r="P465" s="1" t="str">
        <f>IFERROR( LOOKUP(Table1[[#This Row],[Age]],$AO$3:$AO$8,$AP$3:$AP$8), "Out of Range")</f>
        <v>55-65</v>
      </c>
      <c r="Q465" s="1" t="str">
        <f>TEXT(Table1[[#This Row],[Date Joined]],"DD")</f>
        <v>12</v>
      </c>
      <c r="R465" s="1" t="str">
        <f>TEXT(Table1[[#This Row],[Date Joined]],"MMM")</f>
        <v>May</v>
      </c>
      <c r="S465" s="1" t="str">
        <f>TEXT(Table1[[#This Row],[Date Joined]],"YYYY")</f>
        <v>2017</v>
      </c>
    </row>
    <row r="466" spans="1:19" x14ac:dyDescent="0.3">
      <c r="A466" s="1" t="s">
        <v>573</v>
      </c>
      <c r="B466" s="1" t="s">
        <v>85</v>
      </c>
      <c r="C466" s="1" t="s">
        <v>24</v>
      </c>
      <c r="D466" s="2">
        <v>42</v>
      </c>
      <c r="E466" s="1" t="s">
        <v>40</v>
      </c>
      <c r="F466" s="1" t="s">
        <v>41</v>
      </c>
      <c r="G466" s="28">
        <v>42867</v>
      </c>
      <c r="H466" s="3">
        <v>72323.100000000006</v>
      </c>
      <c r="I466" s="1" t="s">
        <v>18</v>
      </c>
      <c r="J466" s="1" t="s">
        <v>27</v>
      </c>
      <c r="K466" s="1" t="s">
        <v>28</v>
      </c>
      <c r="L466" s="1" t="s">
        <v>20</v>
      </c>
      <c r="M466" s="1" t="s">
        <v>21</v>
      </c>
      <c r="N466" s="1" t="s">
        <v>69</v>
      </c>
      <c r="O466" s="1" t="s">
        <v>28</v>
      </c>
      <c r="P466" s="1" t="str">
        <f>IFERROR( LOOKUP(Table1[[#This Row],[Age]],$AO$3:$AO$8,$AP$3:$AP$8), "Out of Range")</f>
        <v>35-45</v>
      </c>
      <c r="Q466" s="1" t="str">
        <f>TEXT(Table1[[#This Row],[Date Joined]],"DD")</f>
        <v>12</v>
      </c>
      <c r="R466" s="1" t="str">
        <f>TEXT(Table1[[#This Row],[Date Joined]],"MMM")</f>
        <v>May</v>
      </c>
      <c r="S466" s="1" t="str">
        <f>TEXT(Table1[[#This Row],[Date Joined]],"YYYY")</f>
        <v>2017</v>
      </c>
    </row>
    <row r="467" spans="1:19" x14ac:dyDescent="0.3">
      <c r="A467" s="1" t="s">
        <v>574</v>
      </c>
      <c r="B467" s="1" t="s">
        <v>39</v>
      </c>
      <c r="C467" s="1" t="s">
        <v>24</v>
      </c>
      <c r="D467" s="2">
        <v>39</v>
      </c>
      <c r="E467" s="1" t="s">
        <v>34</v>
      </c>
      <c r="F467" s="1" t="s">
        <v>17</v>
      </c>
      <c r="G467" s="28">
        <v>42867</v>
      </c>
      <c r="H467" s="3">
        <v>124267.45</v>
      </c>
      <c r="I467" s="1" t="s">
        <v>18</v>
      </c>
      <c r="J467" s="1" t="s">
        <v>27</v>
      </c>
      <c r="K467" s="1" t="s">
        <v>20</v>
      </c>
      <c r="L467" s="1" t="s">
        <v>20</v>
      </c>
      <c r="M467" s="1" t="s">
        <v>53</v>
      </c>
      <c r="N467" s="1" t="s">
        <v>29</v>
      </c>
      <c r="O467" s="1" t="s">
        <v>20</v>
      </c>
      <c r="P467" s="1" t="str">
        <f>IFERROR( LOOKUP(Table1[[#This Row],[Age]],$AO$3:$AO$8,$AP$3:$AP$8), "Out of Range")</f>
        <v>35-45</v>
      </c>
      <c r="Q467" s="1" t="str">
        <f>TEXT(Table1[[#This Row],[Date Joined]],"DD")</f>
        <v>12</v>
      </c>
      <c r="R467" s="1" t="str">
        <f>TEXT(Table1[[#This Row],[Date Joined]],"MMM")</f>
        <v>May</v>
      </c>
      <c r="S467" s="1" t="str">
        <f>TEXT(Table1[[#This Row],[Date Joined]],"YYYY")</f>
        <v>2017</v>
      </c>
    </row>
    <row r="468" spans="1:19" x14ac:dyDescent="0.3">
      <c r="A468" s="1" t="s">
        <v>575</v>
      </c>
      <c r="B468" s="1" t="s">
        <v>78</v>
      </c>
      <c r="C468" s="1" t="s">
        <v>24</v>
      </c>
      <c r="D468" s="2">
        <v>20</v>
      </c>
      <c r="E468" s="1" t="s">
        <v>34</v>
      </c>
      <c r="F468" s="1" t="s">
        <v>41</v>
      </c>
      <c r="G468" s="28">
        <v>42867</v>
      </c>
      <c r="H468" s="3">
        <v>1925.4</v>
      </c>
      <c r="I468" s="1" t="s">
        <v>18</v>
      </c>
      <c r="J468" s="1" t="s">
        <v>27</v>
      </c>
      <c r="K468" s="1" t="s">
        <v>28</v>
      </c>
      <c r="L468" s="1" t="s">
        <v>20</v>
      </c>
      <c r="M468" s="1" t="s">
        <v>22</v>
      </c>
      <c r="N468" s="1" t="s">
        <v>22</v>
      </c>
      <c r="O468" s="1" t="s">
        <v>20</v>
      </c>
      <c r="P468" s="1" t="str">
        <f>IFERROR( LOOKUP(Table1[[#This Row],[Age]],$AO$3:$AO$8,$AP$3:$AP$8), "Out of Range")</f>
        <v>15-25</v>
      </c>
      <c r="Q468" s="1" t="str">
        <f>TEXT(Table1[[#This Row],[Date Joined]],"DD")</f>
        <v>12</v>
      </c>
      <c r="R468" s="1" t="str">
        <f>TEXT(Table1[[#This Row],[Date Joined]],"MMM")</f>
        <v>May</v>
      </c>
      <c r="S468" s="1" t="str">
        <f>TEXT(Table1[[#This Row],[Date Joined]],"YYYY")</f>
        <v>2017</v>
      </c>
    </row>
    <row r="469" spans="1:19" x14ac:dyDescent="0.3">
      <c r="A469" s="1" t="s">
        <v>576</v>
      </c>
      <c r="B469" s="1" t="s">
        <v>23</v>
      </c>
      <c r="C469" s="1" t="s">
        <v>24</v>
      </c>
      <c r="D469" s="2">
        <v>45</v>
      </c>
      <c r="E469" s="1" t="s">
        <v>34</v>
      </c>
      <c r="F469" s="1" t="s">
        <v>41</v>
      </c>
      <c r="G469" s="28">
        <v>42867</v>
      </c>
      <c r="H469" s="3">
        <v>95743.48</v>
      </c>
      <c r="I469" s="1" t="s">
        <v>18</v>
      </c>
      <c r="J469" s="1" t="s">
        <v>32</v>
      </c>
      <c r="K469" s="1" t="s">
        <v>28</v>
      </c>
      <c r="L469" s="1" t="s">
        <v>20</v>
      </c>
      <c r="M469" s="1" t="s">
        <v>22</v>
      </c>
      <c r="N469" s="1" t="s">
        <v>22</v>
      </c>
      <c r="O469" s="1" t="s">
        <v>20</v>
      </c>
      <c r="P469" s="1" t="str">
        <f>IFERROR( LOOKUP(Table1[[#This Row],[Age]],$AO$3:$AO$8,$AP$3:$AP$8), "Out of Range")</f>
        <v>45-55</v>
      </c>
      <c r="Q469" s="1" t="str">
        <f>TEXT(Table1[[#This Row],[Date Joined]],"DD")</f>
        <v>12</v>
      </c>
      <c r="R469" s="1" t="str">
        <f>TEXT(Table1[[#This Row],[Date Joined]],"MMM")</f>
        <v>May</v>
      </c>
      <c r="S469" s="1" t="str">
        <f>TEXT(Table1[[#This Row],[Date Joined]],"YYYY")</f>
        <v>2017</v>
      </c>
    </row>
    <row r="470" spans="1:19" x14ac:dyDescent="0.3">
      <c r="A470" s="1" t="s">
        <v>577</v>
      </c>
      <c r="B470" s="1" t="s">
        <v>23</v>
      </c>
      <c r="C470" s="1" t="s">
        <v>15</v>
      </c>
      <c r="D470" s="2">
        <v>38</v>
      </c>
      <c r="E470" s="1" t="s">
        <v>34</v>
      </c>
      <c r="F470" s="1" t="s">
        <v>26</v>
      </c>
      <c r="G470" s="28">
        <v>42867</v>
      </c>
      <c r="H470" s="3">
        <v>95925.48</v>
      </c>
      <c r="I470" s="1" t="s">
        <v>31</v>
      </c>
      <c r="J470" s="1" t="s">
        <v>27</v>
      </c>
      <c r="K470" s="1" t="s">
        <v>28</v>
      </c>
      <c r="L470" s="1" t="s">
        <v>20</v>
      </c>
      <c r="M470" s="1" t="s">
        <v>21</v>
      </c>
      <c r="N470" s="1" t="s">
        <v>22</v>
      </c>
      <c r="O470" s="1" t="s">
        <v>20</v>
      </c>
      <c r="P470" s="1" t="str">
        <f>IFERROR( LOOKUP(Table1[[#This Row],[Age]],$AO$3:$AO$8,$AP$3:$AP$8), "Out of Range")</f>
        <v>35-45</v>
      </c>
      <c r="Q470" s="1" t="str">
        <f>TEXT(Table1[[#This Row],[Date Joined]],"DD")</f>
        <v>12</v>
      </c>
      <c r="R470" s="1" t="str">
        <f>TEXT(Table1[[#This Row],[Date Joined]],"MMM")</f>
        <v>May</v>
      </c>
      <c r="S470" s="1" t="str">
        <f>TEXT(Table1[[#This Row],[Date Joined]],"YYYY")</f>
        <v>2017</v>
      </c>
    </row>
    <row r="471" spans="1:19" x14ac:dyDescent="0.3">
      <c r="A471" s="1" t="s">
        <v>828</v>
      </c>
      <c r="B471" s="1" t="s">
        <v>78</v>
      </c>
      <c r="C471" s="1" t="s">
        <v>15</v>
      </c>
      <c r="D471" s="2">
        <v>26</v>
      </c>
      <c r="E471" s="1" t="s">
        <v>25</v>
      </c>
      <c r="F471" s="1" t="s">
        <v>17</v>
      </c>
      <c r="G471" s="28">
        <v>42883</v>
      </c>
      <c r="H471" s="3">
        <v>1474.24</v>
      </c>
      <c r="I471" s="1" t="s">
        <v>18</v>
      </c>
      <c r="J471" s="1" t="s">
        <v>27</v>
      </c>
      <c r="K471" s="1" t="s">
        <v>28</v>
      </c>
      <c r="L471" s="1" t="s">
        <v>28</v>
      </c>
      <c r="M471" s="1" t="s">
        <v>21</v>
      </c>
      <c r="N471" s="1" t="s">
        <v>22</v>
      </c>
      <c r="O471" s="1" t="s">
        <v>20</v>
      </c>
      <c r="P471" s="1" t="str">
        <f>IFERROR( LOOKUP(Table1[[#This Row],[Age]],$AO$3:$AO$8,$AP$3:$AP$8), "Out of Range")</f>
        <v>26-35</v>
      </c>
      <c r="Q471" s="1" t="str">
        <f>TEXT(Table1[[#This Row],[Date Joined]],"DD")</f>
        <v>28</v>
      </c>
      <c r="R471" s="1" t="str">
        <f>TEXT(Table1[[#This Row],[Date Joined]],"MMM")</f>
        <v>May</v>
      </c>
      <c r="S471" s="1" t="str">
        <f>TEXT(Table1[[#This Row],[Date Joined]],"YYYY")</f>
        <v>2017</v>
      </c>
    </row>
    <row r="472" spans="1:19" x14ac:dyDescent="0.3">
      <c r="A472" s="1" t="s">
        <v>579</v>
      </c>
      <c r="B472" s="1" t="s">
        <v>75</v>
      </c>
      <c r="C472" s="1" t="s">
        <v>24</v>
      </c>
      <c r="D472" s="2">
        <v>35</v>
      </c>
      <c r="E472" s="1" t="s">
        <v>25</v>
      </c>
      <c r="F472" s="1" t="s">
        <v>17</v>
      </c>
      <c r="G472" s="28">
        <v>42867</v>
      </c>
      <c r="H472" s="3">
        <v>41592.300000000003</v>
      </c>
      <c r="I472" s="1" t="s">
        <v>18</v>
      </c>
      <c r="J472" s="1" t="s">
        <v>32</v>
      </c>
      <c r="K472" s="1" t="s">
        <v>28</v>
      </c>
      <c r="L472" s="1" t="s">
        <v>20</v>
      </c>
      <c r="M472" s="1" t="s">
        <v>21</v>
      </c>
      <c r="N472" s="1" t="s">
        <v>22</v>
      </c>
      <c r="O472" s="1" t="s">
        <v>20</v>
      </c>
      <c r="P472" s="1" t="str">
        <f>IFERROR( LOOKUP(Table1[[#This Row],[Age]],$AO$3:$AO$8,$AP$3:$AP$8), "Out of Range")</f>
        <v>35-45</v>
      </c>
      <c r="Q472" s="1" t="str">
        <f>TEXT(Table1[[#This Row],[Date Joined]],"DD")</f>
        <v>12</v>
      </c>
      <c r="R472" s="1" t="str">
        <f>TEXT(Table1[[#This Row],[Date Joined]],"MMM")</f>
        <v>May</v>
      </c>
      <c r="S472" s="1" t="str">
        <f>TEXT(Table1[[#This Row],[Date Joined]],"YYYY")</f>
        <v>2017</v>
      </c>
    </row>
    <row r="473" spans="1:19" x14ac:dyDescent="0.3">
      <c r="A473" s="1" t="s">
        <v>580</v>
      </c>
      <c r="B473" s="1" t="s">
        <v>103</v>
      </c>
      <c r="C473" s="1" t="s">
        <v>24</v>
      </c>
      <c r="D473" s="2">
        <v>23</v>
      </c>
      <c r="E473" s="1" t="s">
        <v>25</v>
      </c>
      <c r="F473" s="1" t="s">
        <v>41</v>
      </c>
      <c r="G473" s="28">
        <v>42867</v>
      </c>
      <c r="H473" s="3">
        <v>87225.67</v>
      </c>
      <c r="I473" s="1" t="s">
        <v>18</v>
      </c>
      <c r="J473" s="1" t="s">
        <v>27</v>
      </c>
      <c r="K473" s="1" t="s">
        <v>28</v>
      </c>
      <c r="L473" s="1" t="s">
        <v>20</v>
      </c>
      <c r="M473" s="1" t="s">
        <v>22</v>
      </c>
      <c r="N473" s="1" t="s">
        <v>22</v>
      </c>
      <c r="O473" s="1" t="s">
        <v>20</v>
      </c>
      <c r="P473" s="1" t="str">
        <f>IFERROR( LOOKUP(Table1[[#This Row],[Age]],$AO$3:$AO$8,$AP$3:$AP$8), "Out of Range")</f>
        <v>15-25</v>
      </c>
      <c r="Q473" s="1" t="str">
        <f>TEXT(Table1[[#This Row],[Date Joined]],"DD")</f>
        <v>12</v>
      </c>
      <c r="R473" s="1" t="str">
        <f>TEXT(Table1[[#This Row],[Date Joined]],"MMM")</f>
        <v>May</v>
      </c>
      <c r="S473" s="1" t="str">
        <f>TEXT(Table1[[#This Row],[Date Joined]],"YYYY")</f>
        <v>2017</v>
      </c>
    </row>
    <row r="474" spans="1:19" x14ac:dyDescent="0.3">
      <c r="A474" s="1" t="s">
        <v>866</v>
      </c>
      <c r="B474" s="1" t="s">
        <v>68</v>
      </c>
      <c r="C474" s="1" t="s">
        <v>24</v>
      </c>
      <c r="D474" s="2">
        <v>26</v>
      </c>
      <c r="E474" s="1" t="s">
        <v>25</v>
      </c>
      <c r="F474" s="1" t="s">
        <v>17</v>
      </c>
      <c r="G474" s="28">
        <v>42885</v>
      </c>
      <c r="H474" s="3">
        <v>14037.51</v>
      </c>
      <c r="I474" s="1" t="s">
        <v>18</v>
      </c>
      <c r="J474" s="1" t="s">
        <v>27</v>
      </c>
      <c r="K474" s="1" t="s">
        <v>28</v>
      </c>
      <c r="L474" s="1" t="s">
        <v>20</v>
      </c>
      <c r="M474" s="1" t="s">
        <v>21</v>
      </c>
      <c r="N474" s="1" t="s">
        <v>22</v>
      </c>
      <c r="O474" s="1" t="s">
        <v>20</v>
      </c>
      <c r="P474" s="1" t="str">
        <f>IFERROR( LOOKUP(Table1[[#This Row],[Age]],$AO$3:$AO$8,$AP$3:$AP$8), "Out of Range")</f>
        <v>26-35</v>
      </c>
      <c r="Q474" s="1" t="str">
        <f>TEXT(Table1[[#This Row],[Date Joined]],"DD")</f>
        <v>30</v>
      </c>
      <c r="R474" s="1" t="str">
        <f>TEXT(Table1[[#This Row],[Date Joined]],"MMM")</f>
        <v>May</v>
      </c>
      <c r="S474" s="1" t="str">
        <f>TEXT(Table1[[#This Row],[Date Joined]],"YYYY")</f>
        <v>2017</v>
      </c>
    </row>
    <row r="475" spans="1:19" x14ac:dyDescent="0.3">
      <c r="A475" s="1" t="s">
        <v>996</v>
      </c>
      <c r="B475" s="1" t="s">
        <v>46</v>
      </c>
      <c r="C475" s="1" t="s">
        <v>24</v>
      </c>
      <c r="D475" s="2">
        <v>26</v>
      </c>
      <c r="E475" s="1" t="s">
        <v>34</v>
      </c>
      <c r="F475" s="1" t="s">
        <v>17</v>
      </c>
      <c r="G475" s="28">
        <v>42901</v>
      </c>
      <c r="H475" s="3">
        <v>80874.48</v>
      </c>
      <c r="I475" s="1" t="s">
        <v>18</v>
      </c>
      <c r="J475" s="1" t="s">
        <v>27</v>
      </c>
      <c r="K475" s="1" t="s">
        <v>28</v>
      </c>
      <c r="L475" s="1" t="s">
        <v>20</v>
      </c>
      <c r="M475" s="1" t="s">
        <v>22</v>
      </c>
      <c r="N475" s="1" t="s">
        <v>22</v>
      </c>
      <c r="O475" s="1" t="s">
        <v>20</v>
      </c>
      <c r="P475" s="1" t="str">
        <f>IFERROR( LOOKUP(Table1[[#This Row],[Age]],$AO$3:$AO$8,$AP$3:$AP$8), "Out of Range")</f>
        <v>26-35</v>
      </c>
      <c r="Q475" s="1" t="str">
        <f>TEXT(Table1[[#This Row],[Date Joined]],"DD")</f>
        <v>15</v>
      </c>
      <c r="R475" s="1" t="str">
        <f>TEXT(Table1[[#This Row],[Date Joined]],"MMM")</f>
        <v>Jun</v>
      </c>
      <c r="S475" s="1" t="str">
        <f>TEXT(Table1[[#This Row],[Date Joined]],"YYYY")</f>
        <v>2017</v>
      </c>
    </row>
    <row r="476" spans="1:19" x14ac:dyDescent="0.3">
      <c r="A476" s="1" t="s">
        <v>583</v>
      </c>
      <c r="B476" s="1" t="s">
        <v>89</v>
      </c>
      <c r="C476" s="1" t="s">
        <v>15</v>
      </c>
      <c r="D476" s="2">
        <v>37</v>
      </c>
      <c r="E476" s="1" t="s">
        <v>16</v>
      </c>
      <c r="F476" s="1" t="s">
        <v>17</v>
      </c>
      <c r="G476" s="28">
        <v>42868</v>
      </c>
      <c r="H476" s="3">
        <v>151786.15</v>
      </c>
      <c r="I476" s="1" t="s">
        <v>18</v>
      </c>
      <c r="J476" s="1" t="s">
        <v>32</v>
      </c>
      <c r="K476" s="1" t="s">
        <v>28</v>
      </c>
      <c r="L476" s="1" t="s">
        <v>20</v>
      </c>
      <c r="M476" s="1" t="s">
        <v>22</v>
      </c>
      <c r="N476" s="1" t="s">
        <v>22</v>
      </c>
      <c r="O476" s="1" t="s">
        <v>20</v>
      </c>
      <c r="P476" s="1" t="str">
        <f>IFERROR( LOOKUP(Table1[[#This Row],[Age]],$AO$3:$AO$8,$AP$3:$AP$8), "Out of Range")</f>
        <v>35-45</v>
      </c>
      <c r="Q476" s="1" t="str">
        <f>TEXT(Table1[[#This Row],[Date Joined]],"DD")</f>
        <v>13</v>
      </c>
      <c r="R476" s="1" t="str">
        <f>TEXT(Table1[[#This Row],[Date Joined]],"MMM")</f>
        <v>May</v>
      </c>
      <c r="S476" s="1" t="str">
        <f>TEXT(Table1[[#This Row],[Date Joined]],"YYYY")</f>
        <v>2017</v>
      </c>
    </row>
    <row r="477" spans="1:19" x14ac:dyDescent="0.3">
      <c r="A477" s="1" t="s">
        <v>998</v>
      </c>
      <c r="B477" s="1" t="s">
        <v>30</v>
      </c>
      <c r="C477" s="1" t="s">
        <v>15</v>
      </c>
      <c r="D477" s="2">
        <v>26</v>
      </c>
      <c r="E477" s="1" t="s">
        <v>16</v>
      </c>
      <c r="F477" s="1" t="s">
        <v>26</v>
      </c>
      <c r="G477" s="28">
        <v>42902</v>
      </c>
      <c r="H477" s="3">
        <v>104993.36</v>
      </c>
      <c r="I477" s="1" t="s">
        <v>18</v>
      </c>
      <c r="J477" s="1" t="s">
        <v>32</v>
      </c>
      <c r="K477" s="1" t="s">
        <v>28</v>
      </c>
      <c r="L477" s="1" t="s">
        <v>28</v>
      </c>
      <c r="M477" s="1" t="s">
        <v>21</v>
      </c>
      <c r="N477" s="1" t="s">
        <v>22</v>
      </c>
      <c r="O477" s="1" t="s">
        <v>20</v>
      </c>
      <c r="P477" s="1" t="str">
        <f>IFERROR( LOOKUP(Table1[[#This Row],[Age]],$AO$3:$AO$8,$AP$3:$AP$8), "Out of Range")</f>
        <v>26-35</v>
      </c>
      <c r="Q477" s="1" t="str">
        <f>TEXT(Table1[[#This Row],[Date Joined]],"DD")</f>
        <v>16</v>
      </c>
      <c r="R477" s="1" t="str">
        <f>TEXT(Table1[[#This Row],[Date Joined]],"MMM")</f>
        <v>Jun</v>
      </c>
      <c r="S477" s="1" t="str">
        <f>TEXT(Table1[[#This Row],[Date Joined]],"YYYY")</f>
        <v>2017</v>
      </c>
    </row>
    <row r="478" spans="1:19" x14ac:dyDescent="0.3">
      <c r="A478" s="1" t="s">
        <v>1023</v>
      </c>
      <c r="B478" s="1" t="s">
        <v>106</v>
      </c>
      <c r="C478" s="1" t="s">
        <v>24</v>
      </c>
      <c r="D478" s="2">
        <v>26</v>
      </c>
      <c r="E478" s="1" t="s">
        <v>25</v>
      </c>
      <c r="F478" s="1" t="s">
        <v>41</v>
      </c>
      <c r="G478" s="28">
        <v>42904</v>
      </c>
      <c r="H478" s="3">
        <v>81002.34</v>
      </c>
      <c r="I478" s="1" t="s">
        <v>49</v>
      </c>
      <c r="J478" s="1" t="s">
        <v>27</v>
      </c>
      <c r="K478" s="1" t="s">
        <v>20</v>
      </c>
      <c r="L478" s="1" t="s">
        <v>20</v>
      </c>
      <c r="M478" s="1" t="s">
        <v>21</v>
      </c>
      <c r="N478" s="1" t="s">
        <v>22</v>
      </c>
      <c r="O478" s="1" t="s">
        <v>20</v>
      </c>
      <c r="P478" s="1" t="str">
        <f>IFERROR( LOOKUP(Table1[[#This Row],[Age]],$AO$3:$AO$8,$AP$3:$AP$8), "Out of Range")</f>
        <v>26-35</v>
      </c>
      <c r="Q478" s="1" t="str">
        <f>TEXT(Table1[[#This Row],[Date Joined]],"DD")</f>
        <v>18</v>
      </c>
      <c r="R478" s="1" t="str">
        <f>TEXT(Table1[[#This Row],[Date Joined]],"MMM")</f>
        <v>Jun</v>
      </c>
      <c r="S478" s="1" t="str">
        <f>TEXT(Table1[[#This Row],[Date Joined]],"YYYY")</f>
        <v>2017</v>
      </c>
    </row>
    <row r="479" spans="1:19" x14ac:dyDescent="0.3">
      <c r="A479" s="1" t="s">
        <v>1067</v>
      </c>
      <c r="B479" s="1" t="s">
        <v>60</v>
      </c>
      <c r="C479" s="1" t="s">
        <v>24</v>
      </c>
      <c r="D479" s="2">
        <v>26</v>
      </c>
      <c r="E479" s="1" t="s">
        <v>16</v>
      </c>
      <c r="F479" s="1" t="s">
        <v>26</v>
      </c>
      <c r="G479" s="28">
        <v>42907</v>
      </c>
      <c r="H479" s="3">
        <v>35364.04</v>
      </c>
      <c r="I479" s="1" t="s">
        <v>31</v>
      </c>
      <c r="J479" s="1" t="s">
        <v>27</v>
      </c>
      <c r="K479" s="1" t="s">
        <v>20</v>
      </c>
      <c r="L479" s="1" t="s">
        <v>20</v>
      </c>
      <c r="M479" s="1" t="s">
        <v>22</v>
      </c>
      <c r="N479" s="1" t="s">
        <v>22</v>
      </c>
      <c r="O479" s="1" t="s">
        <v>20</v>
      </c>
      <c r="P479" s="1" t="str">
        <f>IFERROR( LOOKUP(Table1[[#This Row],[Age]],$AO$3:$AO$8,$AP$3:$AP$8), "Out of Range")</f>
        <v>26-35</v>
      </c>
      <c r="Q479" s="1" t="str">
        <f>TEXT(Table1[[#This Row],[Date Joined]],"DD")</f>
        <v>21</v>
      </c>
      <c r="R479" s="1" t="str">
        <f>TEXT(Table1[[#This Row],[Date Joined]],"MMM")</f>
        <v>Jun</v>
      </c>
      <c r="S479" s="1" t="str">
        <f>TEXT(Table1[[#This Row],[Date Joined]],"YYYY")</f>
        <v>2017</v>
      </c>
    </row>
    <row r="480" spans="1:19" x14ac:dyDescent="0.3">
      <c r="A480" s="1" t="s">
        <v>587</v>
      </c>
      <c r="B480" s="1" t="s">
        <v>108</v>
      </c>
      <c r="C480" s="1" t="s">
        <v>15</v>
      </c>
      <c r="D480" s="2">
        <v>43</v>
      </c>
      <c r="E480" s="1" t="s">
        <v>40</v>
      </c>
      <c r="F480" s="1" t="s">
        <v>41</v>
      </c>
      <c r="G480" s="28">
        <v>42868</v>
      </c>
      <c r="H480" s="3">
        <v>61976.49</v>
      </c>
      <c r="I480" s="1" t="s">
        <v>18</v>
      </c>
      <c r="J480" s="1" t="s">
        <v>27</v>
      </c>
      <c r="K480" s="1" t="s">
        <v>28</v>
      </c>
      <c r="L480" s="1" t="s">
        <v>20</v>
      </c>
      <c r="M480" s="1" t="s">
        <v>22</v>
      </c>
      <c r="N480" s="1" t="s">
        <v>22</v>
      </c>
      <c r="O480" s="1" t="s">
        <v>20</v>
      </c>
      <c r="P480" s="1" t="str">
        <f>IFERROR( LOOKUP(Table1[[#This Row],[Age]],$AO$3:$AO$8,$AP$3:$AP$8), "Out of Range")</f>
        <v>35-45</v>
      </c>
      <c r="Q480" s="1" t="str">
        <f>TEXT(Table1[[#This Row],[Date Joined]],"DD")</f>
        <v>13</v>
      </c>
      <c r="R480" s="1" t="str">
        <f>TEXT(Table1[[#This Row],[Date Joined]],"MMM")</f>
        <v>May</v>
      </c>
      <c r="S480" s="1" t="str">
        <f>TEXT(Table1[[#This Row],[Date Joined]],"YYYY")</f>
        <v>2017</v>
      </c>
    </row>
    <row r="481" spans="1:19" x14ac:dyDescent="0.3">
      <c r="A481" s="1" t="s">
        <v>588</v>
      </c>
      <c r="B481" s="1" t="s">
        <v>23</v>
      </c>
      <c r="C481" s="1" t="s">
        <v>15</v>
      </c>
      <c r="D481" s="2">
        <v>45</v>
      </c>
      <c r="E481" s="1" t="s">
        <v>40</v>
      </c>
      <c r="F481" s="1" t="s">
        <v>26</v>
      </c>
      <c r="G481" s="28">
        <v>42868</v>
      </c>
      <c r="H481" s="3">
        <v>38313.78</v>
      </c>
      <c r="I481" s="1" t="s">
        <v>18</v>
      </c>
      <c r="J481" s="1" t="s">
        <v>27</v>
      </c>
      <c r="K481" s="1" t="s">
        <v>28</v>
      </c>
      <c r="L481" s="1" t="s">
        <v>20</v>
      </c>
      <c r="M481" s="1" t="s">
        <v>22</v>
      </c>
      <c r="N481" s="1" t="s">
        <v>22</v>
      </c>
      <c r="O481" s="1" t="s">
        <v>20</v>
      </c>
      <c r="P481" s="1" t="str">
        <f>IFERROR( LOOKUP(Table1[[#This Row],[Age]],$AO$3:$AO$8,$AP$3:$AP$8), "Out of Range")</f>
        <v>45-55</v>
      </c>
      <c r="Q481" s="1" t="str">
        <f>TEXT(Table1[[#This Row],[Date Joined]],"DD")</f>
        <v>13</v>
      </c>
      <c r="R481" s="1" t="str">
        <f>TEXT(Table1[[#This Row],[Date Joined]],"MMM")</f>
        <v>May</v>
      </c>
      <c r="S481" s="1" t="str">
        <f>TEXT(Table1[[#This Row],[Date Joined]],"YYYY")</f>
        <v>2017</v>
      </c>
    </row>
    <row r="482" spans="1:19" x14ac:dyDescent="0.3">
      <c r="A482" s="1" t="s">
        <v>589</v>
      </c>
      <c r="B482" s="1" t="s">
        <v>74</v>
      </c>
      <c r="C482" s="1" t="s">
        <v>24</v>
      </c>
      <c r="D482" s="2">
        <v>48</v>
      </c>
      <c r="E482" s="1" t="s">
        <v>40</v>
      </c>
      <c r="F482" s="1" t="s">
        <v>26</v>
      </c>
      <c r="G482" s="28">
        <v>42868</v>
      </c>
      <c r="H482" s="3">
        <v>110762.25</v>
      </c>
      <c r="I482" s="1" t="s">
        <v>31</v>
      </c>
      <c r="J482" s="1" t="s">
        <v>22</v>
      </c>
      <c r="K482" s="1" t="s">
        <v>28</v>
      </c>
      <c r="L482" s="1" t="s">
        <v>20</v>
      </c>
      <c r="M482" s="1" t="s">
        <v>22</v>
      </c>
      <c r="N482" s="1" t="s">
        <v>22</v>
      </c>
      <c r="O482" s="1" t="s">
        <v>20</v>
      </c>
      <c r="P482" s="1" t="str">
        <f>IFERROR( LOOKUP(Table1[[#This Row],[Age]],$AO$3:$AO$8,$AP$3:$AP$8), "Out of Range")</f>
        <v>45-55</v>
      </c>
      <c r="Q482" s="1" t="str">
        <f>TEXT(Table1[[#This Row],[Date Joined]],"DD")</f>
        <v>13</v>
      </c>
      <c r="R482" s="1" t="str">
        <f>TEXT(Table1[[#This Row],[Date Joined]],"MMM")</f>
        <v>May</v>
      </c>
      <c r="S482" s="1" t="str">
        <f>TEXT(Table1[[#This Row],[Date Joined]],"YYYY")</f>
        <v>2017</v>
      </c>
    </row>
    <row r="483" spans="1:19" x14ac:dyDescent="0.3">
      <c r="A483" s="1" t="s">
        <v>590</v>
      </c>
      <c r="B483" s="1" t="s">
        <v>82</v>
      </c>
      <c r="C483" s="1" t="s">
        <v>15</v>
      </c>
      <c r="D483" s="2">
        <v>53</v>
      </c>
      <c r="E483" s="1" t="s">
        <v>40</v>
      </c>
      <c r="F483" s="1" t="s">
        <v>17</v>
      </c>
      <c r="G483" s="28">
        <v>42868</v>
      </c>
      <c r="H483" s="3">
        <v>28404.52</v>
      </c>
      <c r="I483" s="1" t="s">
        <v>31</v>
      </c>
      <c r="J483" s="1" t="s">
        <v>27</v>
      </c>
      <c r="K483" s="1" t="s">
        <v>28</v>
      </c>
      <c r="L483" s="1" t="s">
        <v>20</v>
      </c>
      <c r="M483" s="1" t="s">
        <v>53</v>
      </c>
      <c r="N483" s="1" t="s">
        <v>22</v>
      </c>
      <c r="O483" s="1" t="s">
        <v>20</v>
      </c>
      <c r="P483" s="1" t="str">
        <f>IFERROR( LOOKUP(Table1[[#This Row],[Age]],$AO$3:$AO$8,$AP$3:$AP$8), "Out of Range")</f>
        <v>45-55</v>
      </c>
      <c r="Q483" s="1" t="str">
        <f>TEXT(Table1[[#This Row],[Date Joined]],"DD")</f>
        <v>13</v>
      </c>
      <c r="R483" s="1" t="str">
        <f>TEXT(Table1[[#This Row],[Date Joined]],"MMM")</f>
        <v>May</v>
      </c>
      <c r="S483" s="1" t="str">
        <f>TEXT(Table1[[#This Row],[Date Joined]],"YYYY")</f>
        <v>2017</v>
      </c>
    </row>
    <row r="484" spans="1:19" x14ac:dyDescent="0.3">
      <c r="A484" s="1" t="s">
        <v>591</v>
      </c>
      <c r="B484" s="1" t="s">
        <v>102</v>
      </c>
      <c r="C484" s="1" t="s">
        <v>15</v>
      </c>
      <c r="D484" s="2">
        <v>47</v>
      </c>
      <c r="E484" s="1" t="s">
        <v>40</v>
      </c>
      <c r="F484" s="1" t="s">
        <v>41</v>
      </c>
      <c r="G484" s="28">
        <v>42868</v>
      </c>
      <c r="H484" s="3">
        <v>28312.31</v>
      </c>
      <c r="I484" s="1" t="s">
        <v>18</v>
      </c>
      <c r="J484" s="1" t="s">
        <v>27</v>
      </c>
      <c r="K484" s="1" t="s">
        <v>28</v>
      </c>
      <c r="L484" s="1" t="s">
        <v>20</v>
      </c>
      <c r="M484" s="1" t="s">
        <v>21</v>
      </c>
      <c r="N484" s="1" t="s">
        <v>29</v>
      </c>
      <c r="O484" s="1" t="s">
        <v>20</v>
      </c>
      <c r="P484" s="1" t="str">
        <f>IFERROR( LOOKUP(Table1[[#This Row],[Age]],$AO$3:$AO$8,$AP$3:$AP$8), "Out of Range")</f>
        <v>45-55</v>
      </c>
      <c r="Q484" s="1" t="str">
        <f>TEXT(Table1[[#This Row],[Date Joined]],"DD")</f>
        <v>13</v>
      </c>
      <c r="R484" s="1" t="str">
        <f>TEXT(Table1[[#This Row],[Date Joined]],"MMM")</f>
        <v>May</v>
      </c>
      <c r="S484" s="1" t="str">
        <f>TEXT(Table1[[#This Row],[Date Joined]],"YYYY")</f>
        <v>2017</v>
      </c>
    </row>
    <row r="485" spans="1:19" x14ac:dyDescent="0.3">
      <c r="A485" s="1" t="s">
        <v>592</v>
      </c>
      <c r="B485" s="1" t="s">
        <v>55</v>
      </c>
      <c r="C485" s="1" t="s">
        <v>15</v>
      </c>
      <c r="D485" s="2">
        <v>39</v>
      </c>
      <c r="E485" s="1" t="s">
        <v>40</v>
      </c>
      <c r="F485" s="1" t="s">
        <v>26</v>
      </c>
      <c r="G485" s="28">
        <v>42868</v>
      </c>
      <c r="H485" s="3">
        <v>9808.01</v>
      </c>
      <c r="I485" s="1" t="s">
        <v>18</v>
      </c>
      <c r="J485" s="1" t="s">
        <v>32</v>
      </c>
      <c r="K485" s="1" t="s">
        <v>20</v>
      </c>
      <c r="L485" s="1" t="s">
        <v>20</v>
      </c>
      <c r="M485" s="1" t="s">
        <v>21</v>
      </c>
      <c r="N485" s="1" t="s">
        <v>22</v>
      </c>
      <c r="O485" s="1" t="s">
        <v>20</v>
      </c>
      <c r="P485" s="1" t="str">
        <f>IFERROR( LOOKUP(Table1[[#This Row],[Age]],$AO$3:$AO$8,$AP$3:$AP$8), "Out of Range")</f>
        <v>35-45</v>
      </c>
      <c r="Q485" s="1" t="str">
        <f>TEXT(Table1[[#This Row],[Date Joined]],"DD")</f>
        <v>13</v>
      </c>
      <c r="R485" s="1" t="str">
        <f>TEXT(Table1[[#This Row],[Date Joined]],"MMM")</f>
        <v>May</v>
      </c>
      <c r="S485" s="1" t="str">
        <f>TEXT(Table1[[#This Row],[Date Joined]],"YYYY")</f>
        <v>2017</v>
      </c>
    </row>
    <row r="486" spans="1:19" x14ac:dyDescent="0.3">
      <c r="A486" s="1" t="s">
        <v>593</v>
      </c>
      <c r="B486" s="1" t="s">
        <v>84</v>
      </c>
      <c r="C486" s="1" t="s">
        <v>15</v>
      </c>
      <c r="D486" s="2">
        <v>54</v>
      </c>
      <c r="E486" s="1" t="s">
        <v>40</v>
      </c>
      <c r="F486" s="1" t="s">
        <v>17</v>
      </c>
      <c r="G486" s="28">
        <v>42868</v>
      </c>
      <c r="H486" s="3">
        <v>108196.27</v>
      </c>
      <c r="I486" s="1" t="s">
        <v>18</v>
      </c>
      <c r="J486" s="1" t="s">
        <v>32</v>
      </c>
      <c r="K486" s="1" t="s">
        <v>28</v>
      </c>
      <c r="L486" s="1" t="s">
        <v>20</v>
      </c>
      <c r="M486" s="1" t="s">
        <v>21</v>
      </c>
      <c r="N486" s="1" t="s">
        <v>22</v>
      </c>
      <c r="O486" s="1" t="s">
        <v>20</v>
      </c>
      <c r="P486" s="1" t="str">
        <f>IFERROR( LOOKUP(Table1[[#This Row],[Age]],$AO$3:$AO$8,$AP$3:$AP$8), "Out of Range")</f>
        <v>45-55</v>
      </c>
      <c r="Q486" s="1" t="str">
        <f>TEXT(Table1[[#This Row],[Date Joined]],"DD")</f>
        <v>13</v>
      </c>
      <c r="R486" s="1" t="str">
        <f>TEXT(Table1[[#This Row],[Date Joined]],"MMM")</f>
        <v>May</v>
      </c>
      <c r="S486" s="1" t="str">
        <f>TEXT(Table1[[#This Row],[Date Joined]],"YYYY")</f>
        <v>2017</v>
      </c>
    </row>
    <row r="487" spans="1:19" x14ac:dyDescent="0.3">
      <c r="A487" s="1" t="s">
        <v>594</v>
      </c>
      <c r="B487" s="1" t="s">
        <v>33</v>
      </c>
      <c r="C487" s="1" t="s">
        <v>15</v>
      </c>
      <c r="D487" s="2">
        <v>53</v>
      </c>
      <c r="E487" s="1" t="s">
        <v>40</v>
      </c>
      <c r="F487" s="1" t="s">
        <v>26</v>
      </c>
      <c r="G487" s="28">
        <v>42868</v>
      </c>
      <c r="H487" s="3">
        <v>29314.720000000001</v>
      </c>
      <c r="I487" s="1" t="s">
        <v>18</v>
      </c>
      <c r="J487" s="1" t="s">
        <v>19</v>
      </c>
      <c r="K487" s="1" t="s">
        <v>28</v>
      </c>
      <c r="L487" s="1" t="s">
        <v>20</v>
      </c>
      <c r="M487" s="1" t="s">
        <v>22</v>
      </c>
      <c r="N487" s="1" t="s">
        <v>22</v>
      </c>
      <c r="O487" s="1" t="s">
        <v>20</v>
      </c>
      <c r="P487" s="1" t="str">
        <f>IFERROR( LOOKUP(Table1[[#This Row],[Age]],$AO$3:$AO$8,$AP$3:$AP$8), "Out of Range")</f>
        <v>45-55</v>
      </c>
      <c r="Q487" s="1" t="str">
        <f>TEXT(Table1[[#This Row],[Date Joined]],"DD")</f>
        <v>13</v>
      </c>
      <c r="R487" s="1" t="str">
        <f>TEXT(Table1[[#This Row],[Date Joined]],"MMM")</f>
        <v>May</v>
      </c>
      <c r="S487" s="1" t="str">
        <f>TEXT(Table1[[#This Row],[Date Joined]],"YYYY")</f>
        <v>2017</v>
      </c>
    </row>
    <row r="488" spans="1:19" x14ac:dyDescent="0.3">
      <c r="A488" s="1" t="s">
        <v>595</v>
      </c>
      <c r="B488" s="1" t="s">
        <v>62</v>
      </c>
      <c r="C488" s="1" t="s">
        <v>24</v>
      </c>
      <c r="D488" s="2">
        <v>19</v>
      </c>
      <c r="E488" s="1" t="s">
        <v>34</v>
      </c>
      <c r="F488" s="1" t="s">
        <v>17</v>
      </c>
      <c r="G488" s="28">
        <v>42868</v>
      </c>
      <c r="H488" s="3">
        <v>46226.85</v>
      </c>
      <c r="I488" s="1" t="s">
        <v>49</v>
      </c>
      <c r="J488" s="1" t="s">
        <v>27</v>
      </c>
      <c r="K488" s="1" t="s">
        <v>28</v>
      </c>
      <c r="L488" s="1" t="s">
        <v>20</v>
      </c>
      <c r="M488" s="1" t="s">
        <v>21</v>
      </c>
      <c r="N488" s="1" t="s">
        <v>22</v>
      </c>
      <c r="O488" s="1" t="s">
        <v>20</v>
      </c>
      <c r="P488" s="1" t="str">
        <f>IFERROR( LOOKUP(Table1[[#This Row],[Age]],$AO$3:$AO$8,$AP$3:$AP$8), "Out of Range")</f>
        <v>15-25</v>
      </c>
      <c r="Q488" s="1" t="str">
        <f>TEXT(Table1[[#This Row],[Date Joined]],"DD")</f>
        <v>13</v>
      </c>
      <c r="R488" s="1" t="str">
        <f>TEXT(Table1[[#This Row],[Date Joined]],"MMM")</f>
        <v>May</v>
      </c>
      <c r="S488" s="1" t="str">
        <f>TEXT(Table1[[#This Row],[Date Joined]],"YYYY")</f>
        <v>2017</v>
      </c>
    </row>
    <row r="489" spans="1:19" x14ac:dyDescent="0.3">
      <c r="A489" s="1" t="s">
        <v>596</v>
      </c>
      <c r="B489" s="1" t="s">
        <v>94</v>
      </c>
      <c r="C489" s="1" t="s">
        <v>24</v>
      </c>
      <c r="D489" s="2">
        <v>35</v>
      </c>
      <c r="E489" s="1" t="s">
        <v>25</v>
      </c>
      <c r="F489" s="1" t="s">
        <v>41</v>
      </c>
      <c r="G489" s="28">
        <v>42868</v>
      </c>
      <c r="H489" s="3">
        <v>57863.73</v>
      </c>
      <c r="I489" s="1" t="s">
        <v>18</v>
      </c>
      <c r="J489" s="1" t="s">
        <v>19</v>
      </c>
      <c r="K489" s="1" t="s">
        <v>28</v>
      </c>
      <c r="L489" s="1" t="s">
        <v>20</v>
      </c>
      <c r="M489" s="1" t="s">
        <v>22</v>
      </c>
      <c r="N489" s="1" t="s">
        <v>22</v>
      </c>
      <c r="O489" s="1" t="s">
        <v>20</v>
      </c>
      <c r="P489" s="1" t="str">
        <f>IFERROR( LOOKUP(Table1[[#This Row],[Age]],$AO$3:$AO$8,$AP$3:$AP$8), "Out of Range")</f>
        <v>35-45</v>
      </c>
      <c r="Q489" s="1" t="str">
        <f>TEXT(Table1[[#This Row],[Date Joined]],"DD")</f>
        <v>13</v>
      </c>
      <c r="R489" s="1" t="str">
        <f>TEXT(Table1[[#This Row],[Date Joined]],"MMM")</f>
        <v>May</v>
      </c>
      <c r="S489" s="1" t="str">
        <f>TEXT(Table1[[#This Row],[Date Joined]],"YYYY")</f>
        <v>2017</v>
      </c>
    </row>
    <row r="490" spans="1:19" x14ac:dyDescent="0.3">
      <c r="A490" s="1" t="s">
        <v>597</v>
      </c>
      <c r="B490" s="1" t="s">
        <v>77</v>
      </c>
      <c r="C490" s="1" t="s">
        <v>15</v>
      </c>
      <c r="D490" s="2">
        <v>41</v>
      </c>
      <c r="E490" s="1" t="s">
        <v>16</v>
      </c>
      <c r="F490" s="1" t="s">
        <v>17</v>
      </c>
      <c r="G490" s="28">
        <v>42869</v>
      </c>
      <c r="H490" s="3">
        <v>120711.87</v>
      </c>
      <c r="I490" s="1" t="s">
        <v>31</v>
      </c>
      <c r="J490" s="1" t="s">
        <v>19</v>
      </c>
      <c r="K490" s="1" t="s">
        <v>28</v>
      </c>
      <c r="L490" s="1" t="s">
        <v>20</v>
      </c>
      <c r="M490" s="1" t="s">
        <v>22</v>
      </c>
      <c r="N490" s="1" t="s">
        <v>22</v>
      </c>
      <c r="O490" s="1" t="s">
        <v>20</v>
      </c>
      <c r="P490" s="1" t="str">
        <f>IFERROR( LOOKUP(Table1[[#This Row],[Age]],$AO$3:$AO$8,$AP$3:$AP$8), "Out of Range")</f>
        <v>35-45</v>
      </c>
      <c r="Q490" s="1" t="str">
        <f>TEXT(Table1[[#This Row],[Date Joined]],"DD")</f>
        <v>14</v>
      </c>
      <c r="R490" s="1" t="str">
        <f>TEXT(Table1[[#This Row],[Date Joined]],"MMM")</f>
        <v>May</v>
      </c>
      <c r="S490" s="1" t="str">
        <f>TEXT(Table1[[#This Row],[Date Joined]],"YYYY")</f>
        <v>2017</v>
      </c>
    </row>
    <row r="491" spans="1:19" x14ac:dyDescent="0.3">
      <c r="A491" s="1" t="s">
        <v>598</v>
      </c>
      <c r="B491" s="1" t="s">
        <v>83</v>
      </c>
      <c r="C491" s="1" t="s">
        <v>24</v>
      </c>
      <c r="D491" s="2">
        <v>58</v>
      </c>
      <c r="E491" s="1" t="s">
        <v>40</v>
      </c>
      <c r="F491" s="1" t="s">
        <v>41</v>
      </c>
      <c r="G491" s="28">
        <v>42869</v>
      </c>
      <c r="H491" s="3">
        <v>106998.07</v>
      </c>
      <c r="I491" s="1" t="s">
        <v>18</v>
      </c>
      <c r="J491" s="1" t="s">
        <v>32</v>
      </c>
      <c r="K491" s="1" t="s">
        <v>28</v>
      </c>
      <c r="L491" s="1" t="s">
        <v>20</v>
      </c>
      <c r="M491" s="1" t="s">
        <v>21</v>
      </c>
      <c r="N491" s="1" t="s">
        <v>22</v>
      </c>
      <c r="O491" s="1" t="s">
        <v>20</v>
      </c>
      <c r="P491" s="1" t="str">
        <f>IFERROR( LOOKUP(Table1[[#This Row],[Age]],$AO$3:$AO$8,$AP$3:$AP$8), "Out of Range")</f>
        <v>55-65</v>
      </c>
      <c r="Q491" s="1" t="str">
        <f>TEXT(Table1[[#This Row],[Date Joined]],"DD")</f>
        <v>14</v>
      </c>
      <c r="R491" s="1" t="str">
        <f>TEXT(Table1[[#This Row],[Date Joined]],"MMM")</f>
        <v>May</v>
      </c>
      <c r="S491" s="1" t="str">
        <f>TEXT(Table1[[#This Row],[Date Joined]],"YYYY")</f>
        <v>2017</v>
      </c>
    </row>
    <row r="492" spans="1:19" x14ac:dyDescent="0.3">
      <c r="A492" s="1" t="s">
        <v>599</v>
      </c>
      <c r="B492" s="1" t="s">
        <v>64</v>
      </c>
      <c r="C492" s="1" t="s">
        <v>15</v>
      </c>
      <c r="D492" s="2">
        <v>46</v>
      </c>
      <c r="E492" s="1" t="s">
        <v>40</v>
      </c>
      <c r="F492" s="1" t="s">
        <v>26</v>
      </c>
      <c r="G492" s="28">
        <v>42869</v>
      </c>
      <c r="H492" s="3">
        <v>21726.31</v>
      </c>
      <c r="I492" s="1" t="s">
        <v>18</v>
      </c>
      <c r="J492" s="1" t="s">
        <v>22</v>
      </c>
      <c r="K492" s="1" t="s">
        <v>28</v>
      </c>
      <c r="L492" s="1" t="s">
        <v>20</v>
      </c>
      <c r="M492" s="1" t="s">
        <v>22</v>
      </c>
      <c r="N492" s="1" t="s">
        <v>22</v>
      </c>
      <c r="O492" s="1" t="s">
        <v>20</v>
      </c>
      <c r="P492" s="1" t="str">
        <f>IFERROR( LOOKUP(Table1[[#This Row],[Age]],$AO$3:$AO$8,$AP$3:$AP$8), "Out of Range")</f>
        <v>45-55</v>
      </c>
      <c r="Q492" s="1" t="str">
        <f>TEXT(Table1[[#This Row],[Date Joined]],"DD")</f>
        <v>14</v>
      </c>
      <c r="R492" s="1" t="str">
        <f>TEXT(Table1[[#This Row],[Date Joined]],"MMM")</f>
        <v>May</v>
      </c>
      <c r="S492" s="1" t="str">
        <f>TEXT(Table1[[#This Row],[Date Joined]],"YYYY")</f>
        <v>2017</v>
      </c>
    </row>
    <row r="493" spans="1:19" x14ac:dyDescent="0.3">
      <c r="A493" s="1" t="s">
        <v>600</v>
      </c>
      <c r="B493" s="1" t="s">
        <v>65</v>
      </c>
      <c r="C493" s="1" t="s">
        <v>15</v>
      </c>
      <c r="D493" s="2">
        <v>50</v>
      </c>
      <c r="E493" s="1" t="s">
        <v>40</v>
      </c>
      <c r="F493" s="1" t="s">
        <v>26</v>
      </c>
      <c r="G493" s="28">
        <v>42869</v>
      </c>
      <c r="H493" s="3">
        <v>27079.78</v>
      </c>
      <c r="I493" s="1" t="s">
        <v>49</v>
      </c>
      <c r="J493" s="1" t="s">
        <v>27</v>
      </c>
      <c r="K493" s="1" t="s">
        <v>28</v>
      </c>
      <c r="L493" s="1" t="s">
        <v>20</v>
      </c>
      <c r="M493" s="1" t="s">
        <v>22</v>
      </c>
      <c r="N493" s="1" t="s">
        <v>22</v>
      </c>
      <c r="O493" s="1" t="s">
        <v>20</v>
      </c>
      <c r="P493" s="1" t="str">
        <f>IFERROR( LOOKUP(Table1[[#This Row],[Age]],$AO$3:$AO$8,$AP$3:$AP$8), "Out of Range")</f>
        <v>45-55</v>
      </c>
      <c r="Q493" s="1" t="str">
        <f>TEXT(Table1[[#This Row],[Date Joined]],"DD")</f>
        <v>14</v>
      </c>
      <c r="R493" s="1" t="str">
        <f>TEXT(Table1[[#This Row],[Date Joined]],"MMM")</f>
        <v>May</v>
      </c>
      <c r="S493" s="1" t="str">
        <f>TEXT(Table1[[#This Row],[Date Joined]],"YYYY")</f>
        <v>2017</v>
      </c>
    </row>
    <row r="494" spans="1:19" x14ac:dyDescent="0.3">
      <c r="A494" s="1" t="s">
        <v>601</v>
      </c>
      <c r="B494" s="1" t="s">
        <v>107</v>
      </c>
      <c r="C494" s="1" t="s">
        <v>15</v>
      </c>
      <c r="D494" s="2">
        <v>49</v>
      </c>
      <c r="E494" s="1" t="s">
        <v>40</v>
      </c>
      <c r="F494" s="1" t="s">
        <v>26</v>
      </c>
      <c r="G494" s="28">
        <v>42869</v>
      </c>
      <c r="H494" s="3">
        <v>190868.93</v>
      </c>
      <c r="I494" s="1" t="s">
        <v>18</v>
      </c>
      <c r="J494" s="1" t="s">
        <v>27</v>
      </c>
      <c r="K494" s="1" t="s">
        <v>20</v>
      </c>
      <c r="L494" s="1" t="s">
        <v>20</v>
      </c>
      <c r="M494" s="1" t="s">
        <v>53</v>
      </c>
      <c r="N494" s="1" t="s">
        <v>69</v>
      </c>
      <c r="O494" s="1" t="s">
        <v>28</v>
      </c>
      <c r="P494" s="1" t="str">
        <f>IFERROR( LOOKUP(Table1[[#This Row],[Age]],$AO$3:$AO$8,$AP$3:$AP$8), "Out of Range")</f>
        <v>45-55</v>
      </c>
      <c r="Q494" s="1" t="str">
        <f>TEXT(Table1[[#This Row],[Date Joined]],"DD")</f>
        <v>14</v>
      </c>
      <c r="R494" s="1" t="str">
        <f>TEXT(Table1[[#This Row],[Date Joined]],"MMM")</f>
        <v>May</v>
      </c>
      <c r="S494" s="1" t="str">
        <f>TEXT(Table1[[#This Row],[Date Joined]],"YYYY")</f>
        <v>2017</v>
      </c>
    </row>
    <row r="495" spans="1:19" x14ac:dyDescent="0.3">
      <c r="A495" s="1" t="s">
        <v>602</v>
      </c>
      <c r="B495" s="1" t="s">
        <v>61</v>
      </c>
      <c r="C495" s="1" t="s">
        <v>15</v>
      </c>
      <c r="D495" s="2">
        <v>41</v>
      </c>
      <c r="E495" s="1" t="s">
        <v>34</v>
      </c>
      <c r="F495" s="1" t="s">
        <v>17</v>
      </c>
      <c r="G495" s="28">
        <v>42869</v>
      </c>
      <c r="H495" s="3">
        <v>111028.82</v>
      </c>
      <c r="I495" s="1" t="s">
        <v>18</v>
      </c>
      <c r="J495" s="1" t="s">
        <v>27</v>
      </c>
      <c r="K495" s="1" t="s">
        <v>20</v>
      </c>
      <c r="L495" s="1" t="s">
        <v>20</v>
      </c>
      <c r="M495" s="1" t="s">
        <v>21</v>
      </c>
      <c r="N495" s="1" t="s">
        <v>22</v>
      </c>
      <c r="O495" s="1" t="s">
        <v>28</v>
      </c>
      <c r="P495" s="1" t="str">
        <f>IFERROR( LOOKUP(Table1[[#This Row],[Age]],$AO$3:$AO$8,$AP$3:$AP$8), "Out of Range")</f>
        <v>35-45</v>
      </c>
      <c r="Q495" s="1" t="str">
        <f>TEXT(Table1[[#This Row],[Date Joined]],"DD")</f>
        <v>14</v>
      </c>
      <c r="R495" s="1" t="str">
        <f>TEXT(Table1[[#This Row],[Date Joined]],"MMM")</f>
        <v>May</v>
      </c>
      <c r="S495" s="1" t="str">
        <f>TEXT(Table1[[#This Row],[Date Joined]],"YYYY")</f>
        <v>2017</v>
      </c>
    </row>
    <row r="496" spans="1:19" x14ac:dyDescent="0.3">
      <c r="A496" s="1" t="s">
        <v>603</v>
      </c>
      <c r="B496" s="1" t="s">
        <v>79</v>
      </c>
      <c r="C496" s="1" t="s">
        <v>15</v>
      </c>
      <c r="D496" s="2">
        <v>40</v>
      </c>
      <c r="E496" s="1" t="s">
        <v>34</v>
      </c>
      <c r="F496" s="1" t="s">
        <v>17</v>
      </c>
      <c r="G496" s="28">
        <v>42869</v>
      </c>
      <c r="H496" s="3">
        <v>12322.64</v>
      </c>
      <c r="I496" s="1" t="s">
        <v>31</v>
      </c>
      <c r="J496" s="1" t="s">
        <v>27</v>
      </c>
      <c r="K496" s="1" t="s">
        <v>28</v>
      </c>
      <c r="L496" s="1" t="s">
        <v>20</v>
      </c>
      <c r="M496" s="1" t="s">
        <v>21</v>
      </c>
      <c r="N496" s="1" t="s">
        <v>22</v>
      </c>
      <c r="O496" s="1" t="s">
        <v>28</v>
      </c>
      <c r="P496" s="1" t="str">
        <f>IFERROR( LOOKUP(Table1[[#This Row],[Age]],$AO$3:$AO$8,$AP$3:$AP$8), "Out of Range")</f>
        <v>35-45</v>
      </c>
      <c r="Q496" s="1" t="str">
        <f>TEXT(Table1[[#This Row],[Date Joined]],"DD")</f>
        <v>14</v>
      </c>
      <c r="R496" s="1" t="str">
        <f>TEXT(Table1[[#This Row],[Date Joined]],"MMM")</f>
        <v>May</v>
      </c>
      <c r="S496" s="1" t="str">
        <f>TEXT(Table1[[#This Row],[Date Joined]],"YYYY")</f>
        <v>2017</v>
      </c>
    </row>
    <row r="497" spans="1:19" x14ac:dyDescent="0.3">
      <c r="A497" s="1" t="s">
        <v>604</v>
      </c>
      <c r="B497" s="1" t="s">
        <v>45</v>
      </c>
      <c r="C497" s="1" t="s">
        <v>24</v>
      </c>
      <c r="D497" s="2">
        <v>41</v>
      </c>
      <c r="E497" s="1" t="s">
        <v>34</v>
      </c>
      <c r="F497" s="1" t="s">
        <v>41</v>
      </c>
      <c r="G497" s="28">
        <v>42869</v>
      </c>
      <c r="H497" s="3">
        <v>32370.04</v>
      </c>
      <c r="I497" s="1" t="s">
        <v>49</v>
      </c>
      <c r="J497" s="1" t="s">
        <v>32</v>
      </c>
      <c r="K497" s="1" t="s">
        <v>28</v>
      </c>
      <c r="L497" s="1" t="s">
        <v>20</v>
      </c>
      <c r="M497" s="1" t="s">
        <v>22</v>
      </c>
      <c r="N497" s="1" t="s">
        <v>22</v>
      </c>
      <c r="O497" s="1" t="s">
        <v>20</v>
      </c>
      <c r="P497" s="1" t="str">
        <f>IFERROR( LOOKUP(Table1[[#This Row],[Age]],$AO$3:$AO$8,$AP$3:$AP$8), "Out of Range")</f>
        <v>35-45</v>
      </c>
      <c r="Q497" s="1" t="str">
        <f>TEXT(Table1[[#This Row],[Date Joined]],"DD")</f>
        <v>14</v>
      </c>
      <c r="R497" s="1" t="str">
        <f>TEXT(Table1[[#This Row],[Date Joined]],"MMM")</f>
        <v>May</v>
      </c>
      <c r="S497" s="1" t="str">
        <f>TEXT(Table1[[#This Row],[Date Joined]],"YYYY")</f>
        <v>2017</v>
      </c>
    </row>
    <row r="498" spans="1:19" x14ac:dyDescent="0.3">
      <c r="A498" s="1" t="s">
        <v>1165</v>
      </c>
      <c r="B498" s="1" t="s">
        <v>64</v>
      </c>
      <c r="C498" s="1" t="s">
        <v>24</v>
      </c>
      <c r="D498" s="2">
        <v>26</v>
      </c>
      <c r="E498" s="1" t="s">
        <v>16</v>
      </c>
      <c r="F498" s="1" t="s">
        <v>41</v>
      </c>
      <c r="G498" s="28">
        <v>42918</v>
      </c>
      <c r="H498" s="3">
        <v>15005.55</v>
      </c>
      <c r="I498" s="1" t="s">
        <v>18</v>
      </c>
      <c r="J498" s="1" t="s">
        <v>27</v>
      </c>
      <c r="K498" s="1" t="s">
        <v>20</v>
      </c>
      <c r="L498" s="1" t="s">
        <v>20</v>
      </c>
      <c r="M498" s="1" t="s">
        <v>53</v>
      </c>
      <c r="N498" s="1" t="s">
        <v>69</v>
      </c>
      <c r="O498" s="1" t="s">
        <v>28</v>
      </c>
      <c r="P498" s="1" t="str">
        <f>IFERROR( LOOKUP(Table1[[#This Row],[Age]],$AO$3:$AO$8,$AP$3:$AP$8), "Out of Range")</f>
        <v>26-35</v>
      </c>
      <c r="Q498" s="1" t="str">
        <f>TEXT(Table1[[#This Row],[Date Joined]],"DD")</f>
        <v>02</v>
      </c>
      <c r="R498" s="1" t="str">
        <f>TEXT(Table1[[#This Row],[Date Joined]],"MMM")</f>
        <v>Jul</v>
      </c>
      <c r="S498" s="1" t="str">
        <f>TEXT(Table1[[#This Row],[Date Joined]],"YYYY")</f>
        <v>2017</v>
      </c>
    </row>
    <row r="499" spans="1:19" x14ac:dyDescent="0.3">
      <c r="A499" s="1" t="s">
        <v>606</v>
      </c>
      <c r="B499" s="1" t="s">
        <v>72</v>
      </c>
      <c r="C499" s="1" t="s">
        <v>24</v>
      </c>
      <c r="D499" s="2">
        <v>37</v>
      </c>
      <c r="E499" s="1" t="s">
        <v>16</v>
      </c>
      <c r="F499" s="1" t="s">
        <v>26</v>
      </c>
      <c r="G499" s="28">
        <v>42870</v>
      </c>
      <c r="H499" s="3">
        <v>13698.15</v>
      </c>
      <c r="I499" s="1" t="s">
        <v>31</v>
      </c>
      <c r="J499" s="1" t="s">
        <v>27</v>
      </c>
      <c r="K499" s="1" t="s">
        <v>28</v>
      </c>
      <c r="L499" s="1" t="s">
        <v>28</v>
      </c>
      <c r="M499" s="1" t="s">
        <v>21</v>
      </c>
      <c r="N499" s="1" t="s">
        <v>22</v>
      </c>
      <c r="O499" s="1" t="s">
        <v>20</v>
      </c>
      <c r="P499" s="1" t="str">
        <f>IFERROR( LOOKUP(Table1[[#This Row],[Age]],$AO$3:$AO$8,$AP$3:$AP$8), "Out of Range")</f>
        <v>35-45</v>
      </c>
      <c r="Q499" s="1" t="str">
        <f>TEXT(Table1[[#This Row],[Date Joined]],"DD")</f>
        <v>15</v>
      </c>
      <c r="R499" s="1" t="str">
        <f>TEXT(Table1[[#This Row],[Date Joined]],"MMM")</f>
        <v>May</v>
      </c>
      <c r="S499" s="1" t="str">
        <f>TEXT(Table1[[#This Row],[Date Joined]],"YYYY")</f>
        <v>2017</v>
      </c>
    </row>
    <row r="500" spans="1:19" x14ac:dyDescent="0.3">
      <c r="A500" s="1" t="s">
        <v>607</v>
      </c>
      <c r="B500" s="1" t="s">
        <v>83</v>
      </c>
      <c r="C500" s="1" t="s">
        <v>24</v>
      </c>
      <c r="D500" s="2">
        <v>42</v>
      </c>
      <c r="E500" s="1" t="s">
        <v>16</v>
      </c>
      <c r="F500" s="1" t="s">
        <v>41</v>
      </c>
      <c r="G500" s="28">
        <v>42870</v>
      </c>
      <c r="H500" s="3">
        <v>54259.31</v>
      </c>
      <c r="I500" s="1" t="s">
        <v>31</v>
      </c>
      <c r="J500" s="1" t="s">
        <v>27</v>
      </c>
      <c r="K500" s="1" t="s">
        <v>20</v>
      </c>
      <c r="L500" s="1" t="s">
        <v>28</v>
      </c>
      <c r="M500" s="1" t="s">
        <v>22</v>
      </c>
      <c r="N500" s="1" t="s">
        <v>22</v>
      </c>
      <c r="O500" s="1" t="s">
        <v>20</v>
      </c>
      <c r="P500" s="1" t="str">
        <f>IFERROR( LOOKUP(Table1[[#This Row],[Age]],$AO$3:$AO$8,$AP$3:$AP$8), "Out of Range")</f>
        <v>35-45</v>
      </c>
      <c r="Q500" s="1" t="str">
        <f>TEXT(Table1[[#This Row],[Date Joined]],"DD")</f>
        <v>15</v>
      </c>
      <c r="R500" s="1" t="str">
        <f>TEXT(Table1[[#This Row],[Date Joined]],"MMM")</f>
        <v>May</v>
      </c>
      <c r="S500" s="1" t="str">
        <f>TEXT(Table1[[#This Row],[Date Joined]],"YYYY")</f>
        <v>2017</v>
      </c>
    </row>
    <row r="501" spans="1:19" x14ac:dyDescent="0.3">
      <c r="A501" s="1" t="s">
        <v>1219</v>
      </c>
      <c r="B501" s="1" t="s">
        <v>90</v>
      </c>
      <c r="C501" s="1" t="s">
        <v>24</v>
      </c>
      <c r="D501" s="2">
        <v>26</v>
      </c>
      <c r="E501" s="1" t="s">
        <v>16</v>
      </c>
      <c r="F501" s="1" t="s">
        <v>17</v>
      </c>
      <c r="G501" s="28">
        <v>42923</v>
      </c>
      <c r="H501" s="3">
        <v>32817.58</v>
      </c>
      <c r="I501" s="1" t="s">
        <v>49</v>
      </c>
      <c r="J501" s="1" t="s">
        <v>19</v>
      </c>
      <c r="K501" s="1" t="s">
        <v>20</v>
      </c>
      <c r="L501" s="1" t="s">
        <v>28</v>
      </c>
      <c r="M501" s="1" t="s">
        <v>21</v>
      </c>
      <c r="N501" s="1" t="s">
        <v>22</v>
      </c>
      <c r="O501" s="1" t="s">
        <v>20</v>
      </c>
      <c r="P501" s="1" t="str">
        <f>IFERROR( LOOKUP(Table1[[#This Row],[Age]],$AO$3:$AO$8,$AP$3:$AP$8), "Out of Range")</f>
        <v>26-35</v>
      </c>
      <c r="Q501" s="1" t="str">
        <f>TEXT(Table1[[#This Row],[Date Joined]],"DD")</f>
        <v>07</v>
      </c>
      <c r="R501" s="1" t="str">
        <f>TEXT(Table1[[#This Row],[Date Joined]],"MMM")</f>
        <v>Jul</v>
      </c>
      <c r="S501" s="1" t="str">
        <f>TEXT(Table1[[#This Row],[Date Joined]],"YYYY")</f>
        <v>2017</v>
      </c>
    </row>
    <row r="502" spans="1:19" x14ac:dyDescent="0.3">
      <c r="A502" s="1" t="s">
        <v>609</v>
      </c>
      <c r="B502" s="1" t="s">
        <v>78</v>
      </c>
      <c r="C502" s="1" t="s">
        <v>24</v>
      </c>
      <c r="D502" s="2">
        <v>42</v>
      </c>
      <c r="E502" s="1" t="s">
        <v>16</v>
      </c>
      <c r="F502" s="1" t="s">
        <v>17</v>
      </c>
      <c r="G502" s="28">
        <v>42870</v>
      </c>
      <c r="H502" s="3">
        <v>70686</v>
      </c>
      <c r="I502" s="1" t="s">
        <v>31</v>
      </c>
      <c r="J502" s="1" t="s">
        <v>32</v>
      </c>
      <c r="K502" s="1" t="s">
        <v>20</v>
      </c>
      <c r="L502" s="1" t="s">
        <v>20</v>
      </c>
      <c r="M502" s="1" t="s">
        <v>21</v>
      </c>
      <c r="N502" s="1" t="s">
        <v>29</v>
      </c>
      <c r="O502" s="1" t="s">
        <v>20</v>
      </c>
      <c r="P502" s="1" t="str">
        <f>IFERROR( LOOKUP(Table1[[#This Row],[Age]],$AO$3:$AO$8,$AP$3:$AP$8), "Out of Range")</f>
        <v>35-45</v>
      </c>
      <c r="Q502" s="1" t="str">
        <f>TEXT(Table1[[#This Row],[Date Joined]],"DD")</f>
        <v>15</v>
      </c>
      <c r="R502" s="1" t="str">
        <f>TEXT(Table1[[#This Row],[Date Joined]],"MMM")</f>
        <v>May</v>
      </c>
      <c r="S502" s="1" t="str">
        <f>TEXT(Table1[[#This Row],[Date Joined]],"YYYY")</f>
        <v>2017</v>
      </c>
    </row>
    <row r="503" spans="1:19" x14ac:dyDescent="0.3">
      <c r="A503" s="1" t="s">
        <v>610</v>
      </c>
      <c r="B503" s="1" t="s">
        <v>79</v>
      </c>
      <c r="C503" s="1" t="s">
        <v>24</v>
      </c>
      <c r="D503" s="2">
        <v>18</v>
      </c>
      <c r="E503" s="1" t="s">
        <v>16</v>
      </c>
      <c r="F503" s="1" t="s">
        <v>17</v>
      </c>
      <c r="G503" s="28">
        <v>42870</v>
      </c>
      <c r="H503" s="3">
        <v>86777.94</v>
      </c>
      <c r="I503" s="1" t="s">
        <v>18</v>
      </c>
      <c r="J503" s="1" t="s">
        <v>27</v>
      </c>
      <c r="K503" s="1" t="s">
        <v>28</v>
      </c>
      <c r="L503" s="1" t="s">
        <v>28</v>
      </c>
      <c r="M503" s="1" t="s">
        <v>53</v>
      </c>
      <c r="N503" s="1" t="s">
        <v>22</v>
      </c>
      <c r="O503" s="1" t="s">
        <v>20</v>
      </c>
      <c r="P503" s="1" t="str">
        <f>IFERROR( LOOKUP(Table1[[#This Row],[Age]],$AO$3:$AO$8,$AP$3:$AP$8), "Out of Range")</f>
        <v>15-25</v>
      </c>
      <c r="Q503" s="1" t="str">
        <f>TEXT(Table1[[#This Row],[Date Joined]],"DD")</f>
        <v>15</v>
      </c>
      <c r="R503" s="1" t="str">
        <f>TEXT(Table1[[#This Row],[Date Joined]],"MMM")</f>
        <v>May</v>
      </c>
      <c r="S503" s="1" t="str">
        <f>TEXT(Table1[[#This Row],[Date Joined]],"YYYY")</f>
        <v>2017</v>
      </c>
    </row>
    <row r="504" spans="1:19" x14ac:dyDescent="0.3">
      <c r="A504" s="1" t="s">
        <v>611</v>
      </c>
      <c r="B504" s="1" t="s">
        <v>36</v>
      </c>
      <c r="C504" s="1" t="s">
        <v>15</v>
      </c>
      <c r="D504" s="2">
        <v>51</v>
      </c>
      <c r="E504" s="1" t="s">
        <v>40</v>
      </c>
      <c r="F504" s="1" t="s">
        <v>26</v>
      </c>
      <c r="G504" s="28">
        <v>42870</v>
      </c>
      <c r="H504" s="3">
        <v>1372.12</v>
      </c>
      <c r="I504" s="1" t="s">
        <v>18</v>
      </c>
      <c r="J504" s="1" t="s">
        <v>32</v>
      </c>
      <c r="K504" s="1" t="s">
        <v>20</v>
      </c>
      <c r="L504" s="1" t="s">
        <v>20</v>
      </c>
      <c r="M504" s="1" t="s">
        <v>21</v>
      </c>
      <c r="N504" s="1" t="s">
        <v>22</v>
      </c>
      <c r="O504" s="1" t="s">
        <v>20</v>
      </c>
      <c r="P504" s="1" t="str">
        <f>IFERROR( LOOKUP(Table1[[#This Row],[Age]],$AO$3:$AO$8,$AP$3:$AP$8), "Out of Range")</f>
        <v>45-55</v>
      </c>
      <c r="Q504" s="1" t="str">
        <f>TEXT(Table1[[#This Row],[Date Joined]],"DD")</f>
        <v>15</v>
      </c>
      <c r="R504" s="1" t="str">
        <f>TEXT(Table1[[#This Row],[Date Joined]],"MMM")</f>
        <v>May</v>
      </c>
      <c r="S504" s="1" t="str">
        <f>TEXT(Table1[[#This Row],[Date Joined]],"YYYY")</f>
        <v>2017</v>
      </c>
    </row>
    <row r="505" spans="1:19" x14ac:dyDescent="0.3">
      <c r="A505" s="1" t="s">
        <v>612</v>
      </c>
      <c r="B505" s="1" t="s">
        <v>30</v>
      </c>
      <c r="C505" s="1" t="s">
        <v>15</v>
      </c>
      <c r="D505" s="2">
        <v>51</v>
      </c>
      <c r="E505" s="1" t="s">
        <v>40</v>
      </c>
      <c r="F505" s="1" t="s">
        <v>17</v>
      </c>
      <c r="G505" s="28">
        <v>42870</v>
      </c>
      <c r="H505" s="3">
        <v>24357.79</v>
      </c>
      <c r="I505" s="1" t="s">
        <v>31</v>
      </c>
      <c r="J505" s="1" t="s">
        <v>19</v>
      </c>
      <c r="K505" s="1" t="s">
        <v>20</v>
      </c>
      <c r="L505" s="1" t="s">
        <v>20</v>
      </c>
      <c r="M505" s="1" t="s">
        <v>21</v>
      </c>
      <c r="N505" s="1" t="s">
        <v>22</v>
      </c>
      <c r="O505" s="1" t="s">
        <v>28</v>
      </c>
      <c r="P505" s="1" t="str">
        <f>IFERROR( LOOKUP(Table1[[#This Row],[Age]],$AO$3:$AO$8,$AP$3:$AP$8), "Out of Range")</f>
        <v>45-55</v>
      </c>
      <c r="Q505" s="1" t="str">
        <f>TEXT(Table1[[#This Row],[Date Joined]],"DD")</f>
        <v>15</v>
      </c>
      <c r="R505" s="1" t="str">
        <f>TEXT(Table1[[#This Row],[Date Joined]],"MMM")</f>
        <v>May</v>
      </c>
      <c r="S505" s="1" t="str">
        <f>TEXT(Table1[[#This Row],[Date Joined]],"YYYY")</f>
        <v>2017</v>
      </c>
    </row>
    <row r="506" spans="1:19" x14ac:dyDescent="0.3">
      <c r="A506" s="1" t="s">
        <v>613</v>
      </c>
      <c r="B506" s="1" t="s">
        <v>65</v>
      </c>
      <c r="C506" s="1" t="s">
        <v>15</v>
      </c>
      <c r="D506" s="2">
        <v>42</v>
      </c>
      <c r="E506" s="1" t="s">
        <v>40</v>
      </c>
      <c r="F506" s="1" t="s">
        <v>26</v>
      </c>
      <c r="G506" s="28">
        <v>42870</v>
      </c>
      <c r="H506" s="3">
        <v>53463.01</v>
      </c>
      <c r="I506" s="1" t="s">
        <v>18</v>
      </c>
      <c r="J506" s="1" t="s">
        <v>32</v>
      </c>
      <c r="K506" s="1" t="s">
        <v>20</v>
      </c>
      <c r="L506" s="1" t="s">
        <v>20</v>
      </c>
      <c r="M506" s="1" t="s">
        <v>21</v>
      </c>
      <c r="N506" s="1" t="s">
        <v>22</v>
      </c>
      <c r="O506" s="1" t="s">
        <v>20</v>
      </c>
      <c r="P506" s="1" t="str">
        <f>IFERROR( LOOKUP(Table1[[#This Row],[Age]],$AO$3:$AO$8,$AP$3:$AP$8), "Out of Range")</f>
        <v>35-45</v>
      </c>
      <c r="Q506" s="1" t="str">
        <f>TEXT(Table1[[#This Row],[Date Joined]],"DD")</f>
        <v>15</v>
      </c>
      <c r="R506" s="1" t="str">
        <f>TEXT(Table1[[#This Row],[Date Joined]],"MMM")</f>
        <v>May</v>
      </c>
      <c r="S506" s="1" t="str">
        <f>TEXT(Table1[[#This Row],[Date Joined]],"YYYY")</f>
        <v>2017</v>
      </c>
    </row>
    <row r="507" spans="1:19" x14ac:dyDescent="0.3">
      <c r="A507" s="1" t="s">
        <v>614</v>
      </c>
      <c r="B507" s="1" t="s">
        <v>33</v>
      </c>
      <c r="C507" s="1" t="s">
        <v>15</v>
      </c>
      <c r="D507" s="2">
        <v>53</v>
      </c>
      <c r="E507" s="1" t="s">
        <v>40</v>
      </c>
      <c r="F507" s="1" t="s">
        <v>26</v>
      </c>
      <c r="G507" s="28">
        <v>42870</v>
      </c>
      <c r="H507" s="3">
        <v>23444.37</v>
      </c>
      <c r="I507" s="1" t="s">
        <v>18</v>
      </c>
      <c r="J507" s="1" t="s">
        <v>27</v>
      </c>
      <c r="K507" s="1" t="s">
        <v>28</v>
      </c>
      <c r="L507" s="1" t="s">
        <v>20</v>
      </c>
      <c r="M507" s="1" t="s">
        <v>22</v>
      </c>
      <c r="N507" s="1" t="s">
        <v>22</v>
      </c>
      <c r="O507" s="1" t="s">
        <v>20</v>
      </c>
      <c r="P507" s="1" t="str">
        <f>IFERROR( LOOKUP(Table1[[#This Row],[Age]],$AO$3:$AO$8,$AP$3:$AP$8), "Out of Range")</f>
        <v>45-55</v>
      </c>
      <c r="Q507" s="1" t="str">
        <f>TEXT(Table1[[#This Row],[Date Joined]],"DD")</f>
        <v>15</v>
      </c>
      <c r="R507" s="1" t="str">
        <f>TEXT(Table1[[#This Row],[Date Joined]],"MMM")</f>
        <v>May</v>
      </c>
      <c r="S507" s="1" t="str">
        <f>TEXT(Table1[[#This Row],[Date Joined]],"YYYY")</f>
        <v>2017</v>
      </c>
    </row>
    <row r="508" spans="1:19" x14ac:dyDescent="0.3">
      <c r="A508" s="1" t="s">
        <v>615</v>
      </c>
      <c r="B508" s="1" t="s">
        <v>93</v>
      </c>
      <c r="C508" s="1" t="s">
        <v>15</v>
      </c>
      <c r="D508" s="2">
        <v>51</v>
      </c>
      <c r="E508" s="1" t="s">
        <v>40</v>
      </c>
      <c r="F508" s="1" t="s">
        <v>26</v>
      </c>
      <c r="G508" s="28">
        <v>42870</v>
      </c>
      <c r="H508" s="3">
        <v>128317.45</v>
      </c>
      <c r="I508" s="1" t="s">
        <v>31</v>
      </c>
      <c r="J508" s="1" t="s">
        <v>19</v>
      </c>
      <c r="K508" s="1" t="s">
        <v>20</v>
      </c>
      <c r="L508" s="1" t="s">
        <v>28</v>
      </c>
      <c r="M508" s="1" t="s">
        <v>21</v>
      </c>
      <c r="N508" s="1" t="s">
        <v>22</v>
      </c>
      <c r="O508" s="1" t="s">
        <v>20</v>
      </c>
      <c r="P508" s="1" t="str">
        <f>IFERROR( LOOKUP(Table1[[#This Row],[Age]],$AO$3:$AO$8,$AP$3:$AP$8), "Out of Range")</f>
        <v>45-55</v>
      </c>
      <c r="Q508" s="1" t="str">
        <f>TEXT(Table1[[#This Row],[Date Joined]],"DD")</f>
        <v>15</v>
      </c>
      <c r="R508" s="1" t="str">
        <f>TEXT(Table1[[#This Row],[Date Joined]],"MMM")</f>
        <v>May</v>
      </c>
      <c r="S508" s="1" t="str">
        <f>TEXT(Table1[[#This Row],[Date Joined]],"YYYY")</f>
        <v>2017</v>
      </c>
    </row>
    <row r="509" spans="1:19" x14ac:dyDescent="0.3">
      <c r="A509" s="1" t="s">
        <v>616</v>
      </c>
      <c r="B509" s="1" t="s">
        <v>52</v>
      </c>
      <c r="C509" s="1" t="s">
        <v>24</v>
      </c>
      <c r="D509" s="2">
        <v>47</v>
      </c>
      <c r="E509" s="1" t="s">
        <v>40</v>
      </c>
      <c r="F509" s="1" t="s">
        <v>41</v>
      </c>
      <c r="G509" s="28">
        <v>42870</v>
      </c>
      <c r="H509" s="3">
        <v>23041.1</v>
      </c>
      <c r="I509" s="1" t="s">
        <v>49</v>
      </c>
      <c r="J509" s="1" t="s">
        <v>32</v>
      </c>
      <c r="K509" s="1" t="s">
        <v>28</v>
      </c>
      <c r="L509" s="1" t="s">
        <v>20</v>
      </c>
      <c r="M509" s="1" t="s">
        <v>22</v>
      </c>
      <c r="N509" s="1" t="s">
        <v>22</v>
      </c>
      <c r="O509" s="1" t="s">
        <v>20</v>
      </c>
      <c r="P509" s="1" t="str">
        <f>IFERROR( LOOKUP(Table1[[#This Row],[Age]],$AO$3:$AO$8,$AP$3:$AP$8), "Out of Range")</f>
        <v>45-55</v>
      </c>
      <c r="Q509" s="1" t="str">
        <f>TEXT(Table1[[#This Row],[Date Joined]],"DD")</f>
        <v>15</v>
      </c>
      <c r="R509" s="1" t="str">
        <f>TEXT(Table1[[#This Row],[Date Joined]],"MMM")</f>
        <v>May</v>
      </c>
      <c r="S509" s="1" t="str">
        <f>TEXT(Table1[[#This Row],[Date Joined]],"YYYY")</f>
        <v>2017</v>
      </c>
    </row>
    <row r="510" spans="1:19" x14ac:dyDescent="0.3">
      <c r="A510" s="1" t="s">
        <v>1294</v>
      </c>
      <c r="B510" s="1" t="s">
        <v>92</v>
      </c>
      <c r="C510" s="1" t="s">
        <v>24</v>
      </c>
      <c r="D510" s="2">
        <v>26</v>
      </c>
      <c r="E510" s="1" t="s">
        <v>34</v>
      </c>
      <c r="F510" s="1" t="s">
        <v>17</v>
      </c>
      <c r="G510" s="28">
        <v>42928</v>
      </c>
      <c r="H510" s="3">
        <v>56462.21</v>
      </c>
      <c r="I510" s="1" t="s">
        <v>18</v>
      </c>
      <c r="J510" s="1" t="s">
        <v>27</v>
      </c>
      <c r="K510" s="1" t="s">
        <v>28</v>
      </c>
      <c r="L510" s="1" t="s">
        <v>20</v>
      </c>
      <c r="M510" s="1" t="s">
        <v>22</v>
      </c>
      <c r="N510" s="1" t="s">
        <v>22</v>
      </c>
      <c r="O510" s="1" t="s">
        <v>20</v>
      </c>
      <c r="P510" s="1" t="str">
        <f>IFERROR( LOOKUP(Table1[[#This Row],[Age]],$AO$3:$AO$8,$AP$3:$AP$8), "Out of Range")</f>
        <v>26-35</v>
      </c>
      <c r="Q510" s="1" t="str">
        <f>TEXT(Table1[[#This Row],[Date Joined]],"DD")</f>
        <v>12</v>
      </c>
      <c r="R510" s="1" t="str">
        <f>TEXT(Table1[[#This Row],[Date Joined]],"MMM")</f>
        <v>Jul</v>
      </c>
      <c r="S510" s="1" t="str">
        <f>TEXT(Table1[[#This Row],[Date Joined]],"YYYY")</f>
        <v>2017</v>
      </c>
    </row>
    <row r="511" spans="1:19" x14ac:dyDescent="0.3">
      <c r="A511" s="1" t="s">
        <v>1298</v>
      </c>
      <c r="B511" s="1" t="s">
        <v>43</v>
      </c>
      <c r="C511" s="1" t="s">
        <v>15</v>
      </c>
      <c r="D511" s="2">
        <v>26</v>
      </c>
      <c r="E511" s="1" t="s">
        <v>16</v>
      </c>
      <c r="F511" s="1" t="s">
        <v>17</v>
      </c>
      <c r="G511" s="28">
        <v>42929</v>
      </c>
      <c r="H511" s="3">
        <v>21670.54</v>
      </c>
      <c r="I511" s="1" t="s">
        <v>31</v>
      </c>
      <c r="J511" s="1" t="s">
        <v>27</v>
      </c>
      <c r="K511" s="1" t="s">
        <v>20</v>
      </c>
      <c r="L511" s="1" t="s">
        <v>20</v>
      </c>
      <c r="M511" s="1" t="s">
        <v>21</v>
      </c>
      <c r="N511" s="1" t="s">
        <v>22</v>
      </c>
      <c r="O511" s="1" t="s">
        <v>20</v>
      </c>
      <c r="P511" s="1" t="str">
        <f>IFERROR( LOOKUP(Table1[[#This Row],[Age]],$AO$3:$AO$8,$AP$3:$AP$8), "Out of Range")</f>
        <v>26-35</v>
      </c>
      <c r="Q511" s="1" t="str">
        <f>TEXT(Table1[[#This Row],[Date Joined]],"DD")</f>
        <v>13</v>
      </c>
      <c r="R511" s="1" t="str">
        <f>TEXT(Table1[[#This Row],[Date Joined]],"MMM")</f>
        <v>Jul</v>
      </c>
      <c r="S511" s="1" t="str">
        <f>TEXT(Table1[[#This Row],[Date Joined]],"YYYY")</f>
        <v>2017</v>
      </c>
    </row>
    <row r="512" spans="1:19" x14ac:dyDescent="0.3">
      <c r="A512" s="1" t="s">
        <v>619</v>
      </c>
      <c r="B512" s="1" t="s">
        <v>79</v>
      </c>
      <c r="C512" s="1" t="s">
        <v>24</v>
      </c>
      <c r="D512" s="2">
        <v>51</v>
      </c>
      <c r="E512" s="1" t="s">
        <v>34</v>
      </c>
      <c r="F512" s="1" t="s">
        <v>26</v>
      </c>
      <c r="G512" s="28">
        <v>42870</v>
      </c>
      <c r="H512" s="3">
        <v>61070.28</v>
      </c>
      <c r="I512" s="1" t="s">
        <v>18</v>
      </c>
      <c r="J512" s="1" t="s">
        <v>27</v>
      </c>
      <c r="K512" s="1" t="s">
        <v>28</v>
      </c>
      <c r="L512" s="1" t="s">
        <v>28</v>
      </c>
      <c r="M512" s="1" t="s">
        <v>21</v>
      </c>
      <c r="N512" s="1" t="s">
        <v>29</v>
      </c>
      <c r="O512" s="1" t="s">
        <v>20</v>
      </c>
      <c r="P512" s="1" t="str">
        <f>IFERROR( LOOKUP(Table1[[#This Row],[Age]],$AO$3:$AO$8,$AP$3:$AP$8), "Out of Range")</f>
        <v>45-55</v>
      </c>
      <c r="Q512" s="1" t="str">
        <f>TEXT(Table1[[#This Row],[Date Joined]],"DD")</f>
        <v>15</v>
      </c>
      <c r="R512" s="1" t="str">
        <f>TEXT(Table1[[#This Row],[Date Joined]],"MMM")</f>
        <v>May</v>
      </c>
      <c r="S512" s="1" t="str">
        <f>TEXT(Table1[[#This Row],[Date Joined]],"YYYY")</f>
        <v>2017</v>
      </c>
    </row>
    <row r="513" spans="1:19" x14ac:dyDescent="0.3">
      <c r="A513" s="1" t="s">
        <v>620</v>
      </c>
      <c r="B513" s="1" t="s">
        <v>104</v>
      </c>
      <c r="C513" s="1" t="s">
        <v>24</v>
      </c>
      <c r="D513" s="2">
        <v>57</v>
      </c>
      <c r="E513" s="1" t="s">
        <v>34</v>
      </c>
      <c r="F513" s="1" t="s">
        <v>17</v>
      </c>
      <c r="G513" s="28">
        <v>42870</v>
      </c>
      <c r="H513" s="3">
        <v>68571.929999999993</v>
      </c>
      <c r="I513" s="1" t="s">
        <v>18</v>
      </c>
      <c r="J513" s="1" t="s">
        <v>32</v>
      </c>
      <c r="K513" s="1" t="s">
        <v>28</v>
      </c>
      <c r="L513" s="1" t="s">
        <v>20</v>
      </c>
      <c r="M513" s="1" t="s">
        <v>21</v>
      </c>
      <c r="N513" s="1" t="s">
        <v>22</v>
      </c>
      <c r="O513" s="1" t="s">
        <v>20</v>
      </c>
      <c r="P513" s="1" t="str">
        <f>IFERROR( LOOKUP(Table1[[#This Row],[Age]],$AO$3:$AO$8,$AP$3:$AP$8), "Out of Range")</f>
        <v>55-65</v>
      </c>
      <c r="Q513" s="1" t="str">
        <f>TEXT(Table1[[#This Row],[Date Joined]],"DD")</f>
        <v>15</v>
      </c>
      <c r="R513" s="1" t="str">
        <f>TEXT(Table1[[#This Row],[Date Joined]],"MMM")</f>
        <v>May</v>
      </c>
      <c r="S513" s="1" t="str">
        <f>TEXT(Table1[[#This Row],[Date Joined]],"YYYY")</f>
        <v>2017</v>
      </c>
    </row>
    <row r="514" spans="1:19" x14ac:dyDescent="0.3">
      <c r="A514" s="1" t="s">
        <v>621</v>
      </c>
      <c r="B514" s="1" t="s">
        <v>36</v>
      </c>
      <c r="C514" s="1" t="s">
        <v>24</v>
      </c>
      <c r="D514" s="2">
        <v>20</v>
      </c>
      <c r="E514" s="1" t="s">
        <v>25</v>
      </c>
      <c r="F514" s="1" t="s">
        <v>41</v>
      </c>
      <c r="G514" s="28">
        <v>42870</v>
      </c>
      <c r="H514" s="3">
        <v>6972.78</v>
      </c>
      <c r="I514" s="1" t="s">
        <v>18</v>
      </c>
      <c r="J514" s="1" t="s">
        <v>27</v>
      </c>
      <c r="K514" s="1" t="s">
        <v>28</v>
      </c>
      <c r="L514" s="1" t="s">
        <v>20</v>
      </c>
      <c r="M514" s="1" t="s">
        <v>21</v>
      </c>
      <c r="N514" s="1" t="s">
        <v>29</v>
      </c>
      <c r="O514" s="1" t="s">
        <v>28</v>
      </c>
      <c r="P514" s="1" t="str">
        <f>IFERROR( LOOKUP(Table1[[#This Row],[Age]],$AO$3:$AO$8,$AP$3:$AP$8), "Out of Range")</f>
        <v>15-25</v>
      </c>
      <c r="Q514" s="1" t="str">
        <f>TEXT(Table1[[#This Row],[Date Joined]],"DD")</f>
        <v>15</v>
      </c>
      <c r="R514" s="1" t="str">
        <f>TEXT(Table1[[#This Row],[Date Joined]],"MMM")</f>
        <v>May</v>
      </c>
      <c r="S514" s="1" t="str">
        <f>TEXT(Table1[[#This Row],[Date Joined]],"YYYY")</f>
        <v>2017</v>
      </c>
    </row>
    <row r="515" spans="1:19" x14ac:dyDescent="0.3">
      <c r="A515" s="1" t="s">
        <v>622</v>
      </c>
      <c r="B515" s="1" t="s">
        <v>43</v>
      </c>
      <c r="C515" s="1" t="s">
        <v>15</v>
      </c>
      <c r="D515" s="2">
        <v>35</v>
      </c>
      <c r="E515" s="1" t="s">
        <v>25</v>
      </c>
      <c r="F515" s="1" t="s">
        <v>41</v>
      </c>
      <c r="G515" s="28">
        <v>42870</v>
      </c>
      <c r="H515" s="3">
        <v>94927.06</v>
      </c>
      <c r="I515" s="1" t="s">
        <v>49</v>
      </c>
      <c r="J515" s="1" t="s">
        <v>32</v>
      </c>
      <c r="K515" s="1" t="s">
        <v>28</v>
      </c>
      <c r="L515" s="1" t="s">
        <v>20</v>
      </c>
      <c r="M515" s="1" t="s">
        <v>22</v>
      </c>
      <c r="N515" s="1" t="s">
        <v>22</v>
      </c>
      <c r="O515" s="1" t="s">
        <v>20</v>
      </c>
      <c r="P515" s="1" t="str">
        <f>IFERROR( LOOKUP(Table1[[#This Row],[Age]],$AO$3:$AO$8,$AP$3:$AP$8), "Out of Range")</f>
        <v>35-45</v>
      </c>
      <c r="Q515" s="1" t="str">
        <f>TEXT(Table1[[#This Row],[Date Joined]],"DD")</f>
        <v>15</v>
      </c>
      <c r="R515" s="1" t="str">
        <f>TEXT(Table1[[#This Row],[Date Joined]],"MMM")</f>
        <v>May</v>
      </c>
      <c r="S515" s="1" t="str">
        <f>TEXT(Table1[[#This Row],[Date Joined]],"YYYY")</f>
        <v>2017</v>
      </c>
    </row>
    <row r="516" spans="1:19" x14ac:dyDescent="0.3">
      <c r="A516" s="1" t="s">
        <v>1377</v>
      </c>
      <c r="B516" s="1" t="s">
        <v>36</v>
      </c>
      <c r="C516" s="1" t="s">
        <v>24</v>
      </c>
      <c r="D516" s="2">
        <v>26</v>
      </c>
      <c r="E516" s="1" t="s">
        <v>16</v>
      </c>
      <c r="F516" s="1" t="s">
        <v>17</v>
      </c>
      <c r="G516" s="28">
        <v>42935</v>
      </c>
      <c r="H516" s="3">
        <v>37842.15</v>
      </c>
      <c r="I516" s="1" t="s">
        <v>18</v>
      </c>
      <c r="J516" s="1" t="s">
        <v>27</v>
      </c>
      <c r="K516" s="1" t="s">
        <v>20</v>
      </c>
      <c r="L516" s="1" t="s">
        <v>20</v>
      </c>
      <c r="M516" s="1" t="s">
        <v>21</v>
      </c>
      <c r="N516" s="1" t="s">
        <v>22</v>
      </c>
      <c r="O516" s="1" t="s">
        <v>20</v>
      </c>
      <c r="P516" s="1" t="str">
        <f>IFERROR( LOOKUP(Table1[[#This Row],[Age]],$AO$3:$AO$8,$AP$3:$AP$8), "Out of Range")</f>
        <v>26-35</v>
      </c>
      <c r="Q516" s="1" t="str">
        <f>TEXT(Table1[[#This Row],[Date Joined]],"DD")</f>
        <v>19</v>
      </c>
      <c r="R516" s="1" t="str">
        <f>TEXT(Table1[[#This Row],[Date Joined]],"MMM")</f>
        <v>Jul</v>
      </c>
      <c r="S516" s="1" t="str">
        <f>TEXT(Table1[[#This Row],[Date Joined]],"YYYY")</f>
        <v>2017</v>
      </c>
    </row>
    <row r="517" spans="1:19" x14ac:dyDescent="0.3">
      <c r="A517" s="1" t="s">
        <v>1452</v>
      </c>
      <c r="B517" s="1" t="s">
        <v>36</v>
      </c>
      <c r="C517" s="1" t="s">
        <v>15</v>
      </c>
      <c r="D517" s="2">
        <v>26</v>
      </c>
      <c r="E517" s="1" t="s">
        <v>25</v>
      </c>
      <c r="F517" s="1" t="s">
        <v>41</v>
      </c>
      <c r="G517" s="28">
        <v>42938</v>
      </c>
      <c r="H517" s="3">
        <v>59057.4</v>
      </c>
      <c r="I517" s="1" t="s">
        <v>18</v>
      </c>
      <c r="J517" s="1" t="s">
        <v>27</v>
      </c>
      <c r="K517" s="1" t="s">
        <v>28</v>
      </c>
      <c r="L517" s="1" t="s">
        <v>20</v>
      </c>
      <c r="M517" s="1" t="s">
        <v>22</v>
      </c>
      <c r="N517" s="1" t="s">
        <v>38</v>
      </c>
      <c r="O517" s="1" t="s">
        <v>28</v>
      </c>
      <c r="P517" s="1" t="str">
        <f>IFERROR( LOOKUP(Table1[[#This Row],[Age]],$AO$3:$AO$8,$AP$3:$AP$8), "Out of Range")</f>
        <v>26-35</v>
      </c>
      <c r="Q517" s="1" t="str">
        <f>TEXT(Table1[[#This Row],[Date Joined]],"DD")</f>
        <v>22</v>
      </c>
      <c r="R517" s="1" t="str">
        <f>TEXT(Table1[[#This Row],[Date Joined]],"MMM")</f>
        <v>Jul</v>
      </c>
      <c r="S517" s="1" t="str">
        <f>TEXT(Table1[[#This Row],[Date Joined]],"YYYY")</f>
        <v>2017</v>
      </c>
    </row>
    <row r="518" spans="1:19" x14ac:dyDescent="0.3">
      <c r="A518" s="1" t="s">
        <v>625</v>
      </c>
      <c r="B518" s="1" t="s">
        <v>67</v>
      </c>
      <c r="C518" s="1" t="s">
        <v>24</v>
      </c>
      <c r="D518" s="2">
        <v>37</v>
      </c>
      <c r="E518" s="1" t="s">
        <v>25</v>
      </c>
      <c r="F518" s="1" t="s">
        <v>41</v>
      </c>
      <c r="G518" s="28">
        <v>42870</v>
      </c>
      <c r="H518" s="3">
        <v>9635.24</v>
      </c>
      <c r="I518" s="1" t="s">
        <v>18</v>
      </c>
      <c r="J518" s="1" t="s">
        <v>32</v>
      </c>
      <c r="K518" s="1" t="s">
        <v>28</v>
      </c>
      <c r="L518" s="1" t="s">
        <v>28</v>
      </c>
      <c r="M518" s="1" t="s">
        <v>22</v>
      </c>
      <c r="N518" s="1" t="s">
        <v>22</v>
      </c>
      <c r="O518" s="1" t="s">
        <v>20</v>
      </c>
      <c r="P518" s="1" t="str">
        <f>IFERROR( LOOKUP(Table1[[#This Row],[Age]],$AO$3:$AO$8,$AP$3:$AP$8), "Out of Range")</f>
        <v>35-45</v>
      </c>
      <c r="Q518" s="1" t="str">
        <f>TEXT(Table1[[#This Row],[Date Joined]],"DD")</f>
        <v>15</v>
      </c>
      <c r="R518" s="1" t="str">
        <f>TEXT(Table1[[#This Row],[Date Joined]],"MMM")</f>
        <v>May</v>
      </c>
      <c r="S518" s="1" t="str">
        <f>TEXT(Table1[[#This Row],[Date Joined]],"YYYY")</f>
        <v>2017</v>
      </c>
    </row>
    <row r="519" spans="1:19" x14ac:dyDescent="0.3">
      <c r="A519" s="1" t="s">
        <v>626</v>
      </c>
      <c r="B519" s="1" t="s">
        <v>73</v>
      </c>
      <c r="C519" s="1" t="s">
        <v>24</v>
      </c>
      <c r="D519" s="2">
        <v>35</v>
      </c>
      <c r="E519" s="1" t="s">
        <v>16</v>
      </c>
      <c r="F519" s="1" t="s">
        <v>26</v>
      </c>
      <c r="G519" s="28">
        <v>42871</v>
      </c>
      <c r="H519" s="3">
        <v>95869.97</v>
      </c>
      <c r="I519" s="1" t="s">
        <v>18</v>
      </c>
      <c r="J519" s="1" t="s">
        <v>19</v>
      </c>
      <c r="K519" s="1" t="s">
        <v>28</v>
      </c>
      <c r="L519" s="1" t="s">
        <v>20</v>
      </c>
      <c r="M519" s="1" t="s">
        <v>21</v>
      </c>
      <c r="N519" s="1" t="s">
        <v>22</v>
      </c>
      <c r="O519" s="1" t="s">
        <v>28</v>
      </c>
      <c r="P519" s="1" t="str">
        <f>IFERROR( LOOKUP(Table1[[#This Row],[Age]],$AO$3:$AO$8,$AP$3:$AP$8), "Out of Range")</f>
        <v>35-45</v>
      </c>
      <c r="Q519" s="1" t="str">
        <f>TEXT(Table1[[#This Row],[Date Joined]],"DD")</f>
        <v>16</v>
      </c>
      <c r="R519" s="1" t="str">
        <f>TEXT(Table1[[#This Row],[Date Joined]],"MMM")</f>
        <v>May</v>
      </c>
      <c r="S519" s="1" t="str">
        <f>TEXT(Table1[[#This Row],[Date Joined]],"YYYY")</f>
        <v>2017</v>
      </c>
    </row>
    <row r="520" spans="1:19" x14ac:dyDescent="0.3">
      <c r="A520" s="1" t="s">
        <v>627</v>
      </c>
      <c r="B520" s="1" t="s">
        <v>61</v>
      </c>
      <c r="C520" s="1" t="s">
        <v>15</v>
      </c>
      <c r="D520" s="2">
        <v>19</v>
      </c>
      <c r="E520" s="1" t="s">
        <v>16</v>
      </c>
      <c r="F520" s="1" t="s">
        <v>17</v>
      </c>
      <c r="G520" s="28">
        <v>42871</v>
      </c>
      <c r="H520" s="3">
        <v>105084.96</v>
      </c>
      <c r="I520" s="1" t="s">
        <v>18</v>
      </c>
      <c r="J520" s="1" t="s">
        <v>32</v>
      </c>
      <c r="K520" s="1" t="s">
        <v>28</v>
      </c>
      <c r="L520" s="1" t="s">
        <v>20</v>
      </c>
      <c r="M520" s="1" t="s">
        <v>21</v>
      </c>
      <c r="N520" s="1" t="s">
        <v>38</v>
      </c>
      <c r="O520" s="1" t="s">
        <v>20</v>
      </c>
      <c r="P520" s="1" t="str">
        <f>IFERROR( LOOKUP(Table1[[#This Row],[Age]],$AO$3:$AO$8,$AP$3:$AP$8), "Out of Range")</f>
        <v>15-25</v>
      </c>
      <c r="Q520" s="1" t="str">
        <f>TEXT(Table1[[#This Row],[Date Joined]],"DD")</f>
        <v>16</v>
      </c>
      <c r="R520" s="1" t="str">
        <f>TEXT(Table1[[#This Row],[Date Joined]],"MMM")</f>
        <v>May</v>
      </c>
      <c r="S520" s="1" t="str">
        <f>TEXT(Table1[[#This Row],[Date Joined]],"YYYY")</f>
        <v>2017</v>
      </c>
    </row>
    <row r="521" spans="1:19" x14ac:dyDescent="0.3">
      <c r="A521" s="1" t="s">
        <v>628</v>
      </c>
      <c r="B521" s="1" t="s">
        <v>80</v>
      </c>
      <c r="C521" s="1" t="s">
        <v>24</v>
      </c>
      <c r="D521" s="2">
        <v>42</v>
      </c>
      <c r="E521" s="1" t="s">
        <v>16</v>
      </c>
      <c r="F521" s="1" t="s">
        <v>17</v>
      </c>
      <c r="G521" s="28">
        <v>42871</v>
      </c>
      <c r="H521" s="3">
        <v>43856.85</v>
      </c>
      <c r="I521" s="1" t="s">
        <v>18</v>
      </c>
      <c r="J521" s="1" t="s">
        <v>27</v>
      </c>
      <c r="K521" s="1" t="s">
        <v>20</v>
      </c>
      <c r="L521" s="1" t="s">
        <v>20</v>
      </c>
      <c r="M521" s="1" t="s">
        <v>21</v>
      </c>
      <c r="N521" s="1" t="s">
        <v>38</v>
      </c>
      <c r="O521" s="1" t="s">
        <v>20</v>
      </c>
      <c r="P521" s="1" t="str">
        <f>IFERROR( LOOKUP(Table1[[#This Row],[Age]],$AO$3:$AO$8,$AP$3:$AP$8), "Out of Range")</f>
        <v>35-45</v>
      </c>
      <c r="Q521" s="1" t="str">
        <f>TEXT(Table1[[#This Row],[Date Joined]],"DD")</f>
        <v>16</v>
      </c>
      <c r="R521" s="1" t="str">
        <f>TEXT(Table1[[#This Row],[Date Joined]],"MMM")</f>
        <v>May</v>
      </c>
      <c r="S521" s="1" t="str">
        <f>TEXT(Table1[[#This Row],[Date Joined]],"YYYY")</f>
        <v>2017</v>
      </c>
    </row>
    <row r="522" spans="1:19" x14ac:dyDescent="0.3">
      <c r="A522" s="1" t="s">
        <v>629</v>
      </c>
      <c r="B522" s="1" t="s">
        <v>51</v>
      </c>
      <c r="C522" s="1" t="s">
        <v>24</v>
      </c>
      <c r="D522" s="2">
        <v>23</v>
      </c>
      <c r="E522" s="1" t="s">
        <v>16</v>
      </c>
      <c r="F522" s="1" t="s">
        <v>26</v>
      </c>
      <c r="G522" s="28">
        <v>42871</v>
      </c>
      <c r="H522" s="3">
        <v>40482.519999999997</v>
      </c>
      <c r="I522" s="1" t="s">
        <v>18</v>
      </c>
      <c r="J522" s="1" t="s">
        <v>27</v>
      </c>
      <c r="K522" s="1" t="s">
        <v>20</v>
      </c>
      <c r="L522" s="1" t="s">
        <v>20</v>
      </c>
      <c r="M522" s="1" t="s">
        <v>22</v>
      </c>
      <c r="N522" s="1" t="s">
        <v>22</v>
      </c>
      <c r="O522" s="1" t="s">
        <v>20</v>
      </c>
      <c r="P522" s="1" t="str">
        <f>IFERROR( LOOKUP(Table1[[#This Row],[Age]],$AO$3:$AO$8,$AP$3:$AP$8), "Out of Range")</f>
        <v>15-25</v>
      </c>
      <c r="Q522" s="1" t="str">
        <f>TEXT(Table1[[#This Row],[Date Joined]],"DD")</f>
        <v>16</v>
      </c>
      <c r="R522" s="1" t="str">
        <f>TEXT(Table1[[#This Row],[Date Joined]],"MMM")</f>
        <v>May</v>
      </c>
      <c r="S522" s="1" t="str">
        <f>TEXT(Table1[[#This Row],[Date Joined]],"YYYY")</f>
        <v>2017</v>
      </c>
    </row>
    <row r="523" spans="1:19" x14ac:dyDescent="0.3">
      <c r="A523" s="1" t="s">
        <v>630</v>
      </c>
      <c r="B523" s="1" t="s">
        <v>35</v>
      </c>
      <c r="C523" s="1" t="s">
        <v>15</v>
      </c>
      <c r="D523" s="2">
        <v>41</v>
      </c>
      <c r="E523" s="1" t="s">
        <v>40</v>
      </c>
      <c r="F523" s="1" t="s">
        <v>17</v>
      </c>
      <c r="G523" s="28">
        <v>42871</v>
      </c>
      <c r="H523" s="3">
        <v>49767.34</v>
      </c>
      <c r="I523" s="1" t="s">
        <v>18</v>
      </c>
      <c r="J523" s="1" t="s">
        <v>27</v>
      </c>
      <c r="K523" s="1" t="s">
        <v>20</v>
      </c>
      <c r="L523" s="1" t="s">
        <v>20</v>
      </c>
      <c r="M523" s="1" t="s">
        <v>53</v>
      </c>
      <c r="N523" s="1" t="s">
        <v>22</v>
      </c>
      <c r="O523" s="1" t="s">
        <v>20</v>
      </c>
      <c r="P523" s="1" t="str">
        <f>IFERROR( LOOKUP(Table1[[#This Row],[Age]],$AO$3:$AO$8,$AP$3:$AP$8), "Out of Range")</f>
        <v>35-45</v>
      </c>
      <c r="Q523" s="1" t="str">
        <f>TEXT(Table1[[#This Row],[Date Joined]],"DD")</f>
        <v>16</v>
      </c>
      <c r="R523" s="1" t="str">
        <f>TEXT(Table1[[#This Row],[Date Joined]],"MMM")</f>
        <v>May</v>
      </c>
      <c r="S523" s="1" t="str">
        <f>TEXT(Table1[[#This Row],[Date Joined]],"YYYY")</f>
        <v>2017</v>
      </c>
    </row>
    <row r="524" spans="1:19" x14ac:dyDescent="0.3">
      <c r="A524" s="1" t="s">
        <v>631</v>
      </c>
      <c r="B524" s="1" t="s">
        <v>56</v>
      </c>
      <c r="C524" s="1" t="s">
        <v>15</v>
      </c>
      <c r="D524" s="2">
        <v>50</v>
      </c>
      <c r="E524" s="1" t="s">
        <v>40</v>
      </c>
      <c r="F524" s="1" t="s">
        <v>26</v>
      </c>
      <c r="G524" s="28">
        <v>42871</v>
      </c>
      <c r="H524" s="3">
        <v>137802.49</v>
      </c>
      <c r="I524" s="1" t="s">
        <v>49</v>
      </c>
      <c r="J524" s="1" t="s">
        <v>27</v>
      </c>
      <c r="K524" s="1" t="s">
        <v>28</v>
      </c>
      <c r="L524" s="1" t="s">
        <v>20</v>
      </c>
      <c r="M524" s="1" t="s">
        <v>21</v>
      </c>
      <c r="N524" s="1" t="s">
        <v>29</v>
      </c>
      <c r="O524" s="1" t="s">
        <v>20</v>
      </c>
      <c r="P524" s="1" t="str">
        <f>IFERROR( LOOKUP(Table1[[#This Row],[Age]],$AO$3:$AO$8,$AP$3:$AP$8), "Out of Range")</f>
        <v>45-55</v>
      </c>
      <c r="Q524" s="1" t="str">
        <f>TEXT(Table1[[#This Row],[Date Joined]],"DD")</f>
        <v>16</v>
      </c>
      <c r="R524" s="1" t="str">
        <f>TEXT(Table1[[#This Row],[Date Joined]],"MMM")</f>
        <v>May</v>
      </c>
      <c r="S524" s="1" t="str">
        <f>TEXT(Table1[[#This Row],[Date Joined]],"YYYY")</f>
        <v>2017</v>
      </c>
    </row>
    <row r="525" spans="1:19" x14ac:dyDescent="0.3">
      <c r="A525" s="1" t="s">
        <v>1493</v>
      </c>
      <c r="B525" s="1" t="s">
        <v>107</v>
      </c>
      <c r="C525" s="1" t="s">
        <v>15</v>
      </c>
      <c r="D525" s="2">
        <v>26</v>
      </c>
      <c r="E525" s="1" t="s">
        <v>16</v>
      </c>
      <c r="F525" s="1" t="s">
        <v>17</v>
      </c>
      <c r="G525" s="28">
        <v>42942</v>
      </c>
      <c r="H525" s="3">
        <v>78512.61</v>
      </c>
      <c r="I525" s="1" t="s">
        <v>18</v>
      </c>
      <c r="J525" s="1" t="s">
        <v>19</v>
      </c>
      <c r="K525" s="1" t="s">
        <v>28</v>
      </c>
      <c r="L525" s="1" t="s">
        <v>20</v>
      </c>
      <c r="M525" s="1" t="s">
        <v>22</v>
      </c>
      <c r="N525" s="1" t="s">
        <v>22</v>
      </c>
      <c r="O525" s="1" t="s">
        <v>20</v>
      </c>
      <c r="P525" s="1" t="str">
        <f>IFERROR( LOOKUP(Table1[[#This Row],[Age]],$AO$3:$AO$8,$AP$3:$AP$8), "Out of Range")</f>
        <v>26-35</v>
      </c>
      <c r="Q525" s="1" t="str">
        <f>TEXT(Table1[[#This Row],[Date Joined]],"DD")</f>
        <v>26</v>
      </c>
      <c r="R525" s="1" t="str">
        <f>TEXT(Table1[[#This Row],[Date Joined]],"MMM")</f>
        <v>Jul</v>
      </c>
      <c r="S525" s="1" t="str">
        <f>TEXT(Table1[[#This Row],[Date Joined]],"YYYY")</f>
        <v>2017</v>
      </c>
    </row>
    <row r="526" spans="1:19" x14ac:dyDescent="0.3">
      <c r="A526" s="1" t="s">
        <v>633</v>
      </c>
      <c r="B526" s="1" t="s">
        <v>60</v>
      </c>
      <c r="C526" s="1" t="s">
        <v>15</v>
      </c>
      <c r="D526" s="2">
        <v>23</v>
      </c>
      <c r="E526" s="1" t="s">
        <v>34</v>
      </c>
      <c r="F526" s="1" t="s">
        <v>26</v>
      </c>
      <c r="G526" s="28">
        <v>42871</v>
      </c>
      <c r="H526" s="3">
        <v>84453.48</v>
      </c>
      <c r="I526" s="1" t="s">
        <v>18</v>
      </c>
      <c r="J526" s="1" t="s">
        <v>27</v>
      </c>
      <c r="K526" s="1" t="s">
        <v>28</v>
      </c>
      <c r="L526" s="1" t="s">
        <v>20</v>
      </c>
      <c r="M526" s="1" t="s">
        <v>22</v>
      </c>
      <c r="N526" s="1" t="s">
        <v>22</v>
      </c>
      <c r="O526" s="1" t="s">
        <v>20</v>
      </c>
      <c r="P526" s="1" t="str">
        <f>IFERROR( LOOKUP(Table1[[#This Row],[Age]],$AO$3:$AO$8,$AP$3:$AP$8), "Out of Range")</f>
        <v>15-25</v>
      </c>
      <c r="Q526" s="1" t="str">
        <f>TEXT(Table1[[#This Row],[Date Joined]],"DD")</f>
        <v>16</v>
      </c>
      <c r="R526" s="1" t="str">
        <f>TEXT(Table1[[#This Row],[Date Joined]],"MMM")</f>
        <v>May</v>
      </c>
      <c r="S526" s="1" t="str">
        <f>TEXT(Table1[[#This Row],[Date Joined]],"YYYY")</f>
        <v>2017</v>
      </c>
    </row>
    <row r="527" spans="1:19" x14ac:dyDescent="0.3">
      <c r="A527" s="1" t="s">
        <v>634</v>
      </c>
      <c r="B527" s="1" t="s">
        <v>74</v>
      </c>
      <c r="C527" s="1" t="s">
        <v>24</v>
      </c>
      <c r="D527" s="2">
        <v>40</v>
      </c>
      <c r="E527" s="1" t="s">
        <v>34</v>
      </c>
      <c r="F527" s="1" t="s">
        <v>41</v>
      </c>
      <c r="G527" s="28">
        <v>42871</v>
      </c>
      <c r="H527" s="3">
        <v>86121.49</v>
      </c>
      <c r="I527" s="1" t="s">
        <v>18</v>
      </c>
      <c r="J527" s="1" t="s">
        <v>19</v>
      </c>
      <c r="K527" s="1" t="s">
        <v>20</v>
      </c>
      <c r="L527" s="1" t="s">
        <v>20</v>
      </c>
      <c r="M527" s="1" t="s">
        <v>22</v>
      </c>
      <c r="N527" s="1" t="s">
        <v>22</v>
      </c>
      <c r="O527" s="1" t="s">
        <v>20</v>
      </c>
      <c r="P527" s="1" t="str">
        <f>IFERROR( LOOKUP(Table1[[#This Row],[Age]],$AO$3:$AO$8,$AP$3:$AP$8), "Out of Range")</f>
        <v>35-45</v>
      </c>
      <c r="Q527" s="1" t="str">
        <f>TEXT(Table1[[#This Row],[Date Joined]],"DD")</f>
        <v>16</v>
      </c>
      <c r="R527" s="1" t="str">
        <f>TEXT(Table1[[#This Row],[Date Joined]],"MMM")</f>
        <v>May</v>
      </c>
      <c r="S527" s="1" t="str">
        <f>TEXT(Table1[[#This Row],[Date Joined]],"YYYY")</f>
        <v>2017</v>
      </c>
    </row>
    <row r="528" spans="1:19" x14ac:dyDescent="0.3">
      <c r="A528" s="1" t="s">
        <v>1617</v>
      </c>
      <c r="B528" s="1" t="s">
        <v>58</v>
      </c>
      <c r="C528" s="1" t="s">
        <v>24</v>
      </c>
      <c r="D528" s="2">
        <v>26</v>
      </c>
      <c r="E528" s="1" t="s">
        <v>16</v>
      </c>
      <c r="F528" s="1" t="s">
        <v>17</v>
      </c>
      <c r="G528" s="28">
        <v>42951</v>
      </c>
      <c r="H528" s="3">
        <v>28492.25</v>
      </c>
      <c r="I528" s="1" t="s">
        <v>31</v>
      </c>
      <c r="J528" s="1" t="s">
        <v>27</v>
      </c>
      <c r="K528" s="1" t="s">
        <v>20</v>
      </c>
      <c r="L528" s="1" t="s">
        <v>20</v>
      </c>
      <c r="M528" s="1" t="s">
        <v>22</v>
      </c>
      <c r="N528" s="1" t="s">
        <v>22</v>
      </c>
      <c r="O528" s="1" t="s">
        <v>20</v>
      </c>
      <c r="P528" s="1" t="str">
        <f>IFERROR( LOOKUP(Table1[[#This Row],[Age]],$AO$3:$AO$8,$AP$3:$AP$8), "Out of Range")</f>
        <v>26-35</v>
      </c>
      <c r="Q528" s="1" t="str">
        <f>TEXT(Table1[[#This Row],[Date Joined]],"DD")</f>
        <v>04</v>
      </c>
      <c r="R528" s="1" t="str">
        <f>TEXT(Table1[[#This Row],[Date Joined]],"MMM")</f>
        <v>Aug</v>
      </c>
      <c r="S528" s="1" t="str">
        <f>TEXT(Table1[[#This Row],[Date Joined]],"YYYY")</f>
        <v>2017</v>
      </c>
    </row>
    <row r="529" spans="1:19" x14ac:dyDescent="0.3">
      <c r="A529" s="1" t="s">
        <v>1645</v>
      </c>
      <c r="B529" s="1" t="s">
        <v>82</v>
      </c>
      <c r="C529" s="1" t="s">
        <v>15</v>
      </c>
      <c r="D529" s="2">
        <v>26</v>
      </c>
      <c r="E529" s="1" t="s">
        <v>16</v>
      </c>
      <c r="F529" s="1" t="s">
        <v>17</v>
      </c>
      <c r="G529" s="28">
        <v>42954</v>
      </c>
      <c r="H529" s="3">
        <v>12996.39</v>
      </c>
      <c r="I529" s="1" t="s">
        <v>31</v>
      </c>
      <c r="J529" s="1" t="s">
        <v>27</v>
      </c>
      <c r="K529" s="1" t="s">
        <v>20</v>
      </c>
      <c r="L529" s="1" t="s">
        <v>20</v>
      </c>
      <c r="M529" s="1" t="s">
        <v>21</v>
      </c>
      <c r="N529" s="1" t="s">
        <v>22</v>
      </c>
      <c r="O529" s="1" t="s">
        <v>20</v>
      </c>
      <c r="P529" s="1" t="str">
        <f>IFERROR( LOOKUP(Table1[[#This Row],[Age]],$AO$3:$AO$8,$AP$3:$AP$8), "Out of Range")</f>
        <v>26-35</v>
      </c>
      <c r="Q529" s="1" t="str">
        <f>TEXT(Table1[[#This Row],[Date Joined]],"DD")</f>
        <v>07</v>
      </c>
      <c r="R529" s="1" t="str">
        <f>TEXT(Table1[[#This Row],[Date Joined]],"MMM")</f>
        <v>Aug</v>
      </c>
      <c r="S529" s="1" t="str">
        <f>TEXT(Table1[[#This Row],[Date Joined]],"YYYY")</f>
        <v>2017</v>
      </c>
    </row>
    <row r="530" spans="1:19" x14ac:dyDescent="0.3">
      <c r="A530" s="1" t="s">
        <v>1651</v>
      </c>
      <c r="B530" s="1" t="s">
        <v>51</v>
      </c>
      <c r="C530" s="1" t="s">
        <v>15</v>
      </c>
      <c r="D530" s="2">
        <v>26</v>
      </c>
      <c r="E530" s="1" t="s">
        <v>16</v>
      </c>
      <c r="F530" s="1" t="s">
        <v>17</v>
      </c>
      <c r="G530" s="28">
        <v>42955</v>
      </c>
      <c r="H530" s="3">
        <v>19228.03</v>
      </c>
      <c r="I530" s="1" t="s">
        <v>18</v>
      </c>
      <c r="J530" s="1" t="s">
        <v>27</v>
      </c>
      <c r="K530" s="1" t="s">
        <v>20</v>
      </c>
      <c r="L530" s="1" t="s">
        <v>20</v>
      </c>
      <c r="M530" s="1" t="s">
        <v>21</v>
      </c>
      <c r="N530" s="1" t="s">
        <v>22</v>
      </c>
      <c r="O530" s="1" t="s">
        <v>20</v>
      </c>
      <c r="P530" s="1" t="str">
        <f>IFERROR( LOOKUP(Table1[[#This Row],[Age]],$AO$3:$AO$8,$AP$3:$AP$8), "Out of Range")</f>
        <v>26-35</v>
      </c>
      <c r="Q530" s="1" t="str">
        <f>TEXT(Table1[[#This Row],[Date Joined]],"DD")</f>
        <v>08</v>
      </c>
      <c r="R530" s="1" t="str">
        <f>TEXT(Table1[[#This Row],[Date Joined]],"MMM")</f>
        <v>Aug</v>
      </c>
      <c r="S530" s="1" t="str">
        <f>TEXT(Table1[[#This Row],[Date Joined]],"YYYY")</f>
        <v>2017</v>
      </c>
    </row>
    <row r="531" spans="1:19" x14ac:dyDescent="0.3">
      <c r="A531" s="1" t="s">
        <v>638</v>
      </c>
      <c r="B531" s="1" t="s">
        <v>51</v>
      </c>
      <c r="C531" s="1" t="s">
        <v>24</v>
      </c>
      <c r="D531" s="2">
        <v>36</v>
      </c>
      <c r="E531" s="1" t="s">
        <v>34</v>
      </c>
      <c r="F531" s="1" t="s">
        <v>17</v>
      </c>
      <c r="G531" s="28">
        <v>42871</v>
      </c>
      <c r="H531" s="3">
        <v>109720.6</v>
      </c>
      <c r="I531" s="1" t="s">
        <v>18</v>
      </c>
      <c r="J531" s="1" t="s">
        <v>32</v>
      </c>
      <c r="K531" s="1" t="s">
        <v>28</v>
      </c>
      <c r="L531" s="1" t="s">
        <v>20</v>
      </c>
      <c r="M531" s="1" t="s">
        <v>53</v>
      </c>
      <c r="N531" s="1" t="s">
        <v>22</v>
      </c>
      <c r="O531" s="1" t="s">
        <v>20</v>
      </c>
      <c r="P531" s="1" t="str">
        <f>IFERROR( LOOKUP(Table1[[#This Row],[Age]],$AO$3:$AO$8,$AP$3:$AP$8), "Out of Range")</f>
        <v>35-45</v>
      </c>
      <c r="Q531" s="1" t="str">
        <f>TEXT(Table1[[#This Row],[Date Joined]],"DD")</f>
        <v>16</v>
      </c>
      <c r="R531" s="1" t="str">
        <f>TEXT(Table1[[#This Row],[Date Joined]],"MMM")</f>
        <v>May</v>
      </c>
      <c r="S531" s="1" t="str">
        <f>TEXT(Table1[[#This Row],[Date Joined]],"YYYY")</f>
        <v>2017</v>
      </c>
    </row>
    <row r="532" spans="1:19" x14ac:dyDescent="0.3">
      <c r="A532" s="1" t="s">
        <v>639</v>
      </c>
      <c r="B532" s="1" t="s">
        <v>84</v>
      </c>
      <c r="C532" s="1" t="s">
        <v>24</v>
      </c>
      <c r="D532" s="2">
        <v>23</v>
      </c>
      <c r="E532" s="1" t="s">
        <v>34</v>
      </c>
      <c r="F532" s="1" t="s">
        <v>17</v>
      </c>
      <c r="G532" s="28">
        <v>42871</v>
      </c>
      <c r="H532" s="3">
        <v>76281.67</v>
      </c>
      <c r="I532" s="1" t="s">
        <v>31</v>
      </c>
      <c r="J532" s="1" t="s">
        <v>27</v>
      </c>
      <c r="K532" s="1" t="s">
        <v>28</v>
      </c>
      <c r="L532" s="1" t="s">
        <v>20</v>
      </c>
      <c r="M532" s="1" t="s">
        <v>21</v>
      </c>
      <c r="N532" s="1" t="s">
        <v>22</v>
      </c>
      <c r="O532" s="1" t="s">
        <v>20</v>
      </c>
      <c r="P532" s="1" t="str">
        <f>IFERROR( LOOKUP(Table1[[#This Row],[Age]],$AO$3:$AO$8,$AP$3:$AP$8), "Out of Range")</f>
        <v>15-25</v>
      </c>
      <c r="Q532" s="1" t="str">
        <f>TEXT(Table1[[#This Row],[Date Joined]],"DD")</f>
        <v>16</v>
      </c>
      <c r="R532" s="1" t="str">
        <f>TEXT(Table1[[#This Row],[Date Joined]],"MMM")</f>
        <v>May</v>
      </c>
      <c r="S532" s="1" t="str">
        <f>TEXT(Table1[[#This Row],[Date Joined]],"YYYY")</f>
        <v>2017</v>
      </c>
    </row>
    <row r="533" spans="1:19" x14ac:dyDescent="0.3">
      <c r="A533" s="1" t="s">
        <v>640</v>
      </c>
      <c r="B533" s="1" t="s">
        <v>98</v>
      </c>
      <c r="C533" s="1" t="s">
        <v>15</v>
      </c>
      <c r="D533" s="2">
        <v>53</v>
      </c>
      <c r="E533" s="1" t="s">
        <v>40</v>
      </c>
      <c r="F533" s="1" t="s">
        <v>26</v>
      </c>
      <c r="G533" s="28">
        <v>42872</v>
      </c>
      <c r="H533" s="3">
        <v>14225.16</v>
      </c>
      <c r="I533" s="1" t="s">
        <v>18</v>
      </c>
      <c r="J533" s="1" t="s">
        <v>19</v>
      </c>
      <c r="K533" s="1" t="s">
        <v>28</v>
      </c>
      <c r="L533" s="1" t="s">
        <v>20</v>
      </c>
      <c r="M533" s="1" t="s">
        <v>53</v>
      </c>
      <c r="N533" s="1" t="s">
        <v>22</v>
      </c>
      <c r="O533" s="1" t="s">
        <v>20</v>
      </c>
      <c r="P533" s="1" t="str">
        <f>IFERROR( LOOKUP(Table1[[#This Row],[Age]],$AO$3:$AO$8,$AP$3:$AP$8), "Out of Range")</f>
        <v>45-55</v>
      </c>
      <c r="Q533" s="1" t="str">
        <f>TEXT(Table1[[#This Row],[Date Joined]],"DD")</f>
        <v>17</v>
      </c>
      <c r="R533" s="1" t="str">
        <f>TEXT(Table1[[#This Row],[Date Joined]],"MMM")</f>
        <v>May</v>
      </c>
      <c r="S533" s="1" t="str">
        <f>TEXT(Table1[[#This Row],[Date Joined]],"YYYY")</f>
        <v>2017</v>
      </c>
    </row>
    <row r="534" spans="1:19" x14ac:dyDescent="0.3">
      <c r="A534" s="1" t="s">
        <v>641</v>
      </c>
      <c r="B534" s="1" t="s">
        <v>74</v>
      </c>
      <c r="C534" s="1" t="s">
        <v>24</v>
      </c>
      <c r="D534" s="2">
        <v>56</v>
      </c>
      <c r="E534" s="1" t="s">
        <v>40</v>
      </c>
      <c r="F534" s="1" t="s">
        <v>41</v>
      </c>
      <c r="G534" s="28">
        <v>42872</v>
      </c>
      <c r="H534" s="3">
        <v>30954.87</v>
      </c>
      <c r="I534" s="1" t="s">
        <v>31</v>
      </c>
      <c r="J534" s="1" t="s">
        <v>27</v>
      </c>
      <c r="K534" s="1" t="s">
        <v>28</v>
      </c>
      <c r="L534" s="1" t="s">
        <v>20</v>
      </c>
      <c r="M534" s="1" t="s">
        <v>21</v>
      </c>
      <c r="N534" s="1" t="s">
        <v>22</v>
      </c>
      <c r="O534" s="1" t="s">
        <v>20</v>
      </c>
      <c r="P534" s="1" t="str">
        <f>IFERROR( LOOKUP(Table1[[#This Row],[Age]],$AO$3:$AO$8,$AP$3:$AP$8), "Out of Range")</f>
        <v>55-65</v>
      </c>
      <c r="Q534" s="1" t="str">
        <f>TEXT(Table1[[#This Row],[Date Joined]],"DD")</f>
        <v>17</v>
      </c>
      <c r="R534" s="1" t="str">
        <f>TEXT(Table1[[#This Row],[Date Joined]],"MMM")</f>
        <v>May</v>
      </c>
      <c r="S534" s="1" t="str">
        <f>TEXT(Table1[[#This Row],[Date Joined]],"YYYY")</f>
        <v>2017</v>
      </c>
    </row>
    <row r="535" spans="1:19" x14ac:dyDescent="0.3">
      <c r="A535" s="1" t="s">
        <v>642</v>
      </c>
      <c r="B535" s="1" t="s">
        <v>73</v>
      </c>
      <c r="C535" s="1" t="s">
        <v>15</v>
      </c>
      <c r="D535" s="2">
        <v>62</v>
      </c>
      <c r="E535" s="1" t="s">
        <v>40</v>
      </c>
      <c r="F535" s="1" t="s">
        <v>26</v>
      </c>
      <c r="G535" s="28">
        <v>42872</v>
      </c>
      <c r="H535" s="3">
        <v>9362.6</v>
      </c>
      <c r="I535" s="1" t="s">
        <v>49</v>
      </c>
      <c r="J535" s="1" t="s">
        <v>27</v>
      </c>
      <c r="K535" s="1" t="s">
        <v>28</v>
      </c>
      <c r="L535" s="1" t="s">
        <v>20</v>
      </c>
      <c r="M535" s="1" t="s">
        <v>22</v>
      </c>
      <c r="N535" s="1" t="s">
        <v>22</v>
      </c>
      <c r="O535" s="1" t="s">
        <v>20</v>
      </c>
      <c r="P535" s="1" t="str">
        <f>IFERROR( LOOKUP(Table1[[#This Row],[Age]],$AO$3:$AO$8,$AP$3:$AP$8), "Out of Range")</f>
        <v>55-65</v>
      </c>
      <c r="Q535" s="1" t="str">
        <f>TEXT(Table1[[#This Row],[Date Joined]],"DD")</f>
        <v>17</v>
      </c>
      <c r="R535" s="1" t="str">
        <f>TEXT(Table1[[#This Row],[Date Joined]],"MMM")</f>
        <v>May</v>
      </c>
      <c r="S535" s="1" t="str">
        <f>TEXT(Table1[[#This Row],[Date Joined]],"YYYY")</f>
        <v>2017</v>
      </c>
    </row>
    <row r="536" spans="1:19" x14ac:dyDescent="0.3">
      <c r="A536" s="1" t="s">
        <v>643</v>
      </c>
      <c r="B536" s="1" t="s">
        <v>33</v>
      </c>
      <c r="C536" s="1" t="s">
        <v>15</v>
      </c>
      <c r="D536" s="2">
        <v>46</v>
      </c>
      <c r="E536" s="1" t="s">
        <v>40</v>
      </c>
      <c r="F536" s="1" t="s">
        <v>26</v>
      </c>
      <c r="G536" s="28">
        <v>42872</v>
      </c>
      <c r="H536" s="3">
        <v>594.80999999999995</v>
      </c>
      <c r="I536" s="1" t="s">
        <v>18</v>
      </c>
      <c r="J536" s="1" t="s">
        <v>27</v>
      </c>
      <c r="K536" s="1" t="s">
        <v>20</v>
      </c>
      <c r="L536" s="1" t="s">
        <v>20</v>
      </c>
      <c r="M536" s="1" t="s">
        <v>21</v>
      </c>
      <c r="N536" s="1" t="s">
        <v>22</v>
      </c>
      <c r="O536" s="1" t="s">
        <v>20</v>
      </c>
      <c r="P536" s="1" t="str">
        <f>IFERROR( LOOKUP(Table1[[#This Row],[Age]],$AO$3:$AO$8,$AP$3:$AP$8), "Out of Range")</f>
        <v>45-55</v>
      </c>
      <c r="Q536" s="1" t="str">
        <f>TEXT(Table1[[#This Row],[Date Joined]],"DD")</f>
        <v>17</v>
      </c>
      <c r="R536" s="1" t="str">
        <f>TEXT(Table1[[#This Row],[Date Joined]],"MMM")</f>
        <v>May</v>
      </c>
      <c r="S536" s="1" t="str">
        <f>TEXT(Table1[[#This Row],[Date Joined]],"YYYY")</f>
        <v>2017</v>
      </c>
    </row>
    <row r="537" spans="1:19" x14ac:dyDescent="0.3">
      <c r="A537" s="1" t="s">
        <v>644</v>
      </c>
      <c r="B537" s="1" t="s">
        <v>46</v>
      </c>
      <c r="C537" s="1" t="s">
        <v>15</v>
      </c>
      <c r="D537" s="2">
        <v>47</v>
      </c>
      <c r="E537" s="1" t="s">
        <v>40</v>
      </c>
      <c r="F537" s="1" t="s">
        <v>26</v>
      </c>
      <c r="G537" s="28">
        <v>42872</v>
      </c>
      <c r="H537" s="3">
        <v>27590.57</v>
      </c>
      <c r="I537" s="1" t="s">
        <v>18</v>
      </c>
      <c r="J537" s="1" t="s">
        <v>19</v>
      </c>
      <c r="K537" s="1" t="s">
        <v>20</v>
      </c>
      <c r="L537" s="1" t="s">
        <v>20</v>
      </c>
      <c r="M537" s="1" t="s">
        <v>21</v>
      </c>
      <c r="N537" s="1" t="s">
        <v>22</v>
      </c>
      <c r="O537" s="1" t="s">
        <v>20</v>
      </c>
      <c r="P537" s="1" t="str">
        <f>IFERROR( LOOKUP(Table1[[#This Row],[Age]],$AO$3:$AO$8,$AP$3:$AP$8), "Out of Range")</f>
        <v>45-55</v>
      </c>
      <c r="Q537" s="1" t="str">
        <f>TEXT(Table1[[#This Row],[Date Joined]],"DD")</f>
        <v>17</v>
      </c>
      <c r="R537" s="1" t="str">
        <f>TEXT(Table1[[#This Row],[Date Joined]],"MMM")</f>
        <v>May</v>
      </c>
      <c r="S537" s="1" t="str">
        <f>TEXT(Table1[[#This Row],[Date Joined]],"YYYY")</f>
        <v>2017</v>
      </c>
    </row>
    <row r="538" spans="1:19" x14ac:dyDescent="0.3">
      <c r="A538" s="1" t="s">
        <v>645</v>
      </c>
      <c r="B538" s="1" t="s">
        <v>67</v>
      </c>
      <c r="C538" s="1" t="s">
        <v>24</v>
      </c>
      <c r="D538" s="2">
        <v>50</v>
      </c>
      <c r="E538" s="1" t="s">
        <v>40</v>
      </c>
      <c r="F538" s="1" t="s">
        <v>41</v>
      </c>
      <c r="G538" s="28">
        <v>42872</v>
      </c>
      <c r="H538" s="3">
        <v>18993.7</v>
      </c>
      <c r="I538" s="1" t="s">
        <v>18</v>
      </c>
      <c r="J538" s="1" t="s">
        <v>32</v>
      </c>
      <c r="K538" s="1" t="s">
        <v>20</v>
      </c>
      <c r="L538" s="1" t="s">
        <v>20</v>
      </c>
      <c r="M538" s="1" t="s">
        <v>21</v>
      </c>
      <c r="N538" s="1" t="s">
        <v>22</v>
      </c>
      <c r="O538" s="1" t="s">
        <v>20</v>
      </c>
      <c r="P538" s="1" t="str">
        <f>IFERROR( LOOKUP(Table1[[#This Row],[Age]],$AO$3:$AO$8,$AP$3:$AP$8), "Out of Range")</f>
        <v>45-55</v>
      </c>
      <c r="Q538" s="1" t="str">
        <f>TEXT(Table1[[#This Row],[Date Joined]],"DD")</f>
        <v>17</v>
      </c>
      <c r="R538" s="1" t="str">
        <f>TEXT(Table1[[#This Row],[Date Joined]],"MMM")</f>
        <v>May</v>
      </c>
      <c r="S538" s="1" t="str">
        <f>TEXT(Table1[[#This Row],[Date Joined]],"YYYY")</f>
        <v>2017</v>
      </c>
    </row>
    <row r="539" spans="1:19" x14ac:dyDescent="0.3">
      <c r="A539" s="1" t="s">
        <v>646</v>
      </c>
      <c r="B539" s="1" t="s">
        <v>64</v>
      </c>
      <c r="C539" s="1" t="s">
        <v>15</v>
      </c>
      <c r="D539" s="2">
        <v>44</v>
      </c>
      <c r="E539" s="1" t="s">
        <v>40</v>
      </c>
      <c r="F539" s="1" t="s">
        <v>26</v>
      </c>
      <c r="G539" s="28">
        <v>42872</v>
      </c>
      <c r="H539" s="3">
        <v>91096.19</v>
      </c>
      <c r="I539" s="1" t="s">
        <v>31</v>
      </c>
      <c r="J539" s="1" t="s">
        <v>27</v>
      </c>
      <c r="K539" s="1" t="s">
        <v>20</v>
      </c>
      <c r="L539" s="1" t="s">
        <v>20</v>
      </c>
      <c r="M539" s="1" t="s">
        <v>21</v>
      </c>
      <c r="N539" s="1" t="s">
        <v>22</v>
      </c>
      <c r="O539" s="1" t="s">
        <v>20</v>
      </c>
      <c r="P539" s="1" t="str">
        <f>IFERROR( LOOKUP(Table1[[#This Row],[Age]],$AO$3:$AO$8,$AP$3:$AP$8), "Out of Range")</f>
        <v>35-45</v>
      </c>
      <c r="Q539" s="1" t="str">
        <f>TEXT(Table1[[#This Row],[Date Joined]],"DD")</f>
        <v>17</v>
      </c>
      <c r="R539" s="1" t="str">
        <f>TEXT(Table1[[#This Row],[Date Joined]],"MMM")</f>
        <v>May</v>
      </c>
      <c r="S539" s="1" t="str">
        <f>TEXT(Table1[[#This Row],[Date Joined]],"YYYY")</f>
        <v>2017</v>
      </c>
    </row>
    <row r="540" spans="1:19" x14ac:dyDescent="0.3">
      <c r="A540" s="1" t="s">
        <v>647</v>
      </c>
      <c r="B540" s="1" t="s">
        <v>37</v>
      </c>
      <c r="C540" s="1" t="s">
        <v>24</v>
      </c>
      <c r="D540" s="2">
        <v>23</v>
      </c>
      <c r="E540" s="1" t="s">
        <v>34</v>
      </c>
      <c r="F540" s="1" t="s">
        <v>26</v>
      </c>
      <c r="G540" s="28">
        <v>42872</v>
      </c>
      <c r="H540" s="3">
        <v>120524.85</v>
      </c>
      <c r="I540" s="1" t="s">
        <v>18</v>
      </c>
      <c r="J540" s="1" t="s">
        <v>32</v>
      </c>
      <c r="K540" s="1" t="s">
        <v>20</v>
      </c>
      <c r="L540" s="1" t="s">
        <v>20</v>
      </c>
      <c r="M540" s="1" t="s">
        <v>21</v>
      </c>
      <c r="N540" s="1" t="s">
        <v>22</v>
      </c>
      <c r="O540" s="1" t="s">
        <v>20</v>
      </c>
      <c r="P540" s="1" t="str">
        <f>IFERROR( LOOKUP(Table1[[#This Row],[Age]],$AO$3:$AO$8,$AP$3:$AP$8), "Out of Range")</f>
        <v>15-25</v>
      </c>
      <c r="Q540" s="1" t="str">
        <f>TEXT(Table1[[#This Row],[Date Joined]],"DD")</f>
        <v>17</v>
      </c>
      <c r="R540" s="1" t="str">
        <f>TEXT(Table1[[#This Row],[Date Joined]],"MMM")</f>
        <v>May</v>
      </c>
      <c r="S540" s="1" t="str">
        <f>TEXT(Table1[[#This Row],[Date Joined]],"YYYY")</f>
        <v>2017</v>
      </c>
    </row>
    <row r="541" spans="1:19" x14ac:dyDescent="0.3">
      <c r="A541" s="1" t="s">
        <v>1719</v>
      </c>
      <c r="B541" s="1" t="s">
        <v>105</v>
      </c>
      <c r="C541" s="1" t="s">
        <v>24</v>
      </c>
      <c r="D541" s="2">
        <v>26</v>
      </c>
      <c r="E541" s="1" t="s">
        <v>40</v>
      </c>
      <c r="F541" s="1" t="s">
        <v>26</v>
      </c>
      <c r="G541" s="28">
        <v>42960</v>
      </c>
      <c r="H541" s="3">
        <v>114497.31</v>
      </c>
      <c r="I541" s="1" t="s">
        <v>18</v>
      </c>
      <c r="J541" s="1" t="s">
        <v>19</v>
      </c>
      <c r="K541" s="1" t="s">
        <v>28</v>
      </c>
      <c r="L541" s="1" t="s">
        <v>20</v>
      </c>
      <c r="M541" s="1" t="s">
        <v>21</v>
      </c>
      <c r="N541" s="1" t="s">
        <v>22</v>
      </c>
      <c r="O541" s="1" t="s">
        <v>20</v>
      </c>
      <c r="P541" s="1" t="str">
        <f>IFERROR( LOOKUP(Table1[[#This Row],[Age]],$AO$3:$AO$8,$AP$3:$AP$8), "Out of Range")</f>
        <v>26-35</v>
      </c>
      <c r="Q541" s="1" t="str">
        <f>TEXT(Table1[[#This Row],[Date Joined]],"DD")</f>
        <v>13</v>
      </c>
      <c r="R541" s="1" t="str">
        <f>TEXT(Table1[[#This Row],[Date Joined]],"MMM")</f>
        <v>Aug</v>
      </c>
      <c r="S541" s="1" t="str">
        <f>TEXT(Table1[[#This Row],[Date Joined]],"YYYY")</f>
        <v>2017</v>
      </c>
    </row>
    <row r="542" spans="1:19" x14ac:dyDescent="0.3">
      <c r="A542" s="1" t="s">
        <v>1726</v>
      </c>
      <c r="B542" s="1" t="s">
        <v>51</v>
      </c>
      <c r="C542" s="1" t="s">
        <v>15</v>
      </c>
      <c r="D542" s="2">
        <v>26</v>
      </c>
      <c r="E542" s="1" t="s">
        <v>16</v>
      </c>
      <c r="F542" s="1" t="s">
        <v>41</v>
      </c>
      <c r="G542" s="28">
        <v>42961</v>
      </c>
      <c r="H542" s="3">
        <v>96013.96</v>
      </c>
      <c r="I542" s="1" t="s">
        <v>18</v>
      </c>
      <c r="J542" s="1" t="s">
        <v>32</v>
      </c>
      <c r="K542" s="1" t="s">
        <v>20</v>
      </c>
      <c r="L542" s="1" t="s">
        <v>20</v>
      </c>
      <c r="M542" s="1" t="s">
        <v>21</v>
      </c>
      <c r="N542" s="1" t="s">
        <v>22</v>
      </c>
      <c r="O542" s="1" t="s">
        <v>20</v>
      </c>
      <c r="P542" s="1" t="str">
        <f>IFERROR( LOOKUP(Table1[[#This Row],[Age]],$AO$3:$AO$8,$AP$3:$AP$8), "Out of Range")</f>
        <v>26-35</v>
      </c>
      <c r="Q542" s="1" t="str">
        <f>TEXT(Table1[[#This Row],[Date Joined]],"DD")</f>
        <v>14</v>
      </c>
      <c r="R542" s="1" t="str">
        <f>TEXT(Table1[[#This Row],[Date Joined]],"MMM")</f>
        <v>Aug</v>
      </c>
      <c r="S542" s="1" t="str">
        <f>TEXT(Table1[[#This Row],[Date Joined]],"YYYY")</f>
        <v>2017</v>
      </c>
    </row>
    <row r="543" spans="1:19" x14ac:dyDescent="0.3">
      <c r="A543" s="1" t="s">
        <v>1745</v>
      </c>
      <c r="B543" s="1" t="s">
        <v>73</v>
      </c>
      <c r="C543" s="1" t="s">
        <v>24</v>
      </c>
      <c r="D543" s="2">
        <v>26</v>
      </c>
      <c r="E543" s="1" t="s">
        <v>16</v>
      </c>
      <c r="F543" s="1" t="s">
        <v>17</v>
      </c>
      <c r="G543" s="28">
        <v>42963</v>
      </c>
      <c r="H543" s="3">
        <v>8247.58</v>
      </c>
      <c r="I543" s="1" t="s">
        <v>18</v>
      </c>
      <c r="J543" s="1" t="s">
        <v>27</v>
      </c>
      <c r="K543" s="1" t="s">
        <v>20</v>
      </c>
      <c r="L543" s="1" t="s">
        <v>20</v>
      </c>
      <c r="M543" s="1" t="s">
        <v>21</v>
      </c>
      <c r="N543" s="1" t="s">
        <v>29</v>
      </c>
      <c r="O543" s="1" t="s">
        <v>20</v>
      </c>
      <c r="P543" s="1" t="str">
        <f>IFERROR( LOOKUP(Table1[[#This Row],[Age]],$AO$3:$AO$8,$AP$3:$AP$8), "Out of Range")</f>
        <v>26-35</v>
      </c>
      <c r="Q543" s="1" t="str">
        <f>TEXT(Table1[[#This Row],[Date Joined]],"DD")</f>
        <v>16</v>
      </c>
      <c r="R543" s="1" t="str">
        <f>TEXT(Table1[[#This Row],[Date Joined]],"MMM")</f>
        <v>Aug</v>
      </c>
      <c r="S543" s="1" t="str">
        <f>TEXT(Table1[[#This Row],[Date Joined]],"YYYY")</f>
        <v>2017</v>
      </c>
    </row>
    <row r="544" spans="1:19" x14ac:dyDescent="0.3">
      <c r="A544" s="1" t="s">
        <v>651</v>
      </c>
      <c r="B544" s="1" t="s">
        <v>60</v>
      </c>
      <c r="C544" s="1" t="s">
        <v>24</v>
      </c>
      <c r="D544" s="2">
        <v>35</v>
      </c>
      <c r="E544" s="1" t="s">
        <v>16</v>
      </c>
      <c r="F544" s="1" t="s">
        <v>17</v>
      </c>
      <c r="G544" s="28">
        <v>42873</v>
      </c>
      <c r="H544" s="3">
        <v>69285.72</v>
      </c>
      <c r="I544" s="1" t="s">
        <v>18</v>
      </c>
      <c r="J544" s="1" t="s">
        <v>27</v>
      </c>
      <c r="K544" s="1" t="s">
        <v>28</v>
      </c>
      <c r="L544" s="1" t="s">
        <v>20</v>
      </c>
      <c r="M544" s="1" t="s">
        <v>21</v>
      </c>
      <c r="N544" s="1" t="s">
        <v>22</v>
      </c>
      <c r="O544" s="1" t="s">
        <v>20</v>
      </c>
      <c r="P544" s="1" t="str">
        <f>IFERROR( LOOKUP(Table1[[#This Row],[Age]],$AO$3:$AO$8,$AP$3:$AP$8), "Out of Range")</f>
        <v>35-45</v>
      </c>
      <c r="Q544" s="1" t="str">
        <f>TEXT(Table1[[#This Row],[Date Joined]],"DD")</f>
        <v>18</v>
      </c>
      <c r="R544" s="1" t="str">
        <f>TEXT(Table1[[#This Row],[Date Joined]],"MMM")</f>
        <v>May</v>
      </c>
      <c r="S544" s="1" t="str">
        <f>TEXT(Table1[[#This Row],[Date Joined]],"YYYY")</f>
        <v>2017</v>
      </c>
    </row>
    <row r="545" spans="1:19" x14ac:dyDescent="0.3">
      <c r="A545" s="1" t="s">
        <v>1769</v>
      </c>
      <c r="B545" s="1" t="s">
        <v>98</v>
      </c>
      <c r="C545" s="1" t="s">
        <v>15</v>
      </c>
      <c r="D545" s="2">
        <v>26</v>
      </c>
      <c r="E545" s="1" t="s">
        <v>16</v>
      </c>
      <c r="F545" s="1" t="s">
        <v>17</v>
      </c>
      <c r="G545" s="28">
        <v>42965</v>
      </c>
      <c r="H545" s="3">
        <v>18811.82</v>
      </c>
      <c r="I545" s="1" t="s">
        <v>18</v>
      </c>
      <c r="J545" s="1" t="s">
        <v>27</v>
      </c>
      <c r="K545" s="1" t="s">
        <v>28</v>
      </c>
      <c r="L545" s="1" t="s">
        <v>20</v>
      </c>
      <c r="M545" s="1" t="s">
        <v>22</v>
      </c>
      <c r="N545" s="1" t="s">
        <v>22</v>
      </c>
      <c r="O545" s="1" t="s">
        <v>20</v>
      </c>
      <c r="P545" s="1" t="str">
        <f>IFERROR( LOOKUP(Table1[[#This Row],[Age]],$AO$3:$AO$8,$AP$3:$AP$8), "Out of Range")</f>
        <v>26-35</v>
      </c>
      <c r="Q545" s="1" t="str">
        <f>TEXT(Table1[[#This Row],[Date Joined]],"DD")</f>
        <v>18</v>
      </c>
      <c r="R545" s="1" t="str">
        <f>TEXT(Table1[[#This Row],[Date Joined]],"MMM")</f>
        <v>Aug</v>
      </c>
      <c r="S545" s="1" t="str">
        <f>TEXT(Table1[[#This Row],[Date Joined]],"YYYY")</f>
        <v>2017</v>
      </c>
    </row>
    <row r="546" spans="1:19" x14ac:dyDescent="0.3">
      <c r="A546" s="1" t="s">
        <v>653</v>
      </c>
      <c r="B546" s="1" t="s">
        <v>62</v>
      </c>
      <c r="C546" s="1" t="s">
        <v>24</v>
      </c>
      <c r="D546" s="2">
        <v>36</v>
      </c>
      <c r="E546" s="1" t="s">
        <v>16</v>
      </c>
      <c r="F546" s="1" t="s">
        <v>26</v>
      </c>
      <c r="G546" s="28">
        <v>42873</v>
      </c>
      <c r="H546" s="3">
        <v>131449.60999999999</v>
      </c>
      <c r="I546" s="1" t="s">
        <v>18</v>
      </c>
      <c r="J546" s="1" t="s">
        <v>27</v>
      </c>
      <c r="K546" s="1" t="s">
        <v>20</v>
      </c>
      <c r="L546" s="1" t="s">
        <v>20</v>
      </c>
      <c r="M546" s="1" t="s">
        <v>21</v>
      </c>
      <c r="N546" s="1" t="s">
        <v>22</v>
      </c>
      <c r="O546" s="1" t="s">
        <v>20</v>
      </c>
      <c r="P546" s="1" t="str">
        <f>IFERROR( LOOKUP(Table1[[#This Row],[Age]],$AO$3:$AO$8,$AP$3:$AP$8), "Out of Range")</f>
        <v>35-45</v>
      </c>
      <c r="Q546" s="1" t="str">
        <f>TEXT(Table1[[#This Row],[Date Joined]],"DD")</f>
        <v>18</v>
      </c>
      <c r="R546" s="1" t="str">
        <f>TEXT(Table1[[#This Row],[Date Joined]],"MMM")</f>
        <v>May</v>
      </c>
      <c r="S546" s="1" t="str">
        <f>TEXT(Table1[[#This Row],[Date Joined]],"YYYY")</f>
        <v>2017</v>
      </c>
    </row>
    <row r="547" spans="1:19" x14ac:dyDescent="0.3">
      <c r="A547" s="1" t="s">
        <v>1825</v>
      </c>
      <c r="B547" s="1" t="s">
        <v>35</v>
      </c>
      <c r="C547" s="1" t="s">
        <v>15</v>
      </c>
      <c r="D547" s="2">
        <v>26</v>
      </c>
      <c r="E547" s="1" t="s">
        <v>16</v>
      </c>
      <c r="F547" s="1" t="s">
        <v>17</v>
      </c>
      <c r="G547" s="28">
        <v>42970</v>
      </c>
      <c r="H547" s="3">
        <v>11469.12</v>
      </c>
      <c r="I547" s="1" t="s">
        <v>18</v>
      </c>
      <c r="J547" s="1" t="s">
        <v>19</v>
      </c>
      <c r="K547" s="1" t="s">
        <v>20</v>
      </c>
      <c r="L547" s="1" t="s">
        <v>20</v>
      </c>
      <c r="M547" s="1" t="s">
        <v>22</v>
      </c>
      <c r="N547" s="1" t="s">
        <v>22</v>
      </c>
      <c r="O547" s="1" t="s">
        <v>20</v>
      </c>
      <c r="P547" s="1" t="str">
        <f>IFERROR( LOOKUP(Table1[[#This Row],[Age]],$AO$3:$AO$8,$AP$3:$AP$8), "Out of Range")</f>
        <v>26-35</v>
      </c>
      <c r="Q547" s="1" t="str">
        <f>TEXT(Table1[[#This Row],[Date Joined]],"DD")</f>
        <v>23</v>
      </c>
      <c r="R547" s="1" t="str">
        <f>TEXT(Table1[[#This Row],[Date Joined]],"MMM")</f>
        <v>Aug</v>
      </c>
      <c r="S547" s="1" t="str">
        <f>TEXT(Table1[[#This Row],[Date Joined]],"YYYY")</f>
        <v>2017</v>
      </c>
    </row>
    <row r="548" spans="1:19" x14ac:dyDescent="0.3">
      <c r="A548" s="1" t="s">
        <v>655</v>
      </c>
      <c r="B548" s="1" t="s">
        <v>102</v>
      </c>
      <c r="C548" s="1" t="s">
        <v>24</v>
      </c>
      <c r="D548" s="2">
        <v>40</v>
      </c>
      <c r="E548" s="1" t="s">
        <v>16</v>
      </c>
      <c r="F548" s="1" t="s">
        <v>17</v>
      </c>
      <c r="G548" s="28">
        <v>42873</v>
      </c>
      <c r="H548" s="3">
        <v>11826.75</v>
      </c>
      <c r="I548" s="1" t="s">
        <v>18</v>
      </c>
      <c r="J548" s="1" t="s">
        <v>27</v>
      </c>
      <c r="K548" s="1" t="s">
        <v>20</v>
      </c>
      <c r="L548" s="1" t="s">
        <v>20</v>
      </c>
      <c r="M548" s="1" t="s">
        <v>21</v>
      </c>
      <c r="N548" s="1" t="s">
        <v>22</v>
      </c>
      <c r="O548" s="1" t="s">
        <v>20</v>
      </c>
      <c r="P548" s="1" t="str">
        <f>IFERROR( LOOKUP(Table1[[#This Row],[Age]],$AO$3:$AO$8,$AP$3:$AP$8), "Out of Range")</f>
        <v>35-45</v>
      </c>
      <c r="Q548" s="1" t="str">
        <f>TEXT(Table1[[#This Row],[Date Joined]],"DD")</f>
        <v>18</v>
      </c>
      <c r="R548" s="1" t="str">
        <f>TEXT(Table1[[#This Row],[Date Joined]],"MMM")</f>
        <v>May</v>
      </c>
      <c r="S548" s="1" t="str">
        <f>TEXT(Table1[[#This Row],[Date Joined]],"YYYY")</f>
        <v>2017</v>
      </c>
    </row>
    <row r="549" spans="1:19" x14ac:dyDescent="0.3">
      <c r="A549" s="1" t="s">
        <v>656</v>
      </c>
      <c r="B549" s="1" t="s">
        <v>36</v>
      </c>
      <c r="C549" s="1" t="s">
        <v>24</v>
      </c>
      <c r="D549" s="2">
        <v>63</v>
      </c>
      <c r="E549" s="1" t="s">
        <v>40</v>
      </c>
      <c r="F549" s="1" t="s">
        <v>41</v>
      </c>
      <c r="G549" s="28">
        <v>42873</v>
      </c>
      <c r="H549" s="3">
        <v>14943.34</v>
      </c>
      <c r="I549" s="1" t="s">
        <v>18</v>
      </c>
      <c r="J549" s="1" t="s">
        <v>32</v>
      </c>
      <c r="K549" s="1" t="s">
        <v>20</v>
      </c>
      <c r="L549" s="1" t="s">
        <v>20</v>
      </c>
      <c r="M549" s="1" t="s">
        <v>21</v>
      </c>
      <c r="N549" s="1" t="s">
        <v>22</v>
      </c>
      <c r="O549" s="1" t="s">
        <v>20</v>
      </c>
      <c r="P549" s="1" t="str">
        <f>IFERROR( LOOKUP(Table1[[#This Row],[Age]],$AO$3:$AO$8,$AP$3:$AP$8), "Out of Range")</f>
        <v>55-65</v>
      </c>
      <c r="Q549" s="1" t="str">
        <f>TEXT(Table1[[#This Row],[Date Joined]],"DD")</f>
        <v>18</v>
      </c>
      <c r="R549" s="1" t="str">
        <f>TEXT(Table1[[#This Row],[Date Joined]],"MMM")</f>
        <v>May</v>
      </c>
      <c r="S549" s="1" t="str">
        <f>TEXT(Table1[[#This Row],[Date Joined]],"YYYY")</f>
        <v>2017</v>
      </c>
    </row>
    <row r="550" spans="1:19" x14ac:dyDescent="0.3">
      <c r="A550" s="1" t="s">
        <v>657</v>
      </c>
      <c r="B550" s="1" t="s">
        <v>56</v>
      </c>
      <c r="C550" s="1" t="s">
        <v>15</v>
      </c>
      <c r="D550" s="2">
        <v>55</v>
      </c>
      <c r="E550" s="1" t="s">
        <v>40</v>
      </c>
      <c r="F550" s="1" t="s">
        <v>41</v>
      </c>
      <c r="G550" s="28">
        <v>42873</v>
      </c>
      <c r="H550" s="3">
        <v>53218.3</v>
      </c>
      <c r="I550" s="1" t="s">
        <v>31</v>
      </c>
      <c r="J550" s="1" t="s">
        <v>32</v>
      </c>
      <c r="K550" s="1" t="s">
        <v>20</v>
      </c>
      <c r="L550" s="1" t="s">
        <v>20</v>
      </c>
      <c r="M550" s="1" t="s">
        <v>53</v>
      </c>
      <c r="N550" s="1" t="s">
        <v>22</v>
      </c>
      <c r="O550" s="1" t="s">
        <v>20</v>
      </c>
      <c r="P550" s="1" t="str">
        <f>IFERROR( LOOKUP(Table1[[#This Row],[Age]],$AO$3:$AO$8,$AP$3:$AP$8), "Out of Range")</f>
        <v>55-65</v>
      </c>
      <c r="Q550" s="1" t="str">
        <f>TEXT(Table1[[#This Row],[Date Joined]],"DD")</f>
        <v>18</v>
      </c>
      <c r="R550" s="1" t="str">
        <f>TEXT(Table1[[#This Row],[Date Joined]],"MMM")</f>
        <v>May</v>
      </c>
      <c r="S550" s="1" t="str">
        <f>TEXT(Table1[[#This Row],[Date Joined]],"YYYY")</f>
        <v>2017</v>
      </c>
    </row>
    <row r="551" spans="1:19" x14ac:dyDescent="0.3">
      <c r="A551" s="1" t="s">
        <v>658</v>
      </c>
      <c r="B551" s="1" t="s">
        <v>44</v>
      </c>
      <c r="C551" s="1" t="s">
        <v>24</v>
      </c>
      <c r="D551" s="2">
        <v>34</v>
      </c>
      <c r="E551" s="1" t="s">
        <v>34</v>
      </c>
      <c r="F551" s="1" t="s">
        <v>26</v>
      </c>
      <c r="G551" s="28">
        <v>42873</v>
      </c>
      <c r="H551" s="3">
        <v>4286.4799999999996</v>
      </c>
      <c r="I551" s="1" t="s">
        <v>31</v>
      </c>
      <c r="J551" s="1" t="s">
        <v>27</v>
      </c>
      <c r="K551" s="1" t="s">
        <v>28</v>
      </c>
      <c r="L551" s="1" t="s">
        <v>20</v>
      </c>
      <c r="M551" s="1" t="s">
        <v>21</v>
      </c>
      <c r="N551" s="1" t="s">
        <v>22</v>
      </c>
      <c r="O551" s="1" t="s">
        <v>20</v>
      </c>
      <c r="P551" s="1" t="str">
        <f>IFERROR( LOOKUP(Table1[[#This Row],[Age]],$AO$3:$AO$8,$AP$3:$AP$8), "Out of Range")</f>
        <v>26-35</v>
      </c>
      <c r="Q551" s="1" t="str">
        <f>TEXT(Table1[[#This Row],[Date Joined]],"DD")</f>
        <v>18</v>
      </c>
      <c r="R551" s="1" t="str">
        <f>TEXT(Table1[[#This Row],[Date Joined]],"MMM")</f>
        <v>May</v>
      </c>
      <c r="S551" s="1" t="str">
        <f>TEXT(Table1[[#This Row],[Date Joined]],"YYYY")</f>
        <v>2017</v>
      </c>
    </row>
    <row r="552" spans="1:19" x14ac:dyDescent="0.3">
      <c r="A552" s="1" t="s">
        <v>659</v>
      </c>
      <c r="B552" s="1" t="s">
        <v>93</v>
      </c>
      <c r="C552" s="1" t="s">
        <v>15</v>
      </c>
      <c r="D552" s="2">
        <v>35</v>
      </c>
      <c r="E552" s="1" t="s">
        <v>34</v>
      </c>
      <c r="F552" s="1" t="s">
        <v>41</v>
      </c>
      <c r="G552" s="28">
        <v>42873</v>
      </c>
      <c r="H552" s="3">
        <v>11505.79</v>
      </c>
      <c r="I552" s="1" t="s">
        <v>18</v>
      </c>
      <c r="J552" s="1" t="s">
        <v>19</v>
      </c>
      <c r="K552" s="1" t="s">
        <v>20</v>
      </c>
      <c r="L552" s="1" t="s">
        <v>20</v>
      </c>
      <c r="M552" s="1" t="s">
        <v>22</v>
      </c>
      <c r="N552" s="1" t="s">
        <v>22</v>
      </c>
      <c r="O552" s="1" t="s">
        <v>20</v>
      </c>
      <c r="P552" s="1" t="str">
        <f>IFERROR( LOOKUP(Table1[[#This Row],[Age]],$AO$3:$AO$8,$AP$3:$AP$8), "Out of Range")</f>
        <v>35-45</v>
      </c>
      <c r="Q552" s="1" t="str">
        <f>TEXT(Table1[[#This Row],[Date Joined]],"DD")</f>
        <v>18</v>
      </c>
      <c r="R552" s="1" t="str">
        <f>TEXT(Table1[[#This Row],[Date Joined]],"MMM")</f>
        <v>May</v>
      </c>
      <c r="S552" s="1" t="str">
        <f>TEXT(Table1[[#This Row],[Date Joined]],"YYYY")</f>
        <v>2017</v>
      </c>
    </row>
    <row r="553" spans="1:19" x14ac:dyDescent="0.3">
      <c r="A553" s="1" t="s">
        <v>660</v>
      </c>
      <c r="B553" s="1" t="s">
        <v>75</v>
      </c>
      <c r="C553" s="1" t="s">
        <v>24</v>
      </c>
      <c r="D553" s="2">
        <v>38</v>
      </c>
      <c r="E553" s="1" t="s">
        <v>34</v>
      </c>
      <c r="F553" s="1" t="s">
        <v>17</v>
      </c>
      <c r="G553" s="28">
        <v>42873</v>
      </c>
      <c r="H553" s="3">
        <v>59817.3</v>
      </c>
      <c r="I553" s="1" t="s">
        <v>18</v>
      </c>
      <c r="J553" s="1" t="s">
        <v>27</v>
      </c>
      <c r="K553" s="1" t="s">
        <v>28</v>
      </c>
      <c r="L553" s="1" t="s">
        <v>20</v>
      </c>
      <c r="M553" s="1" t="s">
        <v>21</v>
      </c>
      <c r="N553" s="1" t="s">
        <v>38</v>
      </c>
      <c r="O553" s="1" t="s">
        <v>20</v>
      </c>
      <c r="P553" s="1" t="str">
        <f>IFERROR( LOOKUP(Table1[[#This Row],[Age]],$AO$3:$AO$8,$AP$3:$AP$8), "Out of Range")</f>
        <v>35-45</v>
      </c>
      <c r="Q553" s="1" t="str">
        <f>TEXT(Table1[[#This Row],[Date Joined]],"DD")</f>
        <v>18</v>
      </c>
      <c r="R553" s="1" t="str">
        <f>TEXT(Table1[[#This Row],[Date Joined]],"MMM")</f>
        <v>May</v>
      </c>
      <c r="S553" s="1" t="str">
        <f>TEXT(Table1[[#This Row],[Date Joined]],"YYYY")</f>
        <v>2017</v>
      </c>
    </row>
    <row r="554" spans="1:19" x14ac:dyDescent="0.3">
      <c r="A554" s="1" t="s">
        <v>1860</v>
      </c>
      <c r="B554" s="1" t="s">
        <v>93</v>
      </c>
      <c r="C554" s="1" t="s">
        <v>24</v>
      </c>
      <c r="D554" s="2">
        <v>26</v>
      </c>
      <c r="E554" s="1" t="s">
        <v>25</v>
      </c>
      <c r="F554" s="1" t="s">
        <v>26</v>
      </c>
      <c r="G554" s="28">
        <v>42970</v>
      </c>
      <c r="H554" s="3">
        <v>98504.55</v>
      </c>
      <c r="I554" s="1" t="s">
        <v>49</v>
      </c>
      <c r="J554" s="1" t="s">
        <v>27</v>
      </c>
      <c r="K554" s="1" t="s">
        <v>28</v>
      </c>
      <c r="L554" s="1" t="s">
        <v>20</v>
      </c>
      <c r="M554" s="1" t="s">
        <v>22</v>
      </c>
      <c r="N554" s="1" t="s">
        <v>22</v>
      </c>
      <c r="O554" s="1" t="s">
        <v>20</v>
      </c>
      <c r="P554" s="1" t="str">
        <f>IFERROR( LOOKUP(Table1[[#This Row],[Age]],$AO$3:$AO$8,$AP$3:$AP$8), "Out of Range")</f>
        <v>26-35</v>
      </c>
      <c r="Q554" s="1" t="str">
        <f>TEXT(Table1[[#This Row],[Date Joined]],"DD")</f>
        <v>23</v>
      </c>
      <c r="R554" s="1" t="str">
        <f>TEXT(Table1[[#This Row],[Date Joined]],"MMM")</f>
        <v>Aug</v>
      </c>
      <c r="S554" s="1" t="str">
        <f>TEXT(Table1[[#This Row],[Date Joined]],"YYYY")</f>
        <v>2017</v>
      </c>
    </row>
    <row r="555" spans="1:19" x14ac:dyDescent="0.3">
      <c r="A555" s="1" t="s">
        <v>1878</v>
      </c>
      <c r="B555" s="1" t="s">
        <v>72</v>
      </c>
      <c r="C555" s="1" t="s">
        <v>15</v>
      </c>
      <c r="D555" s="2">
        <v>26</v>
      </c>
      <c r="E555" s="1" t="s">
        <v>16</v>
      </c>
      <c r="F555" s="1" t="s">
        <v>41</v>
      </c>
      <c r="G555" s="28">
        <v>42972</v>
      </c>
      <c r="H555" s="3">
        <v>87992.25</v>
      </c>
      <c r="I555" s="1" t="s">
        <v>18</v>
      </c>
      <c r="J555" s="1" t="s">
        <v>22</v>
      </c>
      <c r="K555" s="1" t="s">
        <v>28</v>
      </c>
      <c r="L555" s="1" t="s">
        <v>20</v>
      </c>
      <c r="M555" s="1" t="s">
        <v>22</v>
      </c>
      <c r="N555" s="1" t="s">
        <v>22</v>
      </c>
      <c r="O555" s="1" t="s">
        <v>20</v>
      </c>
      <c r="P555" s="1" t="str">
        <f>IFERROR( LOOKUP(Table1[[#This Row],[Age]],$AO$3:$AO$8,$AP$3:$AP$8), "Out of Range")</f>
        <v>26-35</v>
      </c>
      <c r="Q555" s="1" t="str">
        <f>TEXT(Table1[[#This Row],[Date Joined]],"DD")</f>
        <v>25</v>
      </c>
      <c r="R555" s="1" t="str">
        <f>TEXT(Table1[[#This Row],[Date Joined]],"MMM")</f>
        <v>Aug</v>
      </c>
      <c r="S555" s="1" t="str">
        <f>TEXT(Table1[[#This Row],[Date Joined]],"YYYY")</f>
        <v>2017</v>
      </c>
    </row>
    <row r="556" spans="1:19" x14ac:dyDescent="0.3">
      <c r="A556" s="1" t="s">
        <v>663</v>
      </c>
      <c r="B556" s="1" t="s">
        <v>35</v>
      </c>
      <c r="C556" s="1" t="s">
        <v>24</v>
      </c>
      <c r="D556" s="2">
        <v>38</v>
      </c>
      <c r="E556" s="1" t="s">
        <v>25</v>
      </c>
      <c r="F556" s="1" t="s">
        <v>41</v>
      </c>
      <c r="G556" s="28">
        <v>42873</v>
      </c>
      <c r="H556" s="3">
        <v>21798.73</v>
      </c>
      <c r="I556" s="1" t="s">
        <v>31</v>
      </c>
      <c r="J556" s="1" t="s">
        <v>27</v>
      </c>
      <c r="K556" s="1" t="s">
        <v>20</v>
      </c>
      <c r="L556" s="1" t="s">
        <v>20</v>
      </c>
      <c r="M556" s="1" t="s">
        <v>22</v>
      </c>
      <c r="N556" s="1" t="s">
        <v>22</v>
      </c>
      <c r="O556" s="1" t="s">
        <v>20</v>
      </c>
      <c r="P556" s="1" t="str">
        <f>IFERROR( LOOKUP(Table1[[#This Row],[Age]],$AO$3:$AO$8,$AP$3:$AP$8), "Out of Range")</f>
        <v>35-45</v>
      </c>
      <c r="Q556" s="1" t="str">
        <f>TEXT(Table1[[#This Row],[Date Joined]],"DD")</f>
        <v>18</v>
      </c>
      <c r="R556" s="1" t="str">
        <f>TEXT(Table1[[#This Row],[Date Joined]],"MMM")</f>
        <v>May</v>
      </c>
      <c r="S556" s="1" t="str">
        <f>TEXT(Table1[[#This Row],[Date Joined]],"YYYY")</f>
        <v>2017</v>
      </c>
    </row>
    <row r="557" spans="1:19" x14ac:dyDescent="0.3">
      <c r="A557" s="1" t="s">
        <v>664</v>
      </c>
      <c r="B557" s="1" t="s">
        <v>79</v>
      </c>
      <c r="C557" s="1" t="s">
        <v>24</v>
      </c>
      <c r="D557" s="2">
        <v>38</v>
      </c>
      <c r="E557" s="1" t="s">
        <v>25</v>
      </c>
      <c r="F557" s="1" t="s">
        <v>41</v>
      </c>
      <c r="G557" s="28">
        <v>42873</v>
      </c>
      <c r="H557" s="3">
        <v>42369.72</v>
      </c>
      <c r="I557" s="1" t="s">
        <v>18</v>
      </c>
      <c r="J557" s="1" t="s">
        <v>27</v>
      </c>
      <c r="K557" s="1" t="s">
        <v>28</v>
      </c>
      <c r="L557" s="1" t="s">
        <v>20</v>
      </c>
      <c r="M557" s="1" t="s">
        <v>21</v>
      </c>
      <c r="N557" s="1" t="s">
        <v>69</v>
      </c>
      <c r="O557" s="1" t="s">
        <v>20</v>
      </c>
      <c r="P557" s="1" t="str">
        <f>IFERROR( LOOKUP(Table1[[#This Row],[Age]],$AO$3:$AO$8,$AP$3:$AP$8), "Out of Range")</f>
        <v>35-45</v>
      </c>
      <c r="Q557" s="1" t="str">
        <f>TEXT(Table1[[#This Row],[Date Joined]],"DD")</f>
        <v>18</v>
      </c>
      <c r="R557" s="1" t="str">
        <f>TEXT(Table1[[#This Row],[Date Joined]],"MMM")</f>
        <v>May</v>
      </c>
      <c r="S557" s="1" t="str">
        <f>TEXT(Table1[[#This Row],[Date Joined]],"YYYY")</f>
        <v>2017</v>
      </c>
    </row>
    <row r="558" spans="1:19" x14ac:dyDescent="0.3">
      <c r="A558" s="1" t="s">
        <v>665</v>
      </c>
      <c r="B558" s="1" t="s">
        <v>36</v>
      </c>
      <c r="C558" s="1" t="s">
        <v>24</v>
      </c>
      <c r="D558" s="2">
        <v>23</v>
      </c>
      <c r="E558" s="1" t="s">
        <v>25</v>
      </c>
      <c r="F558" s="1" t="s">
        <v>41</v>
      </c>
      <c r="G558" s="28">
        <v>42873</v>
      </c>
      <c r="H558" s="3">
        <v>31626.94</v>
      </c>
      <c r="I558" s="1" t="s">
        <v>18</v>
      </c>
      <c r="J558" s="1" t="s">
        <v>19</v>
      </c>
      <c r="K558" s="1" t="s">
        <v>20</v>
      </c>
      <c r="L558" s="1" t="s">
        <v>20</v>
      </c>
      <c r="M558" s="1" t="s">
        <v>21</v>
      </c>
      <c r="N558" s="1" t="s">
        <v>22</v>
      </c>
      <c r="O558" s="1" t="s">
        <v>20</v>
      </c>
      <c r="P558" s="1" t="str">
        <f>IFERROR( LOOKUP(Table1[[#This Row],[Age]],$AO$3:$AO$8,$AP$3:$AP$8), "Out of Range")</f>
        <v>15-25</v>
      </c>
      <c r="Q558" s="1" t="str">
        <f>TEXT(Table1[[#This Row],[Date Joined]],"DD")</f>
        <v>18</v>
      </c>
      <c r="R558" s="1" t="str">
        <f>TEXT(Table1[[#This Row],[Date Joined]],"MMM")</f>
        <v>May</v>
      </c>
      <c r="S558" s="1" t="str">
        <f>TEXT(Table1[[#This Row],[Date Joined]],"YYYY")</f>
        <v>2017</v>
      </c>
    </row>
    <row r="559" spans="1:19" x14ac:dyDescent="0.3">
      <c r="A559" s="1" t="s">
        <v>666</v>
      </c>
      <c r="B559" s="1" t="s">
        <v>70</v>
      </c>
      <c r="C559" s="1" t="s">
        <v>24</v>
      </c>
      <c r="D559" s="2">
        <v>42</v>
      </c>
      <c r="E559" s="1" t="s">
        <v>16</v>
      </c>
      <c r="F559" s="1" t="s">
        <v>41</v>
      </c>
      <c r="G559" s="28">
        <v>42874</v>
      </c>
      <c r="H559" s="3">
        <v>39665.79</v>
      </c>
      <c r="I559" s="1" t="s">
        <v>31</v>
      </c>
      <c r="J559" s="1" t="s">
        <v>32</v>
      </c>
      <c r="K559" s="1" t="s">
        <v>20</v>
      </c>
      <c r="L559" s="1" t="s">
        <v>20</v>
      </c>
      <c r="M559" s="1" t="s">
        <v>21</v>
      </c>
      <c r="N559" s="1" t="s">
        <v>22</v>
      </c>
      <c r="O559" s="1" t="s">
        <v>28</v>
      </c>
      <c r="P559" s="1" t="str">
        <f>IFERROR( LOOKUP(Table1[[#This Row],[Age]],$AO$3:$AO$8,$AP$3:$AP$8), "Out of Range")</f>
        <v>35-45</v>
      </c>
      <c r="Q559" s="1" t="str">
        <f>TEXT(Table1[[#This Row],[Date Joined]],"DD")</f>
        <v>19</v>
      </c>
      <c r="R559" s="1" t="str">
        <f>TEXT(Table1[[#This Row],[Date Joined]],"MMM")</f>
        <v>May</v>
      </c>
      <c r="S559" s="1" t="str">
        <f>TEXT(Table1[[#This Row],[Date Joined]],"YYYY")</f>
        <v>2017</v>
      </c>
    </row>
    <row r="560" spans="1:19" x14ac:dyDescent="0.3">
      <c r="A560" s="1" t="s">
        <v>667</v>
      </c>
      <c r="B560" s="1" t="s">
        <v>94</v>
      </c>
      <c r="C560" s="1" t="s">
        <v>24</v>
      </c>
      <c r="D560" s="2">
        <v>34</v>
      </c>
      <c r="E560" s="1" t="s">
        <v>16</v>
      </c>
      <c r="F560" s="1" t="s">
        <v>17</v>
      </c>
      <c r="G560" s="28">
        <v>42874</v>
      </c>
      <c r="H560" s="3">
        <v>22948.52</v>
      </c>
      <c r="I560" s="1" t="s">
        <v>18</v>
      </c>
      <c r="J560" s="1" t="s">
        <v>27</v>
      </c>
      <c r="K560" s="1" t="s">
        <v>20</v>
      </c>
      <c r="L560" s="1" t="s">
        <v>28</v>
      </c>
      <c r="M560" s="1" t="s">
        <v>21</v>
      </c>
      <c r="N560" s="1" t="s">
        <v>22</v>
      </c>
      <c r="O560" s="1" t="s">
        <v>28</v>
      </c>
      <c r="P560" s="1" t="str">
        <f>IFERROR( LOOKUP(Table1[[#This Row],[Age]],$AO$3:$AO$8,$AP$3:$AP$8), "Out of Range")</f>
        <v>26-35</v>
      </c>
      <c r="Q560" s="1" t="str">
        <f>TEXT(Table1[[#This Row],[Date Joined]],"DD")</f>
        <v>19</v>
      </c>
      <c r="R560" s="1" t="str">
        <f>TEXT(Table1[[#This Row],[Date Joined]],"MMM")</f>
        <v>May</v>
      </c>
      <c r="S560" s="1" t="str">
        <f>TEXT(Table1[[#This Row],[Date Joined]],"YYYY")</f>
        <v>2017</v>
      </c>
    </row>
    <row r="561" spans="1:19" x14ac:dyDescent="0.3">
      <c r="A561" s="1" t="s">
        <v>668</v>
      </c>
      <c r="B561" s="1" t="s">
        <v>35</v>
      </c>
      <c r="C561" s="1" t="s">
        <v>15</v>
      </c>
      <c r="D561" s="2">
        <v>34</v>
      </c>
      <c r="E561" s="1" t="s">
        <v>16</v>
      </c>
      <c r="F561" s="1" t="s">
        <v>41</v>
      </c>
      <c r="G561" s="28">
        <v>42874</v>
      </c>
      <c r="H561" s="3">
        <v>69018.39</v>
      </c>
      <c r="I561" s="1" t="s">
        <v>49</v>
      </c>
      <c r="J561" s="1" t="s">
        <v>27</v>
      </c>
      <c r="K561" s="1" t="s">
        <v>28</v>
      </c>
      <c r="L561" s="1" t="s">
        <v>20</v>
      </c>
      <c r="M561" s="1" t="s">
        <v>21</v>
      </c>
      <c r="N561" s="1" t="s">
        <v>22</v>
      </c>
      <c r="O561" s="1" t="s">
        <v>20</v>
      </c>
      <c r="P561" s="1" t="str">
        <f>IFERROR( LOOKUP(Table1[[#This Row],[Age]],$AO$3:$AO$8,$AP$3:$AP$8), "Out of Range")</f>
        <v>26-35</v>
      </c>
      <c r="Q561" s="1" t="str">
        <f>TEXT(Table1[[#This Row],[Date Joined]],"DD")</f>
        <v>19</v>
      </c>
      <c r="R561" s="1" t="str">
        <f>TEXT(Table1[[#This Row],[Date Joined]],"MMM")</f>
        <v>May</v>
      </c>
      <c r="S561" s="1" t="str">
        <f>TEXT(Table1[[#This Row],[Date Joined]],"YYYY")</f>
        <v>2017</v>
      </c>
    </row>
    <row r="562" spans="1:19" x14ac:dyDescent="0.3">
      <c r="A562" s="1" t="s">
        <v>1969</v>
      </c>
      <c r="B562" s="1" t="s">
        <v>46</v>
      </c>
      <c r="C562" s="1" t="s">
        <v>15</v>
      </c>
      <c r="D562" s="2">
        <v>26</v>
      </c>
      <c r="E562" s="1" t="s">
        <v>16</v>
      </c>
      <c r="F562" s="1" t="s">
        <v>41</v>
      </c>
      <c r="G562" s="28">
        <v>42978</v>
      </c>
      <c r="H562" s="3">
        <v>86003.87</v>
      </c>
      <c r="I562" s="1" t="s">
        <v>18</v>
      </c>
      <c r="J562" s="1" t="s">
        <v>27</v>
      </c>
      <c r="K562" s="1" t="s">
        <v>28</v>
      </c>
      <c r="L562" s="1" t="s">
        <v>20</v>
      </c>
      <c r="M562" s="1" t="s">
        <v>22</v>
      </c>
      <c r="N562" s="1" t="s">
        <v>22</v>
      </c>
      <c r="O562" s="1" t="s">
        <v>20</v>
      </c>
      <c r="P562" s="1" t="str">
        <f>IFERROR( LOOKUP(Table1[[#This Row],[Age]],$AO$3:$AO$8,$AP$3:$AP$8), "Out of Range")</f>
        <v>26-35</v>
      </c>
      <c r="Q562" s="1" t="str">
        <f>TEXT(Table1[[#This Row],[Date Joined]],"DD")</f>
        <v>31</v>
      </c>
      <c r="R562" s="1" t="str">
        <f>TEXT(Table1[[#This Row],[Date Joined]],"MMM")</f>
        <v>Aug</v>
      </c>
      <c r="S562" s="1" t="str">
        <f>TEXT(Table1[[#This Row],[Date Joined]],"YYYY")</f>
        <v>2017</v>
      </c>
    </row>
    <row r="563" spans="1:19" x14ac:dyDescent="0.3">
      <c r="A563" s="1" t="s">
        <v>1981</v>
      </c>
      <c r="B563" s="1" t="s">
        <v>79</v>
      </c>
      <c r="C563" s="1" t="s">
        <v>24</v>
      </c>
      <c r="D563" s="2">
        <v>26</v>
      </c>
      <c r="E563" s="1" t="s">
        <v>34</v>
      </c>
      <c r="F563" s="1" t="s">
        <v>41</v>
      </c>
      <c r="G563" s="28">
        <v>42978</v>
      </c>
      <c r="H563" s="3">
        <v>46309.51</v>
      </c>
      <c r="I563" s="1" t="s">
        <v>18</v>
      </c>
      <c r="J563" s="1" t="s">
        <v>27</v>
      </c>
      <c r="K563" s="1" t="s">
        <v>20</v>
      </c>
      <c r="L563" s="1" t="s">
        <v>20</v>
      </c>
      <c r="M563" s="1" t="s">
        <v>21</v>
      </c>
      <c r="N563" s="1" t="s">
        <v>22</v>
      </c>
      <c r="O563" s="1" t="s">
        <v>28</v>
      </c>
      <c r="P563" s="1" t="str">
        <f>IFERROR( LOOKUP(Table1[[#This Row],[Age]],$AO$3:$AO$8,$AP$3:$AP$8), "Out of Range")</f>
        <v>26-35</v>
      </c>
      <c r="Q563" s="1" t="str">
        <f>TEXT(Table1[[#This Row],[Date Joined]],"DD")</f>
        <v>31</v>
      </c>
      <c r="R563" s="1" t="str">
        <f>TEXT(Table1[[#This Row],[Date Joined]],"MMM")</f>
        <v>Aug</v>
      </c>
      <c r="S563" s="1" t="str">
        <f>TEXT(Table1[[#This Row],[Date Joined]],"YYYY")</f>
        <v>2017</v>
      </c>
    </row>
    <row r="564" spans="1:19" x14ac:dyDescent="0.3">
      <c r="A564" s="1" t="s">
        <v>671</v>
      </c>
      <c r="B564" s="1" t="s">
        <v>59</v>
      </c>
      <c r="C564" s="1" t="s">
        <v>24</v>
      </c>
      <c r="D564" s="2">
        <v>52</v>
      </c>
      <c r="E564" s="1" t="s">
        <v>16</v>
      </c>
      <c r="F564" s="1" t="s">
        <v>26</v>
      </c>
      <c r="G564" s="28">
        <v>42874</v>
      </c>
      <c r="H564" s="3">
        <v>113995.88</v>
      </c>
      <c r="I564" s="1" t="s">
        <v>18</v>
      </c>
      <c r="J564" s="1" t="s">
        <v>27</v>
      </c>
      <c r="K564" s="1" t="s">
        <v>28</v>
      </c>
      <c r="L564" s="1" t="s">
        <v>20</v>
      </c>
      <c r="M564" s="1" t="s">
        <v>21</v>
      </c>
      <c r="N564" s="1" t="s">
        <v>22</v>
      </c>
      <c r="O564" s="1" t="s">
        <v>20</v>
      </c>
      <c r="P564" s="1" t="str">
        <f>IFERROR( LOOKUP(Table1[[#This Row],[Age]],$AO$3:$AO$8,$AP$3:$AP$8), "Out of Range")</f>
        <v>45-55</v>
      </c>
      <c r="Q564" s="1" t="str">
        <f>TEXT(Table1[[#This Row],[Date Joined]],"DD")</f>
        <v>19</v>
      </c>
      <c r="R564" s="1" t="str">
        <f>TEXT(Table1[[#This Row],[Date Joined]],"MMM")</f>
        <v>May</v>
      </c>
      <c r="S564" s="1" t="str">
        <f>TEXT(Table1[[#This Row],[Date Joined]],"YYYY")</f>
        <v>2017</v>
      </c>
    </row>
    <row r="565" spans="1:19" x14ac:dyDescent="0.3">
      <c r="A565" s="1" t="s">
        <v>2090</v>
      </c>
      <c r="B565" s="1" t="s">
        <v>105</v>
      </c>
      <c r="C565" s="1" t="s">
        <v>15</v>
      </c>
      <c r="D565" s="2">
        <v>26</v>
      </c>
      <c r="E565" s="1" t="s">
        <v>16</v>
      </c>
      <c r="F565" s="1" t="s">
        <v>26</v>
      </c>
      <c r="G565" s="28">
        <v>42988</v>
      </c>
      <c r="H565" s="3">
        <v>22432.87</v>
      </c>
      <c r="I565" s="1" t="s">
        <v>18</v>
      </c>
      <c r="J565" s="1" t="s">
        <v>32</v>
      </c>
      <c r="K565" s="1" t="s">
        <v>20</v>
      </c>
      <c r="L565" s="1" t="s">
        <v>20</v>
      </c>
      <c r="M565" s="1" t="s">
        <v>21</v>
      </c>
      <c r="N565" s="1" t="s">
        <v>22</v>
      </c>
      <c r="O565" s="1" t="s">
        <v>20</v>
      </c>
      <c r="P565" s="1" t="str">
        <f>IFERROR( LOOKUP(Table1[[#This Row],[Age]],$AO$3:$AO$8,$AP$3:$AP$8), "Out of Range")</f>
        <v>26-35</v>
      </c>
      <c r="Q565" s="1" t="str">
        <f>TEXT(Table1[[#This Row],[Date Joined]],"DD")</f>
        <v>10</v>
      </c>
      <c r="R565" s="1" t="str">
        <f>TEXT(Table1[[#This Row],[Date Joined]],"MMM")</f>
        <v>Sep</v>
      </c>
      <c r="S565" s="1" t="str">
        <f>TEXT(Table1[[#This Row],[Date Joined]],"YYYY")</f>
        <v>2017</v>
      </c>
    </row>
    <row r="566" spans="1:19" x14ac:dyDescent="0.3">
      <c r="A566" s="1" t="s">
        <v>2091</v>
      </c>
      <c r="B566" s="1" t="s">
        <v>72</v>
      </c>
      <c r="C566" s="1" t="s">
        <v>15</v>
      </c>
      <c r="D566" s="2">
        <v>26</v>
      </c>
      <c r="E566" s="1" t="s">
        <v>16</v>
      </c>
      <c r="F566" s="1" t="s">
        <v>17</v>
      </c>
      <c r="G566" s="28">
        <v>42988</v>
      </c>
      <c r="H566" s="3">
        <v>137083.75</v>
      </c>
      <c r="I566" s="1" t="s">
        <v>18</v>
      </c>
      <c r="J566" s="1" t="s">
        <v>19</v>
      </c>
      <c r="K566" s="1" t="s">
        <v>28</v>
      </c>
      <c r="L566" s="1" t="s">
        <v>20</v>
      </c>
      <c r="M566" s="1" t="s">
        <v>22</v>
      </c>
      <c r="N566" s="1" t="s">
        <v>22</v>
      </c>
      <c r="O566" s="1" t="s">
        <v>20</v>
      </c>
      <c r="P566" s="1" t="str">
        <f>IFERROR( LOOKUP(Table1[[#This Row],[Age]],$AO$3:$AO$8,$AP$3:$AP$8), "Out of Range")</f>
        <v>26-35</v>
      </c>
      <c r="Q566" s="1" t="str">
        <f>TEXT(Table1[[#This Row],[Date Joined]],"DD")</f>
        <v>10</v>
      </c>
      <c r="R566" s="1" t="str">
        <f>TEXT(Table1[[#This Row],[Date Joined]],"MMM")</f>
        <v>Sep</v>
      </c>
      <c r="S566" s="1" t="str">
        <f>TEXT(Table1[[#This Row],[Date Joined]],"YYYY")</f>
        <v>2017</v>
      </c>
    </row>
    <row r="567" spans="1:19" x14ac:dyDescent="0.3">
      <c r="A567" s="1" t="s">
        <v>674</v>
      </c>
      <c r="B567" s="1" t="s">
        <v>51</v>
      </c>
      <c r="C567" s="1" t="s">
        <v>24</v>
      </c>
      <c r="D567" s="2">
        <v>36</v>
      </c>
      <c r="E567" s="1" t="s">
        <v>16</v>
      </c>
      <c r="F567" s="1" t="s">
        <v>17</v>
      </c>
      <c r="G567" s="28">
        <v>42874</v>
      </c>
      <c r="H567" s="3">
        <v>11167.6</v>
      </c>
      <c r="I567" s="1" t="s">
        <v>18</v>
      </c>
      <c r="J567" s="1" t="s">
        <v>27</v>
      </c>
      <c r="K567" s="1" t="s">
        <v>28</v>
      </c>
      <c r="L567" s="1" t="s">
        <v>28</v>
      </c>
      <c r="M567" s="1" t="s">
        <v>21</v>
      </c>
      <c r="N567" s="1" t="s">
        <v>29</v>
      </c>
      <c r="O567" s="1" t="s">
        <v>20</v>
      </c>
      <c r="P567" s="1" t="str">
        <f>IFERROR( LOOKUP(Table1[[#This Row],[Age]],$AO$3:$AO$8,$AP$3:$AP$8), "Out of Range")</f>
        <v>35-45</v>
      </c>
      <c r="Q567" s="1" t="str">
        <f>TEXT(Table1[[#This Row],[Date Joined]],"DD")</f>
        <v>19</v>
      </c>
      <c r="R567" s="1" t="str">
        <f>TEXT(Table1[[#This Row],[Date Joined]],"MMM")</f>
        <v>May</v>
      </c>
      <c r="S567" s="1" t="str">
        <f>TEXT(Table1[[#This Row],[Date Joined]],"YYYY")</f>
        <v>2017</v>
      </c>
    </row>
    <row r="568" spans="1:19" x14ac:dyDescent="0.3">
      <c r="A568" s="1" t="s">
        <v>2107</v>
      </c>
      <c r="B568" s="1" t="s">
        <v>70</v>
      </c>
      <c r="C568" s="1" t="s">
        <v>15</v>
      </c>
      <c r="D568" s="2">
        <v>26</v>
      </c>
      <c r="E568" s="1" t="s">
        <v>16</v>
      </c>
      <c r="F568" s="1" t="s">
        <v>17</v>
      </c>
      <c r="G568" s="28">
        <v>42989</v>
      </c>
      <c r="H568" s="3">
        <v>120670.34</v>
      </c>
      <c r="I568" s="1" t="s">
        <v>18</v>
      </c>
      <c r="J568" s="1" t="s">
        <v>27</v>
      </c>
      <c r="K568" s="1" t="s">
        <v>28</v>
      </c>
      <c r="L568" s="1" t="s">
        <v>20</v>
      </c>
      <c r="M568" s="1" t="s">
        <v>21</v>
      </c>
      <c r="N568" s="1" t="s">
        <v>22</v>
      </c>
      <c r="O568" s="1" t="s">
        <v>20</v>
      </c>
      <c r="P568" s="1" t="str">
        <f>IFERROR( LOOKUP(Table1[[#This Row],[Age]],$AO$3:$AO$8,$AP$3:$AP$8), "Out of Range")</f>
        <v>26-35</v>
      </c>
      <c r="Q568" s="1" t="str">
        <f>TEXT(Table1[[#This Row],[Date Joined]],"DD")</f>
        <v>11</v>
      </c>
      <c r="R568" s="1" t="str">
        <f>TEXT(Table1[[#This Row],[Date Joined]],"MMM")</f>
        <v>Sep</v>
      </c>
      <c r="S568" s="1" t="str">
        <f>TEXT(Table1[[#This Row],[Date Joined]],"YYYY")</f>
        <v>2017</v>
      </c>
    </row>
    <row r="569" spans="1:19" x14ac:dyDescent="0.3">
      <c r="A569" s="1" t="s">
        <v>676</v>
      </c>
      <c r="B569" s="1" t="s">
        <v>79</v>
      </c>
      <c r="C569" s="1" t="s">
        <v>15</v>
      </c>
      <c r="D569" s="2">
        <v>35</v>
      </c>
      <c r="E569" s="1" t="s">
        <v>16</v>
      </c>
      <c r="F569" s="1" t="s">
        <v>17</v>
      </c>
      <c r="G569" s="28">
        <v>42874</v>
      </c>
      <c r="H569" s="3">
        <v>99352.67</v>
      </c>
      <c r="I569" s="1" t="s">
        <v>49</v>
      </c>
      <c r="J569" s="1" t="s">
        <v>32</v>
      </c>
      <c r="K569" s="1" t="s">
        <v>28</v>
      </c>
      <c r="L569" s="1" t="s">
        <v>20</v>
      </c>
      <c r="M569" s="1" t="s">
        <v>22</v>
      </c>
      <c r="N569" s="1" t="s">
        <v>22</v>
      </c>
      <c r="O569" s="1" t="s">
        <v>20</v>
      </c>
      <c r="P569" s="1" t="str">
        <f>IFERROR( LOOKUP(Table1[[#This Row],[Age]],$AO$3:$AO$8,$AP$3:$AP$8), "Out of Range")</f>
        <v>35-45</v>
      </c>
      <c r="Q569" s="1" t="str">
        <f>TEXT(Table1[[#This Row],[Date Joined]],"DD")</f>
        <v>19</v>
      </c>
      <c r="R569" s="1" t="str">
        <f>TEXT(Table1[[#This Row],[Date Joined]],"MMM")</f>
        <v>May</v>
      </c>
      <c r="S569" s="1" t="str">
        <f>TEXT(Table1[[#This Row],[Date Joined]],"YYYY")</f>
        <v>2017</v>
      </c>
    </row>
    <row r="570" spans="1:19" x14ac:dyDescent="0.3">
      <c r="A570" s="1" t="s">
        <v>677</v>
      </c>
      <c r="B570" s="1" t="s">
        <v>71</v>
      </c>
      <c r="C570" s="1" t="s">
        <v>24</v>
      </c>
      <c r="D570" s="2">
        <v>39</v>
      </c>
      <c r="E570" s="1" t="s">
        <v>16</v>
      </c>
      <c r="F570" s="1" t="s">
        <v>17</v>
      </c>
      <c r="G570" s="28">
        <v>42874</v>
      </c>
      <c r="H570" s="3">
        <v>109487.87</v>
      </c>
      <c r="I570" s="1" t="s">
        <v>18</v>
      </c>
      <c r="J570" s="1" t="s">
        <v>19</v>
      </c>
      <c r="K570" s="1" t="s">
        <v>20</v>
      </c>
      <c r="L570" s="1" t="s">
        <v>20</v>
      </c>
      <c r="M570" s="1" t="s">
        <v>21</v>
      </c>
      <c r="N570" s="1" t="s">
        <v>22</v>
      </c>
      <c r="O570" s="1" t="s">
        <v>20</v>
      </c>
      <c r="P570" s="1" t="str">
        <f>IFERROR( LOOKUP(Table1[[#This Row],[Age]],$AO$3:$AO$8,$AP$3:$AP$8), "Out of Range")</f>
        <v>35-45</v>
      </c>
      <c r="Q570" s="1" t="str">
        <f>TEXT(Table1[[#This Row],[Date Joined]],"DD")</f>
        <v>19</v>
      </c>
      <c r="R570" s="1" t="str">
        <f>TEXT(Table1[[#This Row],[Date Joined]],"MMM")</f>
        <v>May</v>
      </c>
      <c r="S570" s="1" t="str">
        <f>TEXT(Table1[[#This Row],[Date Joined]],"YYYY")</f>
        <v>2017</v>
      </c>
    </row>
    <row r="571" spans="1:19" x14ac:dyDescent="0.3">
      <c r="A571" s="1" t="s">
        <v>678</v>
      </c>
      <c r="B571" s="1" t="s">
        <v>60</v>
      </c>
      <c r="C571" s="1" t="s">
        <v>24</v>
      </c>
      <c r="D571" s="2">
        <v>34</v>
      </c>
      <c r="E571" s="1" t="s">
        <v>16</v>
      </c>
      <c r="F571" s="1" t="s">
        <v>41</v>
      </c>
      <c r="G571" s="28">
        <v>42874</v>
      </c>
      <c r="H571" s="3">
        <v>53251.22</v>
      </c>
      <c r="I571" s="1" t="s">
        <v>31</v>
      </c>
      <c r="J571" s="1" t="s">
        <v>27</v>
      </c>
      <c r="K571" s="1" t="s">
        <v>20</v>
      </c>
      <c r="L571" s="1" t="s">
        <v>20</v>
      </c>
      <c r="M571" s="1" t="s">
        <v>21</v>
      </c>
      <c r="N571" s="1" t="s">
        <v>22</v>
      </c>
      <c r="O571" s="1" t="s">
        <v>20</v>
      </c>
      <c r="P571" s="1" t="str">
        <f>IFERROR( LOOKUP(Table1[[#This Row],[Age]],$AO$3:$AO$8,$AP$3:$AP$8), "Out of Range")</f>
        <v>26-35</v>
      </c>
      <c r="Q571" s="1" t="str">
        <f>TEXT(Table1[[#This Row],[Date Joined]],"DD")</f>
        <v>19</v>
      </c>
      <c r="R571" s="1" t="str">
        <f>TEXT(Table1[[#This Row],[Date Joined]],"MMM")</f>
        <v>May</v>
      </c>
      <c r="S571" s="1" t="str">
        <f>TEXT(Table1[[#This Row],[Date Joined]],"YYYY")</f>
        <v>2017</v>
      </c>
    </row>
    <row r="572" spans="1:19" x14ac:dyDescent="0.3">
      <c r="A572" s="1" t="s">
        <v>2163</v>
      </c>
      <c r="B572" s="1" t="s">
        <v>45</v>
      </c>
      <c r="C572" s="1" t="s">
        <v>24</v>
      </c>
      <c r="D572" s="2">
        <v>26</v>
      </c>
      <c r="E572" s="1" t="s">
        <v>16</v>
      </c>
      <c r="F572" s="1" t="s">
        <v>17</v>
      </c>
      <c r="G572" s="28">
        <v>42992</v>
      </c>
      <c r="H572" s="3">
        <v>4251</v>
      </c>
      <c r="I572" s="1" t="s">
        <v>18</v>
      </c>
      <c r="J572" s="1" t="s">
        <v>27</v>
      </c>
      <c r="K572" s="1" t="s">
        <v>20</v>
      </c>
      <c r="L572" s="1" t="s">
        <v>28</v>
      </c>
      <c r="M572" s="1" t="s">
        <v>22</v>
      </c>
      <c r="N572" s="1" t="s">
        <v>22</v>
      </c>
      <c r="O572" s="1" t="s">
        <v>20</v>
      </c>
      <c r="P572" s="1" t="str">
        <f>IFERROR( LOOKUP(Table1[[#This Row],[Age]],$AO$3:$AO$8,$AP$3:$AP$8), "Out of Range")</f>
        <v>26-35</v>
      </c>
      <c r="Q572" s="1" t="str">
        <f>TEXT(Table1[[#This Row],[Date Joined]],"DD")</f>
        <v>14</v>
      </c>
      <c r="R572" s="1" t="str">
        <f>TEXT(Table1[[#This Row],[Date Joined]],"MMM")</f>
        <v>Sep</v>
      </c>
      <c r="S572" s="1" t="str">
        <f>TEXT(Table1[[#This Row],[Date Joined]],"YYYY")</f>
        <v>2017</v>
      </c>
    </row>
    <row r="573" spans="1:19" x14ac:dyDescent="0.3">
      <c r="A573" s="1" t="s">
        <v>680</v>
      </c>
      <c r="B573" s="1" t="s">
        <v>79</v>
      </c>
      <c r="C573" s="1" t="s">
        <v>15</v>
      </c>
      <c r="D573" s="2">
        <v>51</v>
      </c>
      <c r="E573" s="1" t="s">
        <v>16</v>
      </c>
      <c r="F573" s="1" t="s">
        <v>17</v>
      </c>
      <c r="G573" s="28">
        <v>42874</v>
      </c>
      <c r="H573" s="3">
        <v>108569.45</v>
      </c>
      <c r="I573" s="1" t="s">
        <v>18</v>
      </c>
      <c r="J573" s="1" t="s">
        <v>27</v>
      </c>
      <c r="K573" s="1" t="s">
        <v>20</v>
      </c>
      <c r="L573" s="1" t="s">
        <v>20</v>
      </c>
      <c r="M573" s="1" t="s">
        <v>21</v>
      </c>
      <c r="N573" s="1" t="s">
        <v>22</v>
      </c>
      <c r="O573" s="1" t="s">
        <v>20</v>
      </c>
      <c r="P573" s="1" t="str">
        <f>IFERROR( LOOKUP(Table1[[#This Row],[Age]],$AO$3:$AO$8,$AP$3:$AP$8), "Out of Range")</f>
        <v>45-55</v>
      </c>
      <c r="Q573" s="1" t="str">
        <f>TEXT(Table1[[#This Row],[Date Joined]],"DD")</f>
        <v>19</v>
      </c>
      <c r="R573" s="1" t="str">
        <f>TEXT(Table1[[#This Row],[Date Joined]],"MMM")</f>
        <v>May</v>
      </c>
      <c r="S573" s="1" t="str">
        <f>TEXT(Table1[[#This Row],[Date Joined]],"YYYY")</f>
        <v>2017</v>
      </c>
    </row>
    <row r="574" spans="1:19" x14ac:dyDescent="0.3">
      <c r="A574" s="1" t="s">
        <v>681</v>
      </c>
      <c r="B574" s="1" t="s">
        <v>76</v>
      </c>
      <c r="C574" s="1" t="s">
        <v>15</v>
      </c>
      <c r="D574" s="2">
        <v>35</v>
      </c>
      <c r="E574" s="1" t="s">
        <v>16</v>
      </c>
      <c r="F574" s="1" t="s">
        <v>17</v>
      </c>
      <c r="G574" s="28">
        <v>42874</v>
      </c>
      <c r="H574" s="3">
        <v>67425.600000000006</v>
      </c>
      <c r="I574" s="1" t="s">
        <v>18</v>
      </c>
      <c r="J574" s="1" t="s">
        <v>32</v>
      </c>
      <c r="K574" s="1" t="s">
        <v>28</v>
      </c>
      <c r="L574" s="1" t="s">
        <v>20</v>
      </c>
      <c r="M574" s="1" t="s">
        <v>21</v>
      </c>
      <c r="N574" s="1" t="s">
        <v>29</v>
      </c>
      <c r="O574" s="1" t="s">
        <v>20</v>
      </c>
      <c r="P574" s="1" t="str">
        <f>IFERROR( LOOKUP(Table1[[#This Row],[Age]],$AO$3:$AO$8,$AP$3:$AP$8), "Out of Range")</f>
        <v>35-45</v>
      </c>
      <c r="Q574" s="1" t="str">
        <f>TEXT(Table1[[#This Row],[Date Joined]],"DD")</f>
        <v>19</v>
      </c>
      <c r="R574" s="1" t="str">
        <f>TEXT(Table1[[#This Row],[Date Joined]],"MMM")</f>
        <v>May</v>
      </c>
      <c r="S574" s="1" t="str">
        <f>TEXT(Table1[[#This Row],[Date Joined]],"YYYY")</f>
        <v>2017</v>
      </c>
    </row>
    <row r="575" spans="1:19" x14ac:dyDescent="0.3">
      <c r="A575" s="1" t="s">
        <v>2273</v>
      </c>
      <c r="B575" s="1" t="s">
        <v>35</v>
      </c>
      <c r="C575" s="1" t="s">
        <v>15</v>
      </c>
      <c r="D575" s="2">
        <v>26</v>
      </c>
      <c r="E575" s="1" t="s">
        <v>25</v>
      </c>
      <c r="F575" s="1" t="s">
        <v>41</v>
      </c>
      <c r="G575" s="28">
        <v>42998</v>
      </c>
      <c r="H575" s="3">
        <v>39051.24</v>
      </c>
      <c r="I575" s="1" t="s">
        <v>18</v>
      </c>
      <c r="J575" s="1" t="s">
        <v>27</v>
      </c>
      <c r="K575" s="1" t="s">
        <v>28</v>
      </c>
      <c r="L575" s="1" t="s">
        <v>28</v>
      </c>
      <c r="M575" s="1" t="s">
        <v>22</v>
      </c>
      <c r="N575" s="1" t="s">
        <v>22</v>
      </c>
      <c r="O575" s="1" t="s">
        <v>20</v>
      </c>
      <c r="P575" s="1" t="str">
        <f>IFERROR( LOOKUP(Table1[[#This Row],[Age]],$AO$3:$AO$8,$AP$3:$AP$8), "Out of Range")</f>
        <v>26-35</v>
      </c>
      <c r="Q575" s="1" t="str">
        <f>TEXT(Table1[[#This Row],[Date Joined]],"DD")</f>
        <v>20</v>
      </c>
      <c r="R575" s="1" t="str">
        <f>TEXT(Table1[[#This Row],[Date Joined]],"MMM")</f>
        <v>Sep</v>
      </c>
      <c r="S575" s="1" t="str">
        <f>TEXT(Table1[[#This Row],[Date Joined]],"YYYY")</f>
        <v>2017</v>
      </c>
    </row>
    <row r="576" spans="1:19" x14ac:dyDescent="0.3">
      <c r="A576" s="1" t="s">
        <v>683</v>
      </c>
      <c r="B576" s="1" t="s">
        <v>30</v>
      </c>
      <c r="C576" s="1" t="s">
        <v>15</v>
      </c>
      <c r="D576" s="2">
        <v>20</v>
      </c>
      <c r="E576" s="1" t="s">
        <v>16</v>
      </c>
      <c r="F576" s="1" t="s">
        <v>17</v>
      </c>
      <c r="G576" s="28">
        <v>42874</v>
      </c>
      <c r="H576" s="3">
        <v>4648.51</v>
      </c>
      <c r="I576" s="1" t="s">
        <v>49</v>
      </c>
      <c r="J576" s="1" t="s">
        <v>27</v>
      </c>
      <c r="K576" s="1" t="s">
        <v>28</v>
      </c>
      <c r="L576" s="1" t="s">
        <v>20</v>
      </c>
      <c r="M576" s="1" t="s">
        <v>21</v>
      </c>
      <c r="N576" s="1" t="s">
        <v>22</v>
      </c>
      <c r="O576" s="1" t="s">
        <v>20</v>
      </c>
      <c r="P576" s="1" t="str">
        <f>IFERROR( LOOKUP(Table1[[#This Row],[Age]],$AO$3:$AO$8,$AP$3:$AP$8), "Out of Range")</f>
        <v>15-25</v>
      </c>
      <c r="Q576" s="1" t="str">
        <f>TEXT(Table1[[#This Row],[Date Joined]],"DD")</f>
        <v>19</v>
      </c>
      <c r="R576" s="1" t="str">
        <f>TEXT(Table1[[#This Row],[Date Joined]],"MMM")</f>
        <v>May</v>
      </c>
      <c r="S576" s="1" t="str">
        <f>TEXT(Table1[[#This Row],[Date Joined]],"YYYY")</f>
        <v>2017</v>
      </c>
    </row>
    <row r="577" spans="1:19" x14ac:dyDescent="0.3">
      <c r="A577" s="1" t="s">
        <v>2303</v>
      </c>
      <c r="B577" s="1" t="s">
        <v>105</v>
      </c>
      <c r="C577" s="1" t="s">
        <v>24</v>
      </c>
      <c r="D577" s="2">
        <v>26</v>
      </c>
      <c r="E577" s="1" t="s">
        <v>16</v>
      </c>
      <c r="F577" s="1" t="s">
        <v>17</v>
      </c>
      <c r="G577" s="28">
        <v>43001</v>
      </c>
      <c r="H577" s="3">
        <v>88290.97</v>
      </c>
      <c r="I577" s="1" t="s">
        <v>18</v>
      </c>
      <c r="J577" s="1" t="s">
        <v>32</v>
      </c>
      <c r="K577" s="1" t="s">
        <v>20</v>
      </c>
      <c r="L577" s="1" t="s">
        <v>28</v>
      </c>
      <c r="M577" s="1" t="s">
        <v>21</v>
      </c>
      <c r="N577" s="1" t="s">
        <v>22</v>
      </c>
      <c r="O577" s="1" t="s">
        <v>20</v>
      </c>
      <c r="P577" s="1" t="str">
        <f>IFERROR( LOOKUP(Table1[[#This Row],[Age]],$AO$3:$AO$8,$AP$3:$AP$8), "Out of Range")</f>
        <v>26-35</v>
      </c>
      <c r="Q577" s="1" t="str">
        <f>TEXT(Table1[[#This Row],[Date Joined]],"DD")</f>
        <v>23</v>
      </c>
      <c r="R577" s="1" t="str">
        <f>TEXT(Table1[[#This Row],[Date Joined]],"MMM")</f>
        <v>Sep</v>
      </c>
      <c r="S577" s="1" t="str">
        <f>TEXT(Table1[[#This Row],[Date Joined]],"YYYY")</f>
        <v>2017</v>
      </c>
    </row>
    <row r="578" spans="1:19" x14ac:dyDescent="0.3">
      <c r="A578" s="1" t="s">
        <v>685</v>
      </c>
      <c r="B578" s="1" t="s">
        <v>78</v>
      </c>
      <c r="C578" s="1" t="s">
        <v>24</v>
      </c>
      <c r="D578" s="2">
        <v>43</v>
      </c>
      <c r="E578" s="1" t="s">
        <v>16</v>
      </c>
      <c r="F578" s="1" t="s">
        <v>41</v>
      </c>
      <c r="G578" s="28">
        <v>42874</v>
      </c>
      <c r="H578" s="3">
        <v>122757.85</v>
      </c>
      <c r="I578" s="1" t="s">
        <v>18</v>
      </c>
      <c r="J578" s="1" t="s">
        <v>27</v>
      </c>
      <c r="K578" s="1" t="s">
        <v>28</v>
      </c>
      <c r="L578" s="1" t="s">
        <v>28</v>
      </c>
      <c r="M578" s="1" t="s">
        <v>21</v>
      </c>
      <c r="N578" s="1" t="s">
        <v>22</v>
      </c>
      <c r="O578" s="1" t="s">
        <v>20</v>
      </c>
      <c r="P578" s="1" t="str">
        <f>IFERROR( LOOKUP(Table1[[#This Row],[Age]],$AO$3:$AO$8,$AP$3:$AP$8), "Out of Range")</f>
        <v>35-45</v>
      </c>
      <c r="Q578" s="1" t="str">
        <f>TEXT(Table1[[#This Row],[Date Joined]],"DD")</f>
        <v>19</v>
      </c>
      <c r="R578" s="1" t="str">
        <f>TEXT(Table1[[#This Row],[Date Joined]],"MMM")</f>
        <v>May</v>
      </c>
      <c r="S578" s="1" t="str">
        <f>TEXT(Table1[[#This Row],[Date Joined]],"YYYY")</f>
        <v>2017</v>
      </c>
    </row>
    <row r="579" spans="1:19" x14ac:dyDescent="0.3">
      <c r="A579" s="1" t="s">
        <v>2328</v>
      </c>
      <c r="B579" s="1" t="s">
        <v>83</v>
      </c>
      <c r="C579" s="1" t="s">
        <v>15</v>
      </c>
      <c r="D579" s="2">
        <v>26</v>
      </c>
      <c r="E579" s="1" t="s">
        <v>16</v>
      </c>
      <c r="F579" s="1" t="s">
        <v>17</v>
      </c>
      <c r="G579" s="28">
        <v>43002</v>
      </c>
      <c r="H579" s="3">
        <v>43679.07</v>
      </c>
      <c r="I579" s="1" t="s">
        <v>18</v>
      </c>
      <c r="J579" s="1" t="s">
        <v>27</v>
      </c>
      <c r="K579" s="1" t="s">
        <v>28</v>
      </c>
      <c r="L579" s="1" t="s">
        <v>20</v>
      </c>
      <c r="M579" s="1" t="s">
        <v>21</v>
      </c>
      <c r="N579" s="1" t="s">
        <v>22</v>
      </c>
      <c r="O579" s="1" t="s">
        <v>28</v>
      </c>
      <c r="P579" s="1" t="str">
        <f>IFERROR( LOOKUP(Table1[[#This Row],[Age]],$AO$3:$AO$8,$AP$3:$AP$8), "Out of Range")</f>
        <v>26-35</v>
      </c>
      <c r="Q579" s="1" t="str">
        <f>TEXT(Table1[[#This Row],[Date Joined]],"DD")</f>
        <v>24</v>
      </c>
      <c r="R579" s="1" t="str">
        <f>TEXT(Table1[[#This Row],[Date Joined]],"MMM")</f>
        <v>Sep</v>
      </c>
      <c r="S579" s="1" t="str">
        <f>TEXT(Table1[[#This Row],[Date Joined]],"YYYY")</f>
        <v>2017</v>
      </c>
    </row>
    <row r="580" spans="1:19" x14ac:dyDescent="0.3">
      <c r="A580" s="1" t="s">
        <v>687</v>
      </c>
      <c r="B580" s="1" t="s">
        <v>105</v>
      </c>
      <c r="C580" s="1" t="s">
        <v>15</v>
      </c>
      <c r="D580" s="2">
        <v>47</v>
      </c>
      <c r="E580" s="1" t="s">
        <v>40</v>
      </c>
      <c r="F580" s="1" t="s">
        <v>41</v>
      </c>
      <c r="G580" s="28">
        <v>42874</v>
      </c>
      <c r="H580" s="3">
        <v>66064.070000000007</v>
      </c>
      <c r="I580" s="1" t="s">
        <v>18</v>
      </c>
      <c r="J580" s="1" t="s">
        <v>27</v>
      </c>
      <c r="K580" s="1" t="s">
        <v>20</v>
      </c>
      <c r="L580" s="1" t="s">
        <v>20</v>
      </c>
      <c r="M580" s="1" t="s">
        <v>21</v>
      </c>
      <c r="N580" s="1" t="s">
        <v>38</v>
      </c>
      <c r="O580" s="1" t="s">
        <v>20</v>
      </c>
      <c r="P580" s="1" t="str">
        <f>IFERROR( LOOKUP(Table1[[#This Row],[Age]],$AO$3:$AO$8,$AP$3:$AP$8), "Out of Range")</f>
        <v>45-55</v>
      </c>
      <c r="Q580" s="1" t="str">
        <f>TEXT(Table1[[#This Row],[Date Joined]],"DD")</f>
        <v>19</v>
      </c>
      <c r="R580" s="1" t="str">
        <f>TEXT(Table1[[#This Row],[Date Joined]],"MMM")</f>
        <v>May</v>
      </c>
      <c r="S580" s="1" t="str">
        <f>TEXT(Table1[[#This Row],[Date Joined]],"YYYY")</f>
        <v>2017</v>
      </c>
    </row>
    <row r="581" spans="1:19" x14ac:dyDescent="0.3">
      <c r="A581" s="1" t="s">
        <v>688</v>
      </c>
      <c r="B581" s="1" t="s">
        <v>58</v>
      </c>
      <c r="C581" s="1" t="s">
        <v>15</v>
      </c>
      <c r="D581" s="2">
        <v>52</v>
      </c>
      <c r="E581" s="1" t="s">
        <v>40</v>
      </c>
      <c r="F581" s="1" t="s">
        <v>41</v>
      </c>
      <c r="G581" s="28">
        <v>42874</v>
      </c>
      <c r="H581" s="3">
        <v>33486.120000000003</v>
      </c>
      <c r="I581" s="1" t="s">
        <v>31</v>
      </c>
      <c r="J581" s="1" t="s">
        <v>32</v>
      </c>
      <c r="K581" s="1" t="s">
        <v>20</v>
      </c>
      <c r="L581" s="1" t="s">
        <v>28</v>
      </c>
      <c r="M581" s="1" t="s">
        <v>21</v>
      </c>
      <c r="N581" s="1" t="s">
        <v>29</v>
      </c>
      <c r="O581" s="1" t="s">
        <v>20</v>
      </c>
      <c r="P581" s="1" t="str">
        <f>IFERROR( LOOKUP(Table1[[#This Row],[Age]],$AO$3:$AO$8,$AP$3:$AP$8), "Out of Range")</f>
        <v>45-55</v>
      </c>
      <c r="Q581" s="1" t="str">
        <f>TEXT(Table1[[#This Row],[Date Joined]],"DD")</f>
        <v>19</v>
      </c>
      <c r="R581" s="1" t="str">
        <f>TEXT(Table1[[#This Row],[Date Joined]],"MMM")</f>
        <v>May</v>
      </c>
      <c r="S581" s="1" t="str">
        <f>TEXT(Table1[[#This Row],[Date Joined]],"YYYY")</f>
        <v>2017</v>
      </c>
    </row>
    <row r="582" spans="1:19" x14ac:dyDescent="0.3">
      <c r="A582" s="1" t="s">
        <v>689</v>
      </c>
      <c r="B582" s="1" t="s">
        <v>64</v>
      </c>
      <c r="C582" s="1" t="s">
        <v>15</v>
      </c>
      <c r="D582" s="2">
        <v>46</v>
      </c>
      <c r="E582" s="1" t="s">
        <v>40</v>
      </c>
      <c r="F582" s="1" t="s">
        <v>26</v>
      </c>
      <c r="G582" s="28">
        <v>42874</v>
      </c>
      <c r="H582" s="3">
        <v>21798.36</v>
      </c>
      <c r="I582" s="1" t="s">
        <v>18</v>
      </c>
      <c r="J582" s="1" t="s">
        <v>32</v>
      </c>
      <c r="K582" s="1" t="s">
        <v>28</v>
      </c>
      <c r="L582" s="1" t="s">
        <v>28</v>
      </c>
      <c r="M582" s="1" t="s">
        <v>21</v>
      </c>
      <c r="N582" s="1" t="s">
        <v>22</v>
      </c>
      <c r="O582" s="1" t="s">
        <v>20</v>
      </c>
      <c r="P582" s="1" t="str">
        <f>IFERROR( LOOKUP(Table1[[#This Row],[Age]],$AO$3:$AO$8,$AP$3:$AP$8), "Out of Range")</f>
        <v>45-55</v>
      </c>
      <c r="Q582" s="1" t="str">
        <f>TEXT(Table1[[#This Row],[Date Joined]],"DD")</f>
        <v>19</v>
      </c>
      <c r="R582" s="1" t="str">
        <f>TEXT(Table1[[#This Row],[Date Joined]],"MMM")</f>
        <v>May</v>
      </c>
      <c r="S582" s="1" t="str">
        <f>TEXT(Table1[[#This Row],[Date Joined]],"YYYY")</f>
        <v>2017</v>
      </c>
    </row>
    <row r="583" spans="1:19" x14ac:dyDescent="0.3">
      <c r="A583" s="1" t="s">
        <v>690</v>
      </c>
      <c r="B583" s="1" t="s">
        <v>70</v>
      </c>
      <c r="C583" s="1" t="s">
        <v>24</v>
      </c>
      <c r="D583" s="2">
        <v>42</v>
      </c>
      <c r="E583" s="1" t="s">
        <v>40</v>
      </c>
      <c r="F583" s="1" t="s">
        <v>26</v>
      </c>
      <c r="G583" s="28">
        <v>42874</v>
      </c>
      <c r="H583" s="3">
        <v>35950.75</v>
      </c>
      <c r="I583" s="1" t="s">
        <v>31</v>
      </c>
      <c r="J583" s="1" t="s">
        <v>27</v>
      </c>
      <c r="K583" s="1" t="s">
        <v>20</v>
      </c>
      <c r="L583" s="1" t="s">
        <v>20</v>
      </c>
      <c r="M583" s="1" t="s">
        <v>21</v>
      </c>
      <c r="N583" s="1" t="s">
        <v>22</v>
      </c>
      <c r="O583" s="1" t="s">
        <v>28</v>
      </c>
      <c r="P583" s="1" t="str">
        <f>IFERROR( LOOKUP(Table1[[#This Row],[Age]],$AO$3:$AO$8,$AP$3:$AP$8), "Out of Range")</f>
        <v>35-45</v>
      </c>
      <c r="Q583" s="1" t="str">
        <f>TEXT(Table1[[#This Row],[Date Joined]],"DD")</f>
        <v>19</v>
      </c>
      <c r="R583" s="1" t="str">
        <f>TEXT(Table1[[#This Row],[Date Joined]],"MMM")</f>
        <v>May</v>
      </c>
      <c r="S583" s="1" t="str">
        <f>TEXT(Table1[[#This Row],[Date Joined]],"YYYY")</f>
        <v>2017</v>
      </c>
    </row>
    <row r="584" spans="1:19" x14ac:dyDescent="0.3">
      <c r="A584" s="1" t="s">
        <v>691</v>
      </c>
      <c r="B584" s="1" t="s">
        <v>98</v>
      </c>
      <c r="C584" s="1" t="s">
        <v>24</v>
      </c>
      <c r="D584" s="2">
        <v>56</v>
      </c>
      <c r="E584" s="1" t="s">
        <v>40</v>
      </c>
      <c r="F584" s="1" t="s">
        <v>41</v>
      </c>
      <c r="G584" s="28">
        <v>42874</v>
      </c>
      <c r="H584" s="3">
        <v>68706.13</v>
      </c>
      <c r="I584" s="1" t="s">
        <v>18</v>
      </c>
      <c r="J584" s="1" t="s">
        <v>27</v>
      </c>
      <c r="K584" s="1" t="s">
        <v>28</v>
      </c>
      <c r="L584" s="1" t="s">
        <v>28</v>
      </c>
      <c r="M584" s="1" t="s">
        <v>53</v>
      </c>
      <c r="N584" s="1" t="s">
        <v>22</v>
      </c>
      <c r="O584" s="1" t="s">
        <v>20</v>
      </c>
      <c r="P584" s="1" t="str">
        <f>IFERROR( LOOKUP(Table1[[#This Row],[Age]],$AO$3:$AO$8,$AP$3:$AP$8), "Out of Range")</f>
        <v>55-65</v>
      </c>
      <c r="Q584" s="1" t="str">
        <f>TEXT(Table1[[#This Row],[Date Joined]],"DD")</f>
        <v>19</v>
      </c>
      <c r="R584" s="1" t="str">
        <f>TEXT(Table1[[#This Row],[Date Joined]],"MMM")</f>
        <v>May</v>
      </c>
      <c r="S584" s="1" t="str">
        <f>TEXT(Table1[[#This Row],[Date Joined]],"YYYY")</f>
        <v>2017</v>
      </c>
    </row>
    <row r="585" spans="1:19" x14ac:dyDescent="0.3">
      <c r="A585" s="1" t="s">
        <v>692</v>
      </c>
      <c r="B585" s="1" t="s">
        <v>52</v>
      </c>
      <c r="C585" s="1" t="s">
        <v>15</v>
      </c>
      <c r="D585" s="2">
        <v>44</v>
      </c>
      <c r="E585" s="1" t="s">
        <v>40</v>
      </c>
      <c r="F585" s="1" t="s">
        <v>26</v>
      </c>
      <c r="G585" s="28">
        <v>42874</v>
      </c>
      <c r="H585" s="3">
        <v>90244.1</v>
      </c>
      <c r="I585" s="1" t="s">
        <v>31</v>
      </c>
      <c r="J585" s="1" t="s">
        <v>32</v>
      </c>
      <c r="K585" s="1" t="s">
        <v>20</v>
      </c>
      <c r="L585" s="1" t="s">
        <v>20</v>
      </c>
      <c r="M585" s="1" t="s">
        <v>21</v>
      </c>
      <c r="N585" s="1" t="s">
        <v>22</v>
      </c>
      <c r="O585" s="1" t="s">
        <v>20</v>
      </c>
      <c r="P585" s="1" t="str">
        <f>IFERROR( LOOKUP(Table1[[#This Row],[Age]],$AO$3:$AO$8,$AP$3:$AP$8), "Out of Range")</f>
        <v>35-45</v>
      </c>
      <c r="Q585" s="1" t="str">
        <f>TEXT(Table1[[#This Row],[Date Joined]],"DD")</f>
        <v>19</v>
      </c>
      <c r="R585" s="1" t="str">
        <f>TEXT(Table1[[#This Row],[Date Joined]],"MMM")</f>
        <v>May</v>
      </c>
      <c r="S585" s="1" t="str">
        <f>TEXT(Table1[[#This Row],[Date Joined]],"YYYY")</f>
        <v>2017</v>
      </c>
    </row>
    <row r="586" spans="1:19" x14ac:dyDescent="0.3">
      <c r="A586" s="1" t="s">
        <v>693</v>
      </c>
      <c r="B586" s="1" t="s">
        <v>61</v>
      </c>
      <c r="C586" s="1" t="s">
        <v>15</v>
      </c>
      <c r="D586" s="2">
        <v>58</v>
      </c>
      <c r="E586" s="1" t="s">
        <v>40</v>
      </c>
      <c r="F586" s="1" t="s">
        <v>41</v>
      </c>
      <c r="G586" s="28">
        <v>42874</v>
      </c>
      <c r="H586" s="3">
        <v>81699.88</v>
      </c>
      <c r="I586" s="1" t="s">
        <v>18</v>
      </c>
      <c r="J586" s="1" t="s">
        <v>27</v>
      </c>
      <c r="K586" s="1" t="s">
        <v>28</v>
      </c>
      <c r="L586" s="1" t="s">
        <v>20</v>
      </c>
      <c r="M586" s="1" t="s">
        <v>21</v>
      </c>
      <c r="N586" s="1" t="s">
        <v>22</v>
      </c>
      <c r="O586" s="1" t="s">
        <v>20</v>
      </c>
      <c r="P586" s="1" t="str">
        <f>IFERROR( LOOKUP(Table1[[#This Row],[Age]],$AO$3:$AO$8,$AP$3:$AP$8), "Out of Range")</f>
        <v>55-65</v>
      </c>
      <c r="Q586" s="1" t="str">
        <f>TEXT(Table1[[#This Row],[Date Joined]],"DD")</f>
        <v>19</v>
      </c>
      <c r="R586" s="1" t="str">
        <f>TEXT(Table1[[#This Row],[Date Joined]],"MMM")</f>
        <v>May</v>
      </c>
      <c r="S586" s="1" t="str">
        <f>TEXT(Table1[[#This Row],[Date Joined]],"YYYY")</f>
        <v>2017</v>
      </c>
    </row>
    <row r="587" spans="1:19" x14ac:dyDescent="0.3">
      <c r="A587" s="1" t="s">
        <v>694</v>
      </c>
      <c r="B587" s="1" t="s">
        <v>77</v>
      </c>
      <c r="C587" s="1" t="s">
        <v>15</v>
      </c>
      <c r="D587" s="2">
        <v>44</v>
      </c>
      <c r="E587" s="1" t="s">
        <v>40</v>
      </c>
      <c r="F587" s="1" t="s">
        <v>26</v>
      </c>
      <c r="G587" s="28">
        <v>42874</v>
      </c>
      <c r="H587" s="3">
        <v>9697.15</v>
      </c>
      <c r="I587" s="1" t="s">
        <v>49</v>
      </c>
      <c r="J587" s="1" t="s">
        <v>32</v>
      </c>
      <c r="K587" s="1" t="s">
        <v>28</v>
      </c>
      <c r="L587" s="1" t="s">
        <v>20</v>
      </c>
      <c r="M587" s="1" t="s">
        <v>21</v>
      </c>
      <c r="N587" s="1" t="s">
        <v>22</v>
      </c>
      <c r="O587" s="1" t="s">
        <v>20</v>
      </c>
      <c r="P587" s="1" t="str">
        <f>IFERROR( LOOKUP(Table1[[#This Row],[Age]],$AO$3:$AO$8,$AP$3:$AP$8), "Out of Range")</f>
        <v>35-45</v>
      </c>
      <c r="Q587" s="1" t="str">
        <f>TEXT(Table1[[#This Row],[Date Joined]],"DD")</f>
        <v>19</v>
      </c>
      <c r="R587" s="1" t="str">
        <f>TEXT(Table1[[#This Row],[Date Joined]],"MMM")</f>
        <v>May</v>
      </c>
      <c r="S587" s="1" t="str">
        <f>TEXT(Table1[[#This Row],[Date Joined]],"YYYY")</f>
        <v>2017</v>
      </c>
    </row>
    <row r="588" spans="1:19" x14ac:dyDescent="0.3">
      <c r="A588" s="1" t="s">
        <v>695</v>
      </c>
      <c r="B588" s="1" t="s">
        <v>35</v>
      </c>
      <c r="C588" s="1" t="s">
        <v>15</v>
      </c>
      <c r="D588" s="2">
        <v>51</v>
      </c>
      <c r="E588" s="1" t="s">
        <v>40</v>
      </c>
      <c r="F588" s="1" t="s">
        <v>26</v>
      </c>
      <c r="G588" s="28">
        <v>42874</v>
      </c>
      <c r="H588" s="3">
        <v>64963.519999999997</v>
      </c>
      <c r="I588" s="1" t="s">
        <v>31</v>
      </c>
      <c r="J588" s="1" t="s">
        <v>27</v>
      </c>
      <c r="K588" s="1" t="s">
        <v>28</v>
      </c>
      <c r="L588" s="1" t="s">
        <v>20</v>
      </c>
      <c r="M588" s="1" t="s">
        <v>21</v>
      </c>
      <c r="N588" s="1" t="s">
        <v>22</v>
      </c>
      <c r="O588" s="1" t="s">
        <v>20</v>
      </c>
      <c r="P588" s="1" t="str">
        <f>IFERROR( LOOKUP(Table1[[#This Row],[Age]],$AO$3:$AO$8,$AP$3:$AP$8), "Out of Range")</f>
        <v>45-55</v>
      </c>
      <c r="Q588" s="1" t="str">
        <f>TEXT(Table1[[#This Row],[Date Joined]],"DD")</f>
        <v>19</v>
      </c>
      <c r="R588" s="1" t="str">
        <f>TEXT(Table1[[#This Row],[Date Joined]],"MMM")</f>
        <v>May</v>
      </c>
      <c r="S588" s="1" t="str">
        <f>TEXT(Table1[[#This Row],[Date Joined]],"YYYY")</f>
        <v>2017</v>
      </c>
    </row>
    <row r="589" spans="1:19" x14ac:dyDescent="0.3">
      <c r="A589" s="1" t="s">
        <v>696</v>
      </c>
      <c r="B589" s="1" t="s">
        <v>105</v>
      </c>
      <c r="C589" s="1" t="s">
        <v>15</v>
      </c>
      <c r="D589" s="2">
        <v>46</v>
      </c>
      <c r="E589" s="1" t="s">
        <v>40</v>
      </c>
      <c r="F589" s="1" t="s">
        <v>26</v>
      </c>
      <c r="G589" s="28">
        <v>42874</v>
      </c>
      <c r="H589" s="3">
        <v>38945.879999999997</v>
      </c>
      <c r="I589" s="1" t="s">
        <v>18</v>
      </c>
      <c r="J589" s="1" t="s">
        <v>32</v>
      </c>
      <c r="K589" s="1" t="s">
        <v>28</v>
      </c>
      <c r="L589" s="1" t="s">
        <v>28</v>
      </c>
      <c r="M589" s="1" t="s">
        <v>21</v>
      </c>
      <c r="N589" s="1" t="s">
        <v>22</v>
      </c>
      <c r="O589" s="1" t="s">
        <v>20</v>
      </c>
      <c r="P589" s="1" t="str">
        <f>IFERROR( LOOKUP(Table1[[#This Row],[Age]],$AO$3:$AO$8,$AP$3:$AP$8), "Out of Range")</f>
        <v>45-55</v>
      </c>
      <c r="Q589" s="1" t="str">
        <f>TEXT(Table1[[#This Row],[Date Joined]],"DD")</f>
        <v>19</v>
      </c>
      <c r="R589" s="1" t="str">
        <f>TEXT(Table1[[#This Row],[Date Joined]],"MMM")</f>
        <v>May</v>
      </c>
      <c r="S589" s="1" t="str">
        <f>TEXT(Table1[[#This Row],[Date Joined]],"YYYY")</f>
        <v>2017</v>
      </c>
    </row>
    <row r="590" spans="1:19" x14ac:dyDescent="0.3">
      <c r="A590" s="1" t="s">
        <v>697</v>
      </c>
      <c r="B590" s="1" t="s">
        <v>36</v>
      </c>
      <c r="C590" s="1" t="s">
        <v>15</v>
      </c>
      <c r="D590" s="2">
        <v>43</v>
      </c>
      <c r="E590" s="1" t="s">
        <v>40</v>
      </c>
      <c r="F590" s="1" t="s">
        <v>26</v>
      </c>
      <c r="G590" s="28">
        <v>42874</v>
      </c>
      <c r="H590" s="3">
        <v>96241.94</v>
      </c>
      <c r="I590" s="1" t="s">
        <v>18</v>
      </c>
      <c r="J590" s="1" t="s">
        <v>27</v>
      </c>
      <c r="K590" s="1" t="s">
        <v>28</v>
      </c>
      <c r="L590" s="1" t="s">
        <v>20</v>
      </c>
      <c r="M590" s="1" t="s">
        <v>22</v>
      </c>
      <c r="N590" s="1" t="s">
        <v>22</v>
      </c>
      <c r="O590" s="1" t="s">
        <v>20</v>
      </c>
      <c r="P590" s="1" t="str">
        <f>IFERROR( LOOKUP(Table1[[#This Row],[Age]],$AO$3:$AO$8,$AP$3:$AP$8), "Out of Range")</f>
        <v>35-45</v>
      </c>
      <c r="Q590" s="1" t="str">
        <f>TEXT(Table1[[#This Row],[Date Joined]],"DD")</f>
        <v>19</v>
      </c>
      <c r="R590" s="1" t="str">
        <f>TEXT(Table1[[#This Row],[Date Joined]],"MMM")</f>
        <v>May</v>
      </c>
      <c r="S590" s="1" t="str">
        <f>TEXT(Table1[[#This Row],[Date Joined]],"YYYY")</f>
        <v>2017</v>
      </c>
    </row>
    <row r="591" spans="1:19" x14ac:dyDescent="0.3">
      <c r="A591" s="1" t="s">
        <v>698</v>
      </c>
      <c r="B591" s="1" t="s">
        <v>100</v>
      </c>
      <c r="C591" s="1" t="s">
        <v>15</v>
      </c>
      <c r="D591" s="2">
        <v>53</v>
      </c>
      <c r="E591" s="1" t="s">
        <v>40</v>
      </c>
      <c r="F591" s="1" t="s">
        <v>26</v>
      </c>
      <c r="G591" s="28">
        <v>42874</v>
      </c>
      <c r="H591" s="3">
        <v>53579.06</v>
      </c>
      <c r="I591" s="1" t="s">
        <v>18</v>
      </c>
      <c r="J591" s="1" t="s">
        <v>27</v>
      </c>
      <c r="K591" s="1" t="s">
        <v>20</v>
      </c>
      <c r="L591" s="1" t="s">
        <v>28</v>
      </c>
      <c r="M591" s="1" t="s">
        <v>21</v>
      </c>
      <c r="N591" s="1" t="s">
        <v>22</v>
      </c>
      <c r="O591" s="1" t="s">
        <v>20</v>
      </c>
      <c r="P591" s="1" t="str">
        <f>IFERROR( LOOKUP(Table1[[#This Row],[Age]],$AO$3:$AO$8,$AP$3:$AP$8), "Out of Range")</f>
        <v>45-55</v>
      </c>
      <c r="Q591" s="1" t="str">
        <f>TEXT(Table1[[#This Row],[Date Joined]],"DD")</f>
        <v>19</v>
      </c>
      <c r="R591" s="1" t="str">
        <f>TEXT(Table1[[#This Row],[Date Joined]],"MMM")</f>
        <v>May</v>
      </c>
      <c r="S591" s="1" t="str">
        <f>TEXT(Table1[[#This Row],[Date Joined]],"YYYY")</f>
        <v>2017</v>
      </c>
    </row>
    <row r="592" spans="1:19" x14ac:dyDescent="0.3">
      <c r="A592" s="1" t="s">
        <v>699</v>
      </c>
      <c r="B592" s="1" t="s">
        <v>46</v>
      </c>
      <c r="C592" s="1" t="s">
        <v>15</v>
      </c>
      <c r="D592" s="2">
        <v>41</v>
      </c>
      <c r="E592" s="1" t="s">
        <v>40</v>
      </c>
      <c r="F592" s="1" t="s">
        <v>26</v>
      </c>
      <c r="G592" s="28">
        <v>42874</v>
      </c>
      <c r="H592" s="3">
        <v>78190.179999999993</v>
      </c>
      <c r="I592" s="1" t="s">
        <v>18</v>
      </c>
      <c r="J592" s="1" t="s">
        <v>32</v>
      </c>
      <c r="K592" s="1" t="s">
        <v>20</v>
      </c>
      <c r="L592" s="1" t="s">
        <v>20</v>
      </c>
      <c r="M592" s="1" t="s">
        <v>22</v>
      </c>
      <c r="N592" s="1" t="s">
        <v>22</v>
      </c>
      <c r="O592" s="1" t="s">
        <v>20</v>
      </c>
      <c r="P592" s="1" t="str">
        <f>IFERROR( LOOKUP(Table1[[#This Row],[Age]],$AO$3:$AO$8,$AP$3:$AP$8), "Out of Range")</f>
        <v>35-45</v>
      </c>
      <c r="Q592" s="1" t="str">
        <f>TEXT(Table1[[#This Row],[Date Joined]],"DD")</f>
        <v>19</v>
      </c>
      <c r="R592" s="1" t="str">
        <f>TEXT(Table1[[#This Row],[Date Joined]],"MMM")</f>
        <v>May</v>
      </c>
      <c r="S592" s="1" t="str">
        <f>TEXT(Table1[[#This Row],[Date Joined]],"YYYY")</f>
        <v>2017</v>
      </c>
    </row>
    <row r="593" spans="1:19" x14ac:dyDescent="0.3">
      <c r="A593" s="1" t="s">
        <v>2377</v>
      </c>
      <c r="B593" s="1" t="s">
        <v>47</v>
      </c>
      <c r="C593" s="1" t="s">
        <v>15</v>
      </c>
      <c r="D593" s="2">
        <v>26</v>
      </c>
      <c r="E593" s="1" t="s">
        <v>34</v>
      </c>
      <c r="F593" s="1" t="s">
        <v>17</v>
      </c>
      <c r="G593" s="28">
        <v>43002</v>
      </c>
      <c r="H593" s="3">
        <v>87161.51</v>
      </c>
      <c r="I593" s="1" t="s">
        <v>31</v>
      </c>
      <c r="J593" s="1" t="s">
        <v>27</v>
      </c>
      <c r="K593" s="1" t="s">
        <v>28</v>
      </c>
      <c r="L593" s="1" t="s">
        <v>20</v>
      </c>
      <c r="M593" s="1" t="s">
        <v>22</v>
      </c>
      <c r="N593" s="1" t="s">
        <v>22</v>
      </c>
      <c r="O593" s="1" t="s">
        <v>20</v>
      </c>
      <c r="P593" s="1" t="str">
        <f>IFERROR( LOOKUP(Table1[[#This Row],[Age]],$AO$3:$AO$8,$AP$3:$AP$8), "Out of Range")</f>
        <v>26-35</v>
      </c>
      <c r="Q593" s="1" t="str">
        <f>TEXT(Table1[[#This Row],[Date Joined]],"DD")</f>
        <v>24</v>
      </c>
      <c r="R593" s="1" t="str">
        <f>TEXT(Table1[[#This Row],[Date Joined]],"MMM")</f>
        <v>Sep</v>
      </c>
      <c r="S593" s="1" t="str">
        <f>TEXT(Table1[[#This Row],[Date Joined]],"YYYY")</f>
        <v>2017</v>
      </c>
    </row>
    <row r="594" spans="1:19" x14ac:dyDescent="0.3">
      <c r="A594" s="1" t="s">
        <v>2477</v>
      </c>
      <c r="B594" s="1" t="s">
        <v>80</v>
      </c>
      <c r="C594" s="1" t="s">
        <v>15</v>
      </c>
      <c r="D594" s="2">
        <v>26</v>
      </c>
      <c r="E594" s="1" t="s">
        <v>16</v>
      </c>
      <c r="F594" s="1" t="s">
        <v>17</v>
      </c>
      <c r="G594" s="28">
        <v>43007</v>
      </c>
      <c r="H594" s="3">
        <v>91904.72</v>
      </c>
      <c r="I594" s="1" t="s">
        <v>18</v>
      </c>
      <c r="J594" s="1" t="s">
        <v>27</v>
      </c>
      <c r="K594" s="1" t="s">
        <v>28</v>
      </c>
      <c r="L594" s="1" t="s">
        <v>20</v>
      </c>
      <c r="M594" s="1" t="s">
        <v>21</v>
      </c>
      <c r="N594" s="1" t="s">
        <v>22</v>
      </c>
      <c r="O594" s="1" t="s">
        <v>20</v>
      </c>
      <c r="P594" s="1" t="str">
        <f>IFERROR( LOOKUP(Table1[[#This Row],[Age]],$AO$3:$AO$8,$AP$3:$AP$8), "Out of Range")</f>
        <v>26-35</v>
      </c>
      <c r="Q594" s="1" t="str">
        <f>TEXT(Table1[[#This Row],[Date Joined]],"DD")</f>
        <v>29</v>
      </c>
      <c r="R594" s="1" t="str">
        <f>TEXT(Table1[[#This Row],[Date Joined]],"MMM")</f>
        <v>Sep</v>
      </c>
      <c r="S594" s="1" t="str">
        <f>TEXT(Table1[[#This Row],[Date Joined]],"YYYY")</f>
        <v>2017</v>
      </c>
    </row>
    <row r="595" spans="1:19" x14ac:dyDescent="0.3">
      <c r="A595" s="1" t="s">
        <v>702</v>
      </c>
      <c r="B595" s="1" t="s">
        <v>37</v>
      </c>
      <c r="C595" s="1" t="s">
        <v>24</v>
      </c>
      <c r="D595" s="2">
        <v>39</v>
      </c>
      <c r="E595" s="1" t="s">
        <v>34</v>
      </c>
      <c r="F595" s="1" t="s">
        <v>17</v>
      </c>
      <c r="G595" s="28">
        <v>42874</v>
      </c>
      <c r="H595" s="3">
        <v>60650.96</v>
      </c>
      <c r="I595" s="1" t="s">
        <v>18</v>
      </c>
      <c r="J595" s="1" t="s">
        <v>27</v>
      </c>
      <c r="K595" s="1" t="s">
        <v>20</v>
      </c>
      <c r="L595" s="1" t="s">
        <v>20</v>
      </c>
      <c r="M595" s="1" t="s">
        <v>21</v>
      </c>
      <c r="N595" s="1" t="s">
        <v>22</v>
      </c>
      <c r="O595" s="1" t="s">
        <v>20</v>
      </c>
      <c r="P595" s="1" t="str">
        <f>IFERROR( LOOKUP(Table1[[#This Row],[Age]],$AO$3:$AO$8,$AP$3:$AP$8), "Out of Range")</f>
        <v>35-45</v>
      </c>
      <c r="Q595" s="1" t="str">
        <f>TEXT(Table1[[#This Row],[Date Joined]],"DD")</f>
        <v>19</v>
      </c>
      <c r="R595" s="1" t="str">
        <f>TEXT(Table1[[#This Row],[Date Joined]],"MMM")</f>
        <v>May</v>
      </c>
      <c r="S595" s="1" t="str">
        <f>TEXT(Table1[[#This Row],[Date Joined]],"YYYY")</f>
        <v>2017</v>
      </c>
    </row>
    <row r="596" spans="1:19" x14ac:dyDescent="0.3">
      <c r="A596" s="1" t="s">
        <v>703</v>
      </c>
      <c r="B596" s="1" t="s">
        <v>79</v>
      </c>
      <c r="C596" s="1" t="s">
        <v>15</v>
      </c>
      <c r="D596" s="2">
        <v>34</v>
      </c>
      <c r="E596" s="1" t="s">
        <v>34</v>
      </c>
      <c r="F596" s="1" t="s">
        <v>26</v>
      </c>
      <c r="G596" s="28">
        <v>42874</v>
      </c>
      <c r="H596" s="3">
        <v>91672.48</v>
      </c>
      <c r="I596" s="1" t="s">
        <v>31</v>
      </c>
      <c r="J596" s="1" t="s">
        <v>32</v>
      </c>
      <c r="K596" s="1" t="s">
        <v>28</v>
      </c>
      <c r="L596" s="1" t="s">
        <v>20</v>
      </c>
      <c r="M596" s="1" t="s">
        <v>21</v>
      </c>
      <c r="N596" s="1" t="s">
        <v>22</v>
      </c>
      <c r="O596" s="1" t="s">
        <v>20</v>
      </c>
      <c r="P596" s="1" t="str">
        <f>IFERROR( LOOKUP(Table1[[#This Row],[Age]],$AO$3:$AO$8,$AP$3:$AP$8), "Out of Range")</f>
        <v>26-35</v>
      </c>
      <c r="Q596" s="1" t="str">
        <f>TEXT(Table1[[#This Row],[Date Joined]],"DD")</f>
        <v>19</v>
      </c>
      <c r="R596" s="1" t="str">
        <f>TEXT(Table1[[#This Row],[Date Joined]],"MMM")</f>
        <v>May</v>
      </c>
      <c r="S596" s="1" t="str">
        <f>TEXT(Table1[[#This Row],[Date Joined]],"YYYY")</f>
        <v>2017</v>
      </c>
    </row>
    <row r="597" spans="1:19" x14ac:dyDescent="0.3">
      <c r="A597" s="1" t="s">
        <v>704</v>
      </c>
      <c r="B597" s="1" t="s">
        <v>39</v>
      </c>
      <c r="C597" s="1" t="s">
        <v>24</v>
      </c>
      <c r="D597" s="2">
        <v>36</v>
      </c>
      <c r="E597" s="1" t="s">
        <v>34</v>
      </c>
      <c r="F597" s="1" t="s">
        <v>17</v>
      </c>
      <c r="G597" s="28">
        <v>42874</v>
      </c>
      <c r="H597" s="3">
        <v>85057.91</v>
      </c>
      <c r="I597" s="1" t="s">
        <v>18</v>
      </c>
      <c r="J597" s="1" t="s">
        <v>22</v>
      </c>
      <c r="K597" s="1" t="s">
        <v>20</v>
      </c>
      <c r="L597" s="1" t="s">
        <v>20</v>
      </c>
      <c r="M597" s="1" t="s">
        <v>21</v>
      </c>
      <c r="N597" s="1" t="s">
        <v>22</v>
      </c>
      <c r="O597" s="1" t="s">
        <v>20</v>
      </c>
      <c r="P597" s="1" t="str">
        <f>IFERROR( LOOKUP(Table1[[#This Row],[Age]],$AO$3:$AO$8,$AP$3:$AP$8), "Out of Range")</f>
        <v>35-45</v>
      </c>
      <c r="Q597" s="1" t="str">
        <f>TEXT(Table1[[#This Row],[Date Joined]],"DD")</f>
        <v>19</v>
      </c>
      <c r="R597" s="1" t="str">
        <f>TEXT(Table1[[#This Row],[Date Joined]],"MMM")</f>
        <v>May</v>
      </c>
      <c r="S597" s="1" t="str">
        <f>TEXT(Table1[[#This Row],[Date Joined]],"YYYY")</f>
        <v>2017</v>
      </c>
    </row>
    <row r="598" spans="1:19" x14ac:dyDescent="0.3">
      <c r="A598" s="1" t="s">
        <v>705</v>
      </c>
      <c r="B598" s="1" t="s">
        <v>60</v>
      </c>
      <c r="C598" s="1" t="s">
        <v>15</v>
      </c>
      <c r="D598" s="2">
        <v>36</v>
      </c>
      <c r="E598" s="1" t="s">
        <v>34</v>
      </c>
      <c r="F598" s="1" t="s">
        <v>17</v>
      </c>
      <c r="G598" s="28">
        <v>42874</v>
      </c>
      <c r="H598" s="3">
        <v>89676.9</v>
      </c>
      <c r="I598" s="1" t="s">
        <v>18</v>
      </c>
      <c r="J598" s="1" t="s">
        <v>19</v>
      </c>
      <c r="K598" s="1" t="s">
        <v>28</v>
      </c>
      <c r="L598" s="1" t="s">
        <v>20</v>
      </c>
      <c r="M598" s="1" t="s">
        <v>21</v>
      </c>
      <c r="N598" s="1" t="s">
        <v>29</v>
      </c>
      <c r="O598" s="1" t="s">
        <v>20</v>
      </c>
      <c r="P598" s="1" t="str">
        <f>IFERROR( LOOKUP(Table1[[#This Row],[Age]],$AO$3:$AO$8,$AP$3:$AP$8), "Out of Range")</f>
        <v>35-45</v>
      </c>
      <c r="Q598" s="1" t="str">
        <f>TEXT(Table1[[#This Row],[Date Joined]],"DD")</f>
        <v>19</v>
      </c>
      <c r="R598" s="1" t="str">
        <f>TEXT(Table1[[#This Row],[Date Joined]],"MMM")</f>
        <v>May</v>
      </c>
      <c r="S598" s="1" t="str">
        <f>TEXT(Table1[[#This Row],[Date Joined]],"YYYY")</f>
        <v>2017</v>
      </c>
    </row>
    <row r="599" spans="1:19" x14ac:dyDescent="0.3">
      <c r="A599" s="1" t="s">
        <v>706</v>
      </c>
      <c r="B599" s="1" t="s">
        <v>74</v>
      </c>
      <c r="C599" s="1" t="s">
        <v>15</v>
      </c>
      <c r="D599" s="2">
        <v>39</v>
      </c>
      <c r="E599" s="1" t="s">
        <v>34</v>
      </c>
      <c r="F599" s="1" t="s">
        <v>26</v>
      </c>
      <c r="G599" s="28">
        <v>42874</v>
      </c>
      <c r="H599" s="3">
        <v>76615.27</v>
      </c>
      <c r="I599" s="1" t="s">
        <v>18</v>
      </c>
      <c r="J599" s="1" t="s">
        <v>19</v>
      </c>
      <c r="K599" s="1" t="s">
        <v>20</v>
      </c>
      <c r="L599" s="1" t="s">
        <v>20</v>
      </c>
      <c r="M599" s="1" t="s">
        <v>21</v>
      </c>
      <c r="N599" s="1" t="s">
        <v>22</v>
      </c>
      <c r="O599" s="1" t="s">
        <v>20</v>
      </c>
      <c r="P599" s="1" t="str">
        <f>IFERROR( LOOKUP(Table1[[#This Row],[Age]],$AO$3:$AO$8,$AP$3:$AP$8), "Out of Range")</f>
        <v>35-45</v>
      </c>
      <c r="Q599" s="1" t="str">
        <f>TEXT(Table1[[#This Row],[Date Joined]],"DD")</f>
        <v>19</v>
      </c>
      <c r="R599" s="1" t="str">
        <f>TEXT(Table1[[#This Row],[Date Joined]],"MMM")</f>
        <v>May</v>
      </c>
      <c r="S599" s="1" t="str">
        <f>TEXT(Table1[[#This Row],[Date Joined]],"YYYY")</f>
        <v>2017</v>
      </c>
    </row>
    <row r="600" spans="1:19" x14ac:dyDescent="0.3">
      <c r="A600" s="1" t="s">
        <v>2480</v>
      </c>
      <c r="B600" s="1" t="s">
        <v>58</v>
      </c>
      <c r="C600" s="1" t="s">
        <v>24</v>
      </c>
      <c r="D600" s="2">
        <v>26</v>
      </c>
      <c r="E600" s="1" t="s">
        <v>16</v>
      </c>
      <c r="F600" s="1" t="s">
        <v>17</v>
      </c>
      <c r="G600" s="28">
        <v>43007</v>
      </c>
      <c r="H600" s="3">
        <v>20649.43</v>
      </c>
      <c r="I600" s="1" t="s">
        <v>49</v>
      </c>
      <c r="J600" s="1" t="s">
        <v>32</v>
      </c>
      <c r="K600" s="1" t="s">
        <v>28</v>
      </c>
      <c r="L600" s="1" t="s">
        <v>20</v>
      </c>
      <c r="M600" s="1" t="s">
        <v>22</v>
      </c>
      <c r="N600" s="1" t="s">
        <v>22</v>
      </c>
      <c r="O600" s="1" t="s">
        <v>20</v>
      </c>
      <c r="P600" s="1" t="str">
        <f>IFERROR( LOOKUP(Table1[[#This Row],[Age]],$AO$3:$AO$8,$AP$3:$AP$8), "Out of Range")</f>
        <v>26-35</v>
      </c>
      <c r="Q600" s="1" t="str">
        <f>TEXT(Table1[[#This Row],[Date Joined]],"DD")</f>
        <v>29</v>
      </c>
      <c r="R600" s="1" t="str">
        <f>TEXT(Table1[[#This Row],[Date Joined]],"MMM")</f>
        <v>Sep</v>
      </c>
      <c r="S600" s="1" t="str">
        <f>TEXT(Table1[[#This Row],[Date Joined]],"YYYY")</f>
        <v>2017</v>
      </c>
    </row>
    <row r="601" spans="1:19" x14ac:dyDescent="0.3">
      <c r="A601" s="1" t="s">
        <v>2549</v>
      </c>
      <c r="B601" s="1" t="s">
        <v>42</v>
      </c>
      <c r="C601" s="1" t="s">
        <v>15</v>
      </c>
      <c r="D601" s="2">
        <v>26</v>
      </c>
      <c r="E601" s="1" t="s">
        <v>40</v>
      </c>
      <c r="F601" s="1" t="s">
        <v>26</v>
      </c>
      <c r="G601" s="28">
        <v>43011</v>
      </c>
      <c r="H601" s="3">
        <v>104332.79</v>
      </c>
      <c r="I601" s="1" t="s">
        <v>49</v>
      </c>
      <c r="J601" s="1" t="s">
        <v>32</v>
      </c>
      <c r="K601" s="1" t="s">
        <v>28</v>
      </c>
      <c r="L601" s="1" t="s">
        <v>20</v>
      </c>
      <c r="M601" s="1" t="s">
        <v>21</v>
      </c>
      <c r="N601" s="1" t="s">
        <v>22</v>
      </c>
      <c r="O601" s="1" t="s">
        <v>20</v>
      </c>
      <c r="P601" s="1" t="str">
        <f>IFERROR( LOOKUP(Table1[[#This Row],[Age]],$AO$3:$AO$8,$AP$3:$AP$8), "Out of Range")</f>
        <v>26-35</v>
      </c>
      <c r="Q601" s="1" t="str">
        <f>TEXT(Table1[[#This Row],[Date Joined]],"DD")</f>
        <v>03</v>
      </c>
      <c r="R601" s="1" t="str">
        <f>TEXT(Table1[[#This Row],[Date Joined]],"MMM")</f>
        <v>Oct</v>
      </c>
      <c r="S601" s="1" t="str">
        <f>TEXT(Table1[[#This Row],[Date Joined]],"YYYY")</f>
        <v>2017</v>
      </c>
    </row>
    <row r="602" spans="1:19" x14ac:dyDescent="0.3">
      <c r="A602" s="1" t="s">
        <v>2585</v>
      </c>
      <c r="B602" s="1" t="s">
        <v>44</v>
      </c>
      <c r="C602" s="1" t="s">
        <v>15</v>
      </c>
      <c r="D602" s="2">
        <v>26</v>
      </c>
      <c r="E602" s="1" t="s">
        <v>16</v>
      </c>
      <c r="F602" s="1" t="s">
        <v>17</v>
      </c>
      <c r="G602" s="28">
        <v>43014</v>
      </c>
      <c r="H602" s="3">
        <v>121624.54</v>
      </c>
      <c r="I602" s="1" t="s">
        <v>18</v>
      </c>
      <c r="J602" s="1" t="s">
        <v>27</v>
      </c>
      <c r="K602" s="1" t="s">
        <v>20</v>
      </c>
      <c r="L602" s="1" t="s">
        <v>20</v>
      </c>
      <c r="M602" s="1" t="s">
        <v>22</v>
      </c>
      <c r="N602" s="1" t="s">
        <v>22</v>
      </c>
      <c r="O602" s="1" t="s">
        <v>20</v>
      </c>
      <c r="P602" s="1" t="str">
        <f>IFERROR( LOOKUP(Table1[[#This Row],[Age]],$AO$3:$AO$8,$AP$3:$AP$8), "Out of Range")</f>
        <v>26-35</v>
      </c>
      <c r="Q602" s="1" t="str">
        <f>TEXT(Table1[[#This Row],[Date Joined]],"DD")</f>
        <v>06</v>
      </c>
      <c r="R602" s="1" t="str">
        <f>TEXT(Table1[[#This Row],[Date Joined]],"MMM")</f>
        <v>Oct</v>
      </c>
      <c r="S602" s="1" t="str">
        <f>TEXT(Table1[[#This Row],[Date Joined]],"YYYY")</f>
        <v>2017</v>
      </c>
    </row>
    <row r="603" spans="1:19" x14ac:dyDescent="0.3">
      <c r="A603" s="1" t="s">
        <v>2610</v>
      </c>
      <c r="B603" s="1" t="s">
        <v>64</v>
      </c>
      <c r="C603" s="1" t="s">
        <v>24</v>
      </c>
      <c r="D603" s="2">
        <v>26</v>
      </c>
      <c r="E603" s="1" t="s">
        <v>34</v>
      </c>
      <c r="F603" s="1" t="s">
        <v>17</v>
      </c>
      <c r="G603" s="28">
        <v>43015</v>
      </c>
      <c r="H603" s="3">
        <v>56104.03</v>
      </c>
      <c r="I603" s="1" t="s">
        <v>18</v>
      </c>
      <c r="J603" s="1" t="s">
        <v>27</v>
      </c>
      <c r="K603" s="1" t="s">
        <v>28</v>
      </c>
      <c r="L603" s="1" t="s">
        <v>20</v>
      </c>
      <c r="M603" s="1" t="s">
        <v>22</v>
      </c>
      <c r="N603" s="1" t="s">
        <v>22</v>
      </c>
      <c r="O603" s="1" t="s">
        <v>20</v>
      </c>
      <c r="P603" s="1" t="str">
        <f>IFERROR( LOOKUP(Table1[[#This Row],[Age]],$AO$3:$AO$8,$AP$3:$AP$8), "Out of Range")</f>
        <v>26-35</v>
      </c>
      <c r="Q603" s="1" t="str">
        <f>TEXT(Table1[[#This Row],[Date Joined]],"DD")</f>
        <v>07</v>
      </c>
      <c r="R603" s="1" t="str">
        <f>TEXT(Table1[[#This Row],[Date Joined]],"MMM")</f>
        <v>Oct</v>
      </c>
      <c r="S603" s="1" t="str">
        <f>TEXT(Table1[[#This Row],[Date Joined]],"YYYY")</f>
        <v>2017</v>
      </c>
    </row>
    <row r="604" spans="1:19" x14ac:dyDescent="0.3">
      <c r="A604" s="1" t="s">
        <v>2893</v>
      </c>
      <c r="B604" s="1" t="s">
        <v>42</v>
      </c>
      <c r="C604" s="1" t="s">
        <v>15</v>
      </c>
      <c r="D604" s="2">
        <v>26</v>
      </c>
      <c r="E604" s="1" t="s">
        <v>16</v>
      </c>
      <c r="F604" s="1" t="s">
        <v>26</v>
      </c>
      <c r="G604" s="28">
        <v>43033</v>
      </c>
      <c r="H604" s="3">
        <v>37162.78</v>
      </c>
      <c r="I604" s="1" t="s">
        <v>31</v>
      </c>
      <c r="J604" s="1" t="s">
        <v>27</v>
      </c>
      <c r="K604" s="1" t="s">
        <v>28</v>
      </c>
      <c r="L604" s="1" t="s">
        <v>20</v>
      </c>
      <c r="M604" s="1" t="s">
        <v>21</v>
      </c>
      <c r="N604" s="1" t="s">
        <v>38</v>
      </c>
      <c r="O604" s="1" t="s">
        <v>20</v>
      </c>
      <c r="P604" s="1" t="str">
        <f>IFERROR( LOOKUP(Table1[[#This Row],[Age]],$AO$3:$AO$8,$AP$3:$AP$8), "Out of Range")</f>
        <v>26-35</v>
      </c>
      <c r="Q604" s="1" t="str">
        <f>TEXT(Table1[[#This Row],[Date Joined]],"DD")</f>
        <v>25</v>
      </c>
      <c r="R604" s="1" t="str">
        <f>TEXT(Table1[[#This Row],[Date Joined]],"MMM")</f>
        <v>Oct</v>
      </c>
      <c r="S604" s="1" t="str">
        <f>TEXT(Table1[[#This Row],[Date Joined]],"YYYY")</f>
        <v>2017</v>
      </c>
    </row>
    <row r="605" spans="1:19" x14ac:dyDescent="0.3">
      <c r="A605" s="1" t="s">
        <v>2901</v>
      </c>
      <c r="B605" s="1" t="s">
        <v>108</v>
      </c>
      <c r="C605" s="1" t="s">
        <v>24</v>
      </c>
      <c r="D605" s="2">
        <v>26</v>
      </c>
      <c r="E605" s="1" t="s">
        <v>34</v>
      </c>
      <c r="F605" s="1" t="s">
        <v>17</v>
      </c>
      <c r="G605" s="28">
        <v>43033</v>
      </c>
      <c r="H605" s="3">
        <v>87609.34</v>
      </c>
      <c r="I605" s="1" t="s">
        <v>18</v>
      </c>
      <c r="J605" s="1" t="s">
        <v>27</v>
      </c>
      <c r="K605" s="1" t="s">
        <v>28</v>
      </c>
      <c r="L605" s="1" t="s">
        <v>20</v>
      </c>
      <c r="M605" s="1" t="s">
        <v>22</v>
      </c>
      <c r="N605" s="1" t="s">
        <v>22</v>
      </c>
      <c r="O605" s="1" t="s">
        <v>20</v>
      </c>
      <c r="P605" s="1" t="str">
        <f>IFERROR( LOOKUP(Table1[[#This Row],[Age]],$AO$3:$AO$8,$AP$3:$AP$8), "Out of Range")</f>
        <v>26-35</v>
      </c>
      <c r="Q605" s="1" t="str">
        <f>TEXT(Table1[[#This Row],[Date Joined]],"DD")</f>
        <v>25</v>
      </c>
      <c r="R605" s="1" t="str">
        <f>TEXT(Table1[[#This Row],[Date Joined]],"MMM")</f>
        <v>Oct</v>
      </c>
      <c r="S605" s="1" t="str">
        <f>TEXT(Table1[[#This Row],[Date Joined]],"YYYY")</f>
        <v>2017</v>
      </c>
    </row>
    <row r="606" spans="1:19" x14ac:dyDescent="0.3">
      <c r="A606" s="1" t="s">
        <v>713</v>
      </c>
      <c r="B606" s="1" t="s">
        <v>51</v>
      </c>
      <c r="C606" s="1" t="s">
        <v>24</v>
      </c>
      <c r="D606" s="2">
        <v>45</v>
      </c>
      <c r="E606" s="1" t="s">
        <v>16</v>
      </c>
      <c r="F606" s="1" t="s">
        <v>17</v>
      </c>
      <c r="G606" s="28">
        <v>42875</v>
      </c>
      <c r="H606" s="3">
        <v>111398.46</v>
      </c>
      <c r="I606" s="1" t="s">
        <v>18</v>
      </c>
      <c r="J606" s="1" t="s">
        <v>19</v>
      </c>
      <c r="K606" s="1" t="s">
        <v>28</v>
      </c>
      <c r="L606" s="1" t="s">
        <v>20</v>
      </c>
      <c r="M606" s="1" t="s">
        <v>21</v>
      </c>
      <c r="N606" s="1" t="s">
        <v>22</v>
      </c>
      <c r="O606" s="1" t="s">
        <v>20</v>
      </c>
      <c r="P606" s="1" t="str">
        <f>IFERROR( LOOKUP(Table1[[#This Row],[Age]],$AO$3:$AO$8,$AP$3:$AP$8), "Out of Range")</f>
        <v>45-55</v>
      </c>
      <c r="Q606" s="1" t="str">
        <f>TEXT(Table1[[#This Row],[Date Joined]],"DD")</f>
        <v>20</v>
      </c>
      <c r="R606" s="1" t="str">
        <f>TEXT(Table1[[#This Row],[Date Joined]],"MMM")</f>
        <v>May</v>
      </c>
      <c r="S606" s="1" t="str">
        <f>TEXT(Table1[[#This Row],[Date Joined]],"YYYY")</f>
        <v>2017</v>
      </c>
    </row>
    <row r="607" spans="1:19" x14ac:dyDescent="0.3">
      <c r="A607" s="1" t="s">
        <v>714</v>
      </c>
      <c r="B607" s="1" t="s">
        <v>43</v>
      </c>
      <c r="C607" s="1" t="s">
        <v>24</v>
      </c>
      <c r="D607" s="2">
        <v>42</v>
      </c>
      <c r="E607" s="1" t="s">
        <v>16</v>
      </c>
      <c r="F607" s="1" t="s">
        <v>17</v>
      </c>
      <c r="G607" s="28">
        <v>42875</v>
      </c>
      <c r="H607" s="3">
        <v>6345.03</v>
      </c>
      <c r="I607" s="1" t="s">
        <v>18</v>
      </c>
      <c r="J607" s="1" t="s">
        <v>27</v>
      </c>
      <c r="K607" s="1" t="s">
        <v>28</v>
      </c>
      <c r="L607" s="1" t="s">
        <v>28</v>
      </c>
      <c r="M607" s="1" t="s">
        <v>21</v>
      </c>
      <c r="N607" s="1" t="s">
        <v>22</v>
      </c>
      <c r="O607" s="1" t="s">
        <v>20</v>
      </c>
      <c r="P607" s="1" t="str">
        <f>IFERROR( LOOKUP(Table1[[#This Row],[Age]],$AO$3:$AO$8,$AP$3:$AP$8), "Out of Range")</f>
        <v>35-45</v>
      </c>
      <c r="Q607" s="1" t="str">
        <f>TEXT(Table1[[#This Row],[Date Joined]],"DD")</f>
        <v>20</v>
      </c>
      <c r="R607" s="1" t="str">
        <f>TEXT(Table1[[#This Row],[Date Joined]],"MMM")</f>
        <v>May</v>
      </c>
      <c r="S607" s="1" t="str">
        <f>TEXT(Table1[[#This Row],[Date Joined]],"YYYY")</f>
        <v>2017</v>
      </c>
    </row>
    <row r="608" spans="1:19" x14ac:dyDescent="0.3">
      <c r="A608" s="1" t="s">
        <v>715</v>
      </c>
      <c r="B608" s="1" t="s">
        <v>98</v>
      </c>
      <c r="C608" s="1" t="s">
        <v>15</v>
      </c>
      <c r="D608" s="2">
        <v>45</v>
      </c>
      <c r="E608" s="1" t="s">
        <v>40</v>
      </c>
      <c r="F608" s="1" t="s">
        <v>17</v>
      </c>
      <c r="G608" s="28">
        <v>42875</v>
      </c>
      <c r="H608" s="3">
        <v>15332.51</v>
      </c>
      <c r="I608" s="1" t="s">
        <v>18</v>
      </c>
      <c r="J608" s="1" t="s">
        <v>27</v>
      </c>
      <c r="K608" s="1" t="s">
        <v>28</v>
      </c>
      <c r="L608" s="1" t="s">
        <v>20</v>
      </c>
      <c r="M608" s="1" t="s">
        <v>22</v>
      </c>
      <c r="N608" s="1" t="s">
        <v>22</v>
      </c>
      <c r="O608" s="1" t="s">
        <v>20</v>
      </c>
      <c r="P608" s="1" t="str">
        <f>IFERROR( LOOKUP(Table1[[#This Row],[Age]],$AO$3:$AO$8,$AP$3:$AP$8), "Out of Range")</f>
        <v>45-55</v>
      </c>
      <c r="Q608" s="1" t="str">
        <f>TEXT(Table1[[#This Row],[Date Joined]],"DD")</f>
        <v>20</v>
      </c>
      <c r="R608" s="1" t="str">
        <f>TEXT(Table1[[#This Row],[Date Joined]],"MMM")</f>
        <v>May</v>
      </c>
      <c r="S608" s="1" t="str">
        <f>TEXT(Table1[[#This Row],[Date Joined]],"YYYY")</f>
        <v>2017</v>
      </c>
    </row>
    <row r="609" spans="1:19" x14ac:dyDescent="0.3">
      <c r="A609" s="1" t="s">
        <v>716</v>
      </c>
      <c r="B609" s="1" t="s">
        <v>35</v>
      </c>
      <c r="C609" s="1" t="s">
        <v>15</v>
      </c>
      <c r="D609" s="2">
        <v>44</v>
      </c>
      <c r="E609" s="1" t="s">
        <v>40</v>
      </c>
      <c r="F609" s="1" t="s">
        <v>41</v>
      </c>
      <c r="G609" s="28">
        <v>42875</v>
      </c>
      <c r="H609" s="3">
        <v>13522.42</v>
      </c>
      <c r="I609" s="1" t="s">
        <v>49</v>
      </c>
      <c r="J609" s="1" t="s">
        <v>32</v>
      </c>
      <c r="K609" s="1" t="s">
        <v>20</v>
      </c>
      <c r="L609" s="1" t="s">
        <v>20</v>
      </c>
      <c r="M609" s="1" t="s">
        <v>21</v>
      </c>
      <c r="N609" s="1" t="s">
        <v>22</v>
      </c>
      <c r="O609" s="1" t="s">
        <v>20</v>
      </c>
      <c r="P609" s="1" t="str">
        <f>IFERROR( LOOKUP(Table1[[#This Row],[Age]],$AO$3:$AO$8,$AP$3:$AP$8), "Out of Range")</f>
        <v>35-45</v>
      </c>
      <c r="Q609" s="1" t="str">
        <f>TEXT(Table1[[#This Row],[Date Joined]],"DD")</f>
        <v>20</v>
      </c>
      <c r="R609" s="1" t="str">
        <f>TEXT(Table1[[#This Row],[Date Joined]],"MMM")</f>
        <v>May</v>
      </c>
      <c r="S609" s="1" t="str">
        <f>TEXT(Table1[[#This Row],[Date Joined]],"YYYY")</f>
        <v>2017</v>
      </c>
    </row>
    <row r="610" spans="1:19" x14ac:dyDescent="0.3">
      <c r="A610" s="1" t="s">
        <v>717</v>
      </c>
      <c r="B610" s="1" t="s">
        <v>97</v>
      </c>
      <c r="C610" s="1" t="s">
        <v>15</v>
      </c>
      <c r="D610" s="2">
        <v>58</v>
      </c>
      <c r="E610" s="1" t="s">
        <v>40</v>
      </c>
      <c r="F610" s="1" t="s">
        <v>41</v>
      </c>
      <c r="G610" s="28">
        <v>42875</v>
      </c>
      <c r="H610" s="3">
        <v>128418.75</v>
      </c>
      <c r="I610" s="1" t="s">
        <v>31</v>
      </c>
      <c r="J610" s="1" t="s">
        <v>32</v>
      </c>
      <c r="K610" s="1" t="s">
        <v>20</v>
      </c>
      <c r="L610" s="1" t="s">
        <v>20</v>
      </c>
      <c r="M610" s="1" t="s">
        <v>53</v>
      </c>
      <c r="N610" s="1" t="s">
        <v>22</v>
      </c>
      <c r="O610" s="1" t="s">
        <v>20</v>
      </c>
      <c r="P610" s="1" t="str">
        <f>IFERROR( LOOKUP(Table1[[#This Row],[Age]],$AO$3:$AO$8,$AP$3:$AP$8), "Out of Range")</f>
        <v>55-65</v>
      </c>
      <c r="Q610" s="1" t="str">
        <f>TEXT(Table1[[#This Row],[Date Joined]],"DD")</f>
        <v>20</v>
      </c>
      <c r="R610" s="1" t="str">
        <f>TEXT(Table1[[#This Row],[Date Joined]],"MMM")</f>
        <v>May</v>
      </c>
      <c r="S610" s="1" t="str">
        <f>TEXT(Table1[[#This Row],[Date Joined]],"YYYY")</f>
        <v>2017</v>
      </c>
    </row>
    <row r="611" spans="1:19" x14ac:dyDescent="0.3">
      <c r="A611" s="1" t="s">
        <v>718</v>
      </c>
      <c r="B611" s="1" t="s">
        <v>46</v>
      </c>
      <c r="C611" s="1" t="s">
        <v>15</v>
      </c>
      <c r="D611" s="2">
        <v>52</v>
      </c>
      <c r="E611" s="1" t="s">
        <v>40</v>
      </c>
      <c r="F611" s="1" t="s">
        <v>26</v>
      </c>
      <c r="G611" s="28">
        <v>42875</v>
      </c>
      <c r="H611" s="3">
        <v>144489.21</v>
      </c>
      <c r="I611" s="1" t="s">
        <v>18</v>
      </c>
      <c r="J611" s="1" t="s">
        <v>32</v>
      </c>
      <c r="K611" s="1" t="s">
        <v>28</v>
      </c>
      <c r="L611" s="1" t="s">
        <v>28</v>
      </c>
      <c r="M611" s="1" t="s">
        <v>21</v>
      </c>
      <c r="N611" s="1" t="s">
        <v>22</v>
      </c>
      <c r="O611" s="1" t="s">
        <v>20</v>
      </c>
      <c r="P611" s="1" t="str">
        <f>IFERROR( LOOKUP(Table1[[#This Row],[Age]],$AO$3:$AO$8,$AP$3:$AP$8), "Out of Range")</f>
        <v>45-55</v>
      </c>
      <c r="Q611" s="1" t="str">
        <f>TEXT(Table1[[#This Row],[Date Joined]],"DD")</f>
        <v>20</v>
      </c>
      <c r="R611" s="1" t="str">
        <f>TEXT(Table1[[#This Row],[Date Joined]],"MMM")</f>
        <v>May</v>
      </c>
      <c r="S611" s="1" t="str">
        <f>TEXT(Table1[[#This Row],[Date Joined]],"YYYY")</f>
        <v>2017</v>
      </c>
    </row>
    <row r="612" spans="1:19" x14ac:dyDescent="0.3">
      <c r="A612" s="1" t="s">
        <v>719</v>
      </c>
      <c r="B612" s="1" t="s">
        <v>75</v>
      </c>
      <c r="C612" s="1" t="s">
        <v>24</v>
      </c>
      <c r="D612" s="2">
        <v>36</v>
      </c>
      <c r="E612" s="1" t="s">
        <v>34</v>
      </c>
      <c r="F612" s="1" t="s">
        <v>26</v>
      </c>
      <c r="G612" s="28">
        <v>42875</v>
      </c>
      <c r="H612" s="3">
        <v>39973.81</v>
      </c>
      <c r="I612" s="1" t="s">
        <v>31</v>
      </c>
      <c r="J612" s="1" t="s">
        <v>27</v>
      </c>
      <c r="K612" s="1" t="s">
        <v>20</v>
      </c>
      <c r="L612" s="1" t="s">
        <v>20</v>
      </c>
      <c r="M612" s="1" t="s">
        <v>22</v>
      </c>
      <c r="N612" s="1" t="s">
        <v>22</v>
      </c>
      <c r="O612" s="1" t="s">
        <v>20</v>
      </c>
      <c r="P612" s="1" t="str">
        <f>IFERROR( LOOKUP(Table1[[#This Row],[Age]],$AO$3:$AO$8,$AP$3:$AP$8), "Out of Range")</f>
        <v>35-45</v>
      </c>
      <c r="Q612" s="1" t="str">
        <f>TEXT(Table1[[#This Row],[Date Joined]],"DD")</f>
        <v>20</v>
      </c>
      <c r="R612" s="1" t="str">
        <f>TEXT(Table1[[#This Row],[Date Joined]],"MMM")</f>
        <v>May</v>
      </c>
      <c r="S612" s="1" t="str">
        <f>TEXT(Table1[[#This Row],[Date Joined]],"YYYY")</f>
        <v>2017</v>
      </c>
    </row>
    <row r="613" spans="1:19" x14ac:dyDescent="0.3">
      <c r="A613" s="1" t="s">
        <v>2924</v>
      </c>
      <c r="B613" s="1" t="s">
        <v>30</v>
      </c>
      <c r="C613" s="1" t="s">
        <v>15</v>
      </c>
      <c r="D613" s="2">
        <v>26</v>
      </c>
      <c r="E613" s="1" t="s">
        <v>16</v>
      </c>
      <c r="F613" s="1" t="s">
        <v>17</v>
      </c>
      <c r="G613" s="28">
        <v>43034</v>
      </c>
      <c r="H613" s="3">
        <v>156854.09</v>
      </c>
      <c r="I613" s="1" t="s">
        <v>31</v>
      </c>
      <c r="J613" s="1" t="s">
        <v>27</v>
      </c>
      <c r="K613" s="1" t="s">
        <v>20</v>
      </c>
      <c r="L613" s="1" t="s">
        <v>20</v>
      </c>
      <c r="M613" s="1" t="s">
        <v>21</v>
      </c>
      <c r="N613" s="1" t="s">
        <v>22</v>
      </c>
      <c r="O613" s="1" t="s">
        <v>20</v>
      </c>
      <c r="P613" s="1" t="str">
        <f>IFERROR( LOOKUP(Table1[[#This Row],[Age]],$AO$3:$AO$8,$AP$3:$AP$8), "Out of Range")</f>
        <v>26-35</v>
      </c>
      <c r="Q613" s="1" t="str">
        <f>TEXT(Table1[[#This Row],[Date Joined]],"DD")</f>
        <v>26</v>
      </c>
      <c r="R613" s="1" t="str">
        <f>TEXT(Table1[[#This Row],[Date Joined]],"MMM")</f>
        <v>Oct</v>
      </c>
      <c r="S613" s="1" t="str">
        <f>TEXT(Table1[[#This Row],[Date Joined]],"YYYY")</f>
        <v>2017</v>
      </c>
    </row>
    <row r="614" spans="1:19" x14ac:dyDescent="0.3">
      <c r="A614" s="1" t="s">
        <v>3126</v>
      </c>
      <c r="B614" s="1" t="s">
        <v>75</v>
      </c>
      <c r="C614" s="1" t="s">
        <v>15</v>
      </c>
      <c r="D614" s="2">
        <v>26</v>
      </c>
      <c r="E614" s="1" t="s">
        <v>16</v>
      </c>
      <c r="F614" s="1" t="s">
        <v>17</v>
      </c>
      <c r="G614" s="28">
        <v>43044</v>
      </c>
      <c r="H614" s="3">
        <v>51530.82</v>
      </c>
      <c r="I614" s="1" t="s">
        <v>18</v>
      </c>
      <c r="J614" s="1" t="s">
        <v>19</v>
      </c>
      <c r="K614" s="1" t="s">
        <v>20</v>
      </c>
      <c r="L614" s="1" t="s">
        <v>28</v>
      </c>
      <c r="M614" s="1" t="s">
        <v>21</v>
      </c>
      <c r="N614" s="1" t="s">
        <v>22</v>
      </c>
      <c r="O614" s="1" t="s">
        <v>20</v>
      </c>
      <c r="P614" s="1" t="str">
        <f>IFERROR( LOOKUP(Table1[[#This Row],[Age]],$AO$3:$AO$8,$AP$3:$AP$8), "Out of Range")</f>
        <v>26-35</v>
      </c>
      <c r="Q614" s="1" t="str">
        <f>TEXT(Table1[[#This Row],[Date Joined]],"DD")</f>
        <v>05</v>
      </c>
      <c r="R614" s="1" t="str">
        <f>TEXT(Table1[[#This Row],[Date Joined]],"MMM")</f>
        <v>Nov</v>
      </c>
      <c r="S614" s="1" t="str">
        <f>TEXT(Table1[[#This Row],[Date Joined]],"YYYY")</f>
        <v>2017</v>
      </c>
    </row>
    <row r="615" spans="1:19" x14ac:dyDescent="0.3">
      <c r="A615" s="1" t="s">
        <v>722</v>
      </c>
      <c r="B615" s="1" t="s">
        <v>46</v>
      </c>
      <c r="C615" s="1" t="s">
        <v>24</v>
      </c>
      <c r="D615" s="2">
        <v>38</v>
      </c>
      <c r="E615" s="1" t="s">
        <v>34</v>
      </c>
      <c r="F615" s="1" t="s">
        <v>26</v>
      </c>
      <c r="G615" s="28">
        <v>42875</v>
      </c>
      <c r="H615" s="3">
        <v>41553.9</v>
      </c>
      <c r="I615" s="1" t="s">
        <v>18</v>
      </c>
      <c r="J615" s="1" t="s">
        <v>32</v>
      </c>
      <c r="K615" s="1" t="s">
        <v>20</v>
      </c>
      <c r="L615" s="1" t="s">
        <v>20</v>
      </c>
      <c r="M615" s="1" t="s">
        <v>21</v>
      </c>
      <c r="N615" s="1" t="s">
        <v>22</v>
      </c>
      <c r="O615" s="1" t="s">
        <v>28</v>
      </c>
      <c r="P615" s="1" t="str">
        <f>IFERROR( LOOKUP(Table1[[#This Row],[Age]],$AO$3:$AO$8,$AP$3:$AP$8), "Out of Range")</f>
        <v>35-45</v>
      </c>
      <c r="Q615" s="1" t="str">
        <f>TEXT(Table1[[#This Row],[Date Joined]],"DD")</f>
        <v>20</v>
      </c>
      <c r="R615" s="1" t="str">
        <f>TEXT(Table1[[#This Row],[Date Joined]],"MMM")</f>
        <v>May</v>
      </c>
      <c r="S615" s="1" t="str">
        <f>TEXT(Table1[[#This Row],[Date Joined]],"YYYY")</f>
        <v>2017</v>
      </c>
    </row>
    <row r="616" spans="1:19" x14ac:dyDescent="0.3">
      <c r="A616" s="1" t="s">
        <v>723</v>
      </c>
      <c r="B616" s="1" t="s">
        <v>23</v>
      </c>
      <c r="C616" s="1" t="s">
        <v>24</v>
      </c>
      <c r="D616" s="2">
        <v>42</v>
      </c>
      <c r="E616" s="1" t="s">
        <v>34</v>
      </c>
      <c r="F616" s="1" t="s">
        <v>41</v>
      </c>
      <c r="G616" s="28">
        <v>42875</v>
      </c>
      <c r="H616" s="3">
        <v>35849.699999999997</v>
      </c>
      <c r="I616" s="1" t="s">
        <v>18</v>
      </c>
      <c r="J616" s="1" t="s">
        <v>32</v>
      </c>
      <c r="K616" s="1" t="s">
        <v>28</v>
      </c>
      <c r="L616" s="1" t="s">
        <v>20</v>
      </c>
      <c r="M616" s="1" t="s">
        <v>21</v>
      </c>
      <c r="N616" s="1" t="s">
        <v>29</v>
      </c>
      <c r="O616" s="1" t="s">
        <v>20</v>
      </c>
      <c r="P616" s="1" t="str">
        <f>IFERROR( LOOKUP(Table1[[#This Row],[Age]],$AO$3:$AO$8,$AP$3:$AP$8), "Out of Range")</f>
        <v>35-45</v>
      </c>
      <c r="Q616" s="1" t="str">
        <f>TEXT(Table1[[#This Row],[Date Joined]],"DD")</f>
        <v>20</v>
      </c>
      <c r="R616" s="1" t="str">
        <f>TEXT(Table1[[#This Row],[Date Joined]],"MMM")</f>
        <v>May</v>
      </c>
      <c r="S616" s="1" t="str">
        <f>TEXT(Table1[[#This Row],[Date Joined]],"YYYY")</f>
        <v>2017</v>
      </c>
    </row>
    <row r="617" spans="1:19" x14ac:dyDescent="0.3">
      <c r="A617" s="1" t="s">
        <v>724</v>
      </c>
      <c r="B617" s="1" t="s">
        <v>48</v>
      </c>
      <c r="C617" s="1" t="s">
        <v>24</v>
      </c>
      <c r="D617" s="2">
        <v>40</v>
      </c>
      <c r="E617" s="1" t="s">
        <v>16</v>
      </c>
      <c r="F617" s="1" t="s">
        <v>17</v>
      </c>
      <c r="G617" s="28">
        <v>42876</v>
      </c>
      <c r="H617" s="3">
        <v>33836.03</v>
      </c>
      <c r="I617" s="1" t="s">
        <v>18</v>
      </c>
      <c r="J617" s="1" t="s">
        <v>27</v>
      </c>
      <c r="K617" s="1" t="s">
        <v>28</v>
      </c>
      <c r="L617" s="1" t="s">
        <v>20</v>
      </c>
      <c r="M617" s="1" t="s">
        <v>22</v>
      </c>
      <c r="N617" s="1" t="s">
        <v>22</v>
      </c>
      <c r="O617" s="1" t="s">
        <v>20</v>
      </c>
      <c r="P617" s="1" t="str">
        <f>IFERROR( LOOKUP(Table1[[#This Row],[Age]],$AO$3:$AO$8,$AP$3:$AP$8), "Out of Range")</f>
        <v>35-45</v>
      </c>
      <c r="Q617" s="1" t="str">
        <f>TEXT(Table1[[#This Row],[Date Joined]],"DD")</f>
        <v>21</v>
      </c>
      <c r="R617" s="1" t="str">
        <f>TEXT(Table1[[#This Row],[Date Joined]],"MMM")</f>
        <v>May</v>
      </c>
      <c r="S617" s="1" t="str">
        <f>TEXT(Table1[[#This Row],[Date Joined]],"YYYY")</f>
        <v>2017</v>
      </c>
    </row>
    <row r="618" spans="1:19" x14ac:dyDescent="0.3">
      <c r="A618" s="1" t="s">
        <v>3154</v>
      </c>
      <c r="B618" s="1" t="s">
        <v>100</v>
      </c>
      <c r="C618" s="1" t="s">
        <v>24</v>
      </c>
      <c r="D618" s="2">
        <v>26</v>
      </c>
      <c r="E618" s="1" t="s">
        <v>16</v>
      </c>
      <c r="F618" s="1" t="s">
        <v>17</v>
      </c>
      <c r="G618" s="28">
        <v>43046</v>
      </c>
      <c r="H618" s="3">
        <v>19848.3</v>
      </c>
      <c r="I618" s="1" t="s">
        <v>18</v>
      </c>
      <c r="J618" s="1" t="s">
        <v>32</v>
      </c>
      <c r="K618" s="1" t="s">
        <v>20</v>
      </c>
      <c r="L618" s="1" t="s">
        <v>20</v>
      </c>
      <c r="M618" s="1" t="s">
        <v>21</v>
      </c>
      <c r="N618" s="1" t="s">
        <v>22</v>
      </c>
      <c r="O618" s="1" t="s">
        <v>20</v>
      </c>
      <c r="P618" s="1" t="str">
        <f>IFERROR( LOOKUP(Table1[[#This Row],[Age]],$AO$3:$AO$8,$AP$3:$AP$8), "Out of Range")</f>
        <v>26-35</v>
      </c>
      <c r="Q618" s="1" t="str">
        <f>TEXT(Table1[[#This Row],[Date Joined]],"DD")</f>
        <v>07</v>
      </c>
      <c r="R618" s="1" t="str">
        <f>TEXT(Table1[[#This Row],[Date Joined]],"MMM")</f>
        <v>Nov</v>
      </c>
      <c r="S618" s="1" t="str">
        <f>TEXT(Table1[[#This Row],[Date Joined]],"YYYY")</f>
        <v>2017</v>
      </c>
    </row>
    <row r="619" spans="1:19" x14ac:dyDescent="0.3">
      <c r="A619" s="1" t="s">
        <v>726</v>
      </c>
      <c r="B619" s="1" t="s">
        <v>73</v>
      </c>
      <c r="C619" s="1" t="s">
        <v>15</v>
      </c>
      <c r="D619" s="2">
        <v>42</v>
      </c>
      <c r="E619" s="1" t="s">
        <v>16</v>
      </c>
      <c r="F619" s="1" t="s">
        <v>17</v>
      </c>
      <c r="G619" s="28">
        <v>42876</v>
      </c>
      <c r="H619" s="3">
        <v>24231.52</v>
      </c>
      <c r="I619" s="1" t="s">
        <v>31</v>
      </c>
      <c r="J619" s="1" t="s">
        <v>27</v>
      </c>
      <c r="K619" s="1" t="s">
        <v>20</v>
      </c>
      <c r="L619" s="1" t="s">
        <v>20</v>
      </c>
      <c r="M619" s="1" t="s">
        <v>21</v>
      </c>
      <c r="N619" s="1" t="s">
        <v>22</v>
      </c>
      <c r="O619" s="1" t="s">
        <v>20</v>
      </c>
      <c r="P619" s="1" t="str">
        <f>IFERROR( LOOKUP(Table1[[#This Row],[Age]],$AO$3:$AO$8,$AP$3:$AP$8), "Out of Range")</f>
        <v>35-45</v>
      </c>
      <c r="Q619" s="1" t="str">
        <f>TEXT(Table1[[#This Row],[Date Joined]],"DD")</f>
        <v>21</v>
      </c>
      <c r="R619" s="1" t="str">
        <f>TEXT(Table1[[#This Row],[Date Joined]],"MMM")</f>
        <v>May</v>
      </c>
      <c r="S619" s="1" t="str">
        <f>TEXT(Table1[[#This Row],[Date Joined]],"YYYY")</f>
        <v>2017</v>
      </c>
    </row>
    <row r="620" spans="1:19" x14ac:dyDescent="0.3">
      <c r="A620" s="1" t="s">
        <v>727</v>
      </c>
      <c r="B620" s="1" t="s">
        <v>36</v>
      </c>
      <c r="C620" s="1" t="s">
        <v>15</v>
      </c>
      <c r="D620" s="2">
        <v>49</v>
      </c>
      <c r="E620" s="1" t="s">
        <v>40</v>
      </c>
      <c r="F620" s="1" t="s">
        <v>26</v>
      </c>
      <c r="G620" s="28">
        <v>42876</v>
      </c>
      <c r="H620" s="3">
        <v>47975.3</v>
      </c>
      <c r="I620" s="1" t="s">
        <v>18</v>
      </c>
      <c r="J620" s="1" t="s">
        <v>32</v>
      </c>
      <c r="K620" s="1" t="s">
        <v>28</v>
      </c>
      <c r="L620" s="1" t="s">
        <v>20</v>
      </c>
      <c r="M620" s="1" t="s">
        <v>21</v>
      </c>
      <c r="N620" s="1" t="s">
        <v>22</v>
      </c>
      <c r="O620" s="1" t="s">
        <v>20</v>
      </c>
      <c r="P620" s="1" t="str">
        <f>IFERROR( LOOKUP(Table1[[#This Row],[Age]],$AO$3:$AO$8,$AP$3:$AP$8), "Out of Range")</f>
        <v>45-55</v>
      </c>
      <c r="Q620" s="1" t="str">
        <f>TEXT(Table1[[#This Row],[Date Joined]],"DD")</f>
        <v>21</v>
      </c>
      <c r="R620" s="1" t="str">
        <f>TEXT(Table1[[#This Row],[Date Joined]],"MMM")</f>
        <v>May</v>
      </c>
      <c r="S620" s="1" t="str">
        <f>TEXT(Table1[[#This Row],[Date Joined]],"YYYY")</f>
        <v>2017</v>
      </c>
    </row>
    <row r="621" spans="1:19" x14ac:dyDescent="0.3">
      <c r="A621" s="1" t="s">
        <v>728</v>
      </c>
      <c r="B621" s="1" t="s">
        <v>79</v>
      </c>
      <c r="C621" s="1" t="s">
        <v>15</v>
      </c>
      <c r="D621" s="2">
        <v>51</v>
      </c>
      <c r="E621" s="1" t="s">
        <v>40</v>
      </c>
      <c r="F621" s="1" t="s">
        <v>26</v>
      </c>
      <c r="G621" s="28">
        <v>42876</v>
      </c>
      <c r="H621" s="3">
        <v>81108.69</v>
      </c>
      <c r="I621" s="1" t="s">
        <v>18</v>
      </c>
      <c r="J621" s="1" t="s">
        <v>32</v>
      </c>
      <c r="K621" s="1" t="s">
        <v>20</v>
      </c>
      <c r="L621" s="1" t="s">
        <v>20</v>
      </c>
      <c r="M621" s="1" t="s">
        <v>21</v>
      </c>
      <c r="N621" s="1" t="s">
        <v>69</v>
      </c>
      <c r="O621" s="1" t="s">
        <v>28</v>
      </c>
      <c r="P621" s="1" t="str">
        <f>IFERROR( LOOKUP(Table1[[#This Row],[Age]],$AO$3:$AO$8,$AP$3:$AP$8), "Out of Range")</f>
        <v>45-55</v>
      </c>
      <c r="Q621" s="1" t="str">
        <f>TEXT(Table1[[#This Row],[Date Joined]],"DD")</f>
        <v>21</v>
      </c>
      <c r="R621" s="1" t="str">
        <f>TEXT(Table1[[#This Row],[Date Joined]],"MMM")</f>
        <v>May</v>
      </c>
      <c r="S621" s="1" t="str">
        <f>TEXT(Table1[[#This Row],[Date Joined]],"YYYY")</f>
        <v>2017</v>
      </c>
    </row>
    <row r="622" spans="1:19" x14ac:dyDescent="0.3">
      <c r="A622" s="1" t="s">
        <v>729</v>
      </c>
      <c r="B622" s="1" t="s">
        <v>35</v>
      </c>
      <c r="C622" s="1" t="s">
        <v>15</v>
      </c>
      <c r="D622" s="2">
        <v>51</v>
      </c>
      <c r="E622" s="1" t="s">
        <v>40</v>
      </c>
      <c r="F622" s="1" t="s">
        <v>26</v>
      </c>
      <c r="G622" s="28">
        <v>42876</v>
      </c>
      <c r="H622" s="3">
        <v>90830.21</v>
      </c>
      <c r="I622" s="1" t="s">
        <v>18</v>
      </c>
      <c r="J622" s="1" t="s">
        <v>19</v>
      </c>
      <c r="K622" s="1" t="s">
        <v>28</v>
      </c>
      <c r="L622" s="1" t="s">
        <v>20</v>
      </c>
      <c r="M622" s="1" t="s">
        <v>22</v>
      </c>
      <c r="N622" s="1" t="s">
        <v>22</v>
      </c>
      <c r="O622" s="1" t="s">
        <v>20</v>
      </c>
      <c r="P622" s="1" t="str">
        <f>IFERROR( LOOKUP(Table1[[#This Row],[Age]],$AO$3:$AO$8,$AP$3:$AP$8), "Out of Range")</f>
        <v>45-55</v>
      </c>
      <c r="Q622" s="1" t="str">
        <f>TEXT(Table1[[#This Row],[Date Joined]],"DD")</f>
        <v>21</v>
      </c>
      <c r="R622" s="1" t="str">
        <f>TEXT(Table1[[#This Row],[Date Joined]],"MMM")</f>
        <v>May</v>
      </c>
      <c r="S622" s="1" t="str">
        <f>TEXT(Table1[[#This Row],[Date Joined]],"YYYY")</f>
        <v>2017</v>
      </c>
    </row>
    <row r="623" spans="1:19" x14ac:dyDescent="0.3">
      <c r="A623" s="1" t="s">
        <v>730</v>
      </c>
      <c r="B623" s="1" t="s">
        <v>75</v>
      </c>
      <c r="C623" s="1" t="s">
        <v>15</v>
      </c>
      <c r="D623" s="2">
        <v>49</v>
      </c>
      <c r="E623" s="1" t="s">
        <v>40</v>
      </c>
      <c r="F623" s="1" t="s">
        <v>17</v>
      </c>
      <c r="G623" s="28">
        <v>42876</v>
      </c>
      <c r="H623" s="3">
        <v>101867.63</v>
      </c>
      <c r="I623" s="1" t="s">
        <v>31</v>
      </c>
      <c r="J623" s="1" t="s">
        <v>32</v>
      </c>
      <c r="K623" s="1" t="s">
        <v>28</v>
      </c>
      <c r="L623" s="1" t="s">
        <v>20</v>
      </c>
      <c r="M623" s="1" t="s">
        <v>21</v>
      </c>
      <c r="N623" s="1" t="s">
        <v>22</v>
      </c>
      <c r="O623" s="1" t="s">
        <v>20</v>
      </c>
      <c r="P623" s="1" t="str">
        <f>IFERROR( LOOKUP(Table1[[#This Row],[Age]],$AO$3:$AO$8,$AP$3:$AP$8), "Out of Range")</f>
        <v>45-55</v>
      </c>
      <c r="Q623" s="1" t="str">
        <f>TEXT(Table1[[#This Row],[Date Joined]],"DD")</f>
        <v>21</v>
      </c>
      <c r="R623" s="1" t="str">
        <f>TEXT(Table1[[#This Row],[Date Joined]],"MMM")</f>
        <v>May</v>
      </c>
      <c r="S623" s="1" t="str">
        <f>TEXT(Table1[[#This Row],[Date Joined]],"YYYY")</f>
        <v>2017</v>
      </c>
    </row>
    <row r="624" spans="1:19" x14ac:dyDescent="0.3">
      <c r="A624" s="1" t="s">
        <v>731</v>
      </c>
      <c r="B624" s="1" t="s">
        <v>80</v>
      </c>
      <c r="C624" s="1" t="s">
        <v>15</v>
      </c>
      <c r="D624" s="2">
        <v>53</v>
      </c>
      <c r="E624" s="1" t="s">
        <v>40</v>
      </c>
      <c r="F624" s="1" t="s">
        <v>41</v>
      </c>
      <c r="G624" s="28">
        <v>42876</v>
      </c>
      <c r="H624" s="3">
        <v>165204.78</v>
      </c>
      <c r="I624" s="1" t="s">
        <v>31</v>
      </c>
      <c r="J624" s="1" t="s">
        <v>27</v>
      </c>
      <c r="K624" s="1" t="s">
        <v>28</v>
      </c>
      <c r="L624" s="1" t="s">
        <v>20</v>
      </c>
      <c r="M624" s="1" t="s">
        <v>21</v>
      </c>
      <c r="N624" s="1" t="s">
        <v>22</v>
      </c>
      <c r="O624" s="1" t="s">
        <v>20</v>
      </c>
      <c r="P624" s="1" t="str">
        <f>IFERROR( LOOKUP(Table1[[#This Row],[Age]],$AO$3:$AO$8,$AP$3:$AP$8), "Out of Range")</f>
        <v>45-55</v>
      </c>
      <c r="Q624" s="1" t="str">
        <f>TEXT(Table1[[#This Row],[Date Joined]],"DD")</f>
        <v>21</v>
      </c>
      <c r="R624" s="1" t="str">
        <f>TEXT(Table1[[#This Row],[Date Joined]],"MMM")</f>
        <v>May</v>
      </c>
      <c r="S624" s="1" t="str">
        <f>TEXT(Table1[[#This Row],[Date Joined]],"YYYY")</f>
        <v>2017</v>
      </c>
    </row>
    <row r="625" spans="1:19" x14ac:dyDescent="0.3">
      <c r="A625" s="1" t="s">
        <v>732</v>
      </c>
      <c r="B625" s="1" t="s">
        <v>35</v>
      </c>
      <c r="C625" s="1" t="s">
        <v>15</v>
      </c>
      <c r="D625" s="2">
        <v>40</v>
      </c>
      <c r="E625" s="1" t="s">
        <v>34</v>
      </c>
      <c r="F625" s="1" t="s">
        <v>26</v>
      </c>
      <c r="G625" s="28">
        <v>42876</v>
      </c>
      <c r="H625" s="3">
        <v>51229.4</v>
      </c>
      <c r="I625" s="1" t="s">
        <v>31</v>
      </c>
      <c r="J625" s="1" t="s">
        <v>32</v>
      </c>
      <c r="K625" s="1" t="s">
        <v>20</v>
      </c>
      <c r="L625" s="1" t="s">
        <v>20</v>
      </c>
      <c r="M625" s="1" t="s">
        <v>21</v>
      </c>
      <c r="N625" s="1" t="s">
        <v>29</v>
      </c>
      <c r="O625" s="1" t="s">
        <v>20</v>
      </c>
      <c r="P625" s="1" t="str">
        <f>IFERROR( LOOKUP(Table1[[#This Row],[Age]],$AO$3:$AO$8,$AP$3:$AP$8), "Out of Range")</f>
        <v>35-45</v>
      </c>
      <c r="Q625" s="1" t="str">
        <f>TEXT(Table1[[#This Row],[Date Joined]],"DD")</f>
        <v>21</v>
      </c>
      <c r="R625" s="1" t="str">
        <f>TEXT(Table1[[#This Row],[Date Joined]],"MMM")</f>
        <v>May</v>
      </c>
      <c r="S625" s="1" t="str">
        <f>TEXT(Table1[[#This Row],[Date Joined]],"YYYY")</f>
        <v>2017</v>
      </c>
    </row>
    <row r="626" spans="1:19" x14ac:dyDescent="0.3">
      <c r="A626" s="1" t="s">
        <v>733</v>
      </c>
      <c r="B626" s="1" t="s">
        <v>36</v>
      </c>
      <c r="C626" s="1" t="s">
        <v>15</v>
      </c>
      <c r="D626" s="2">
        <v>22</v>
      </c>
      <c r="E626" s="1" t="s">
        <v>25</v>
      </c>
      <c r="F626" s="1" t="s">
        <v>17</v>
      </c>
      <c r="G626" s="28">
        <v>42876</v>
      </c>
      <c r="H626" s="3">
        <v>15629.1</v>
      </c>
      <c r="I626" s="1" t="s">
        <v>18</v>
      </c>
      <c r="J626" s="1" t="s">
        <v>32</v>
      </c>
      <c r="K626" s="1" t="s">
        <v>20</v>
      </c>
      <c r="L626" s="1" t="s">
        <v>20</v>
      </c>
      <c r="M626" s="1" t="s">
        <v>21</v>
      </c>
      <c r="N626" s="1" t="s">
        <v>22</v>
      </c>
      <c r="O626" s="1" t="s">
        <v>20</v>
      </c>
      <c r="P626" s="1" t="str">
        <f>IFERROR( LOOKUP(Table1[[#This Row],[Age]],$AO$3:$AO$8,$AP$3:$AP$8), "Out of Range")</f>
        <v>15-25</v>
      </c>
      <c r="Q626" s="1" t="str">
        <f>TEXT(Table1[[#This Row],[Date Joined]],"DD")</f>
        <v>21</v>
      </c>
      <c r="R626" s="1" t="str">
        <f>TEXT(Table1[[#This Row],[Date Joined]],"MMM")</f>
        <v>May</v>
      </c>
      <c r="S626" s="1" t="str">
        <f>TEXT(Table1[[#This Row],[Date Joined]],"YYYY")</f>
        <v>2017</v>
      </c>
    </row>
    <row r="627" spans="1:19" x14ac:dyDescent="0.3">
      <c r="A627" s="1" t="s">
        <v>734</v>
      </c>
      <c r="B627" s="1" t="s">
        <v>71</v>
      </c>
      <c r="C627" s="1" t="s">
        <v>24</v>
      </c>
      <c r="D627" s="2">
        <v>36</v>
      </c>
      <c r="E627" s="1" t="s">
        <v>16</v>
      </c>
      <c r="F627" s="1" t="s">
        <v>17</v>
      </c>
      <c r="G627" s="28">
        <v>42877</v>
      </c>
      <c r="H627" s="3">
        <v>41423.33</v>
      </c>
      <c r="I627" s="1" t="s">
        <v>18</v>
      </c>
      <c r="J627" s="1" t="s">
        <v>27</v>
      </c>
      <c r="K627" s="1" t="s">
        <v>28</v>
      </c>
      <c r="L627" s="1" t="s">
        <v>28</v>
      </c>
      <c r="M627" s="1" t="s">
        <v>22</v>
      </c>
      <c r="N627" s="1" t="s">
        <v>22</v>
      </c>
      <c r="O627" s="1" t="s">
        <v>20</v>
      </c>
      <c r="P627" s="1" t="str">
        <f>IFERROR( LOOKUP(Table1[[#This Row],[Age]],$AO$3:$AO$8,$AP$3:$AP$8), "Out of Range")</f>
        <v>35-45</v>
      </c>
      <c r="Q627" s="1" t="str">
        <f>TEXT(Table1[[#This Row],[Date Joined]],"DD")</f>
        <v>22</v>
      </c>
      <c r="R627" s="1" t="str">
        <f>TEXT(Table1[[#This Row],[Date Joined]],"MMM")</f>
        <v>May</v>
      </c>
      <c r="S627" s="1" t="str">
        <f>TEXT(Table1[[#This Row],[Date Joined]],"YYYY")</f>
        <v>2017</v>
      </c>
    </row>
    <row r="628" spans="1:19" x14ac:dyDescent="0.3">
      <c r="A628" s="1" t="s">
        <v>735</v>
      </c>
      <c r="B628" s="1" t="s">
        <v>48</v>
      </c>
      <c r="C628" s="1" t="s">
        <v>15</v>
      </c>
      <c r="D628" s="2">
        <v>44</v>
      </c>
      <c r="E628" s="1" t="s">
        <v>16</v>
      </c>
      <c r="F628" s="1" t="s">
        <v>17</v>
      </c>
      <c r="G628" s="28">
        <v>42877</v>
      </c>
      <c r="H628" s="3">
        <v>141001.29999999999</v>
      </c>
      <c r="I628" s="1" t="s">
        <v>31</v>
      </c>
      <c r="J628" s="1" t="s">
        <v>32</v>
      </c>
      <c r="K628" s="1" t="s">
        <v>28</v>
      </c>
      <c r="L628" s="1" t="s">
        <v>20</v>
      </c>
      <c r="M628" s="1" t="s">
        <v>21</v>
      </c>
      <c r="N628" s="1" t="s">
        <v>22</v>
      </c>
      <c r="O628" s="1" t="s">
        <v>20</v>
      </c>
      <c r="P628" s="1" t="str">
        <f>IFERROR( LOOKUP(Table1[[#This Row],[Age]],$AO$3:$AO$8,$AP$3:$AP$8), "Out of Range")</f>
        <v>35-45</v>
      </c>
      <c r="Q628" s="1" t="str">
        <f>TEXT(Table1[[#This Row],[Date Joined]],"DD")</f>
        <v>22</v>
      </c>
      <c r="R628" s="1" t="str">
        <f>TEXT(Table1[[#This Row],[Date Joined]],"MMM")</f>
        <v>May</v>
      </c>
      <c r="S628" s="1" t="str">
        <f>TEXT(Table1[[#This Row],[Date Joined]],"YYYY")</f>
        <v>2017</v>
      </c>
    </row>
    <row r="629" spans="1:19" x14ac:dyDescent="0.3">
      <c r="A629" s="1" t="s">
        <v>3204</v>
      </c>
      <c r="B629" s="1" t="s">
        <v>103</v>
      </c>
      <c r="C629" s="1" t="s">
        <v>15</v>
      </c>
      <c r="D629" s="2">
        <v>26</v>
      </c>
      <c r="E629" s="1" t="s">
        <v>16</v>
      </c>
      <c r="F629" s="1" t="s">
        <v>26</v>
      </c>
      <c r="G629" s="28">
        <v>43049</v>
      </c>
      <c r="H629" s="3">
        <v>14085.18</v>
      </c>
      <c r="I629" s="1" t="s">
        <v>31</v>
      </c>
      <c r="J629" s="1" t="s">
        <v>27</v>
      </c>
      <c r="K629" s="1" t="s">
        <v>20</v>
      </c>
      <c r="L629" s="1" t="s">
        <v>20</v>
      </c>
      <c r="M629" s="1" t="s">
        <v>53</v>
      </c>
      <c r="N629" s="1" t="s">
        <v>22</v>
      </c>
      <c r="O629" s="1" t="s">
        <v>20</v>
      </c>
      <c r="P629" s="1" t="str">
        <f>IFERROR( LOOKUP(Table1[[#This Row],[Age]],$AO$3:$AO$8,$AP$3:$AP$8), "Out of Range")</f>
        <v>26-35</v>
      </c>
      <c r="Q629" s="1" t="str">
        <f>TEXT(Table1[[#This Row],[Date Joined]],"DD")</f>
        <v>10</v>
      </c>
      <c r="R629" s="1" t="str">
        <f>TEXT(Table1[[#This Row],[Date Joined]],"MMM")</f>
        <v>Nov</v>
      </c>
      <c r="S629" s="1" t="str">
        <f>TEXT(Table1[[#This Row],[Date Joined]],"YYYY")</f>
        <v>2017</v>
      </c>
    </row>
    <row r="630" spans="1:19" x14ac:dyDescent="0.3">
      <c r="A630" s="1" t="s">
        <v>737</v>
      </c>
      <c r="B630" s="1" t="s">
        <v>59</v>
      </c>
      <c r="C630" s="1" t="s">
        <v>15</v>
      </c>
      <c r="D630" s="2">
        <v>48</v>
      </c>
      <c r="E630" s="1" t="s">
        <v>40</v>
      </c>
      <c r="F630" s="1" t="s">
        <v>41</v>
      </c>
      <c r="G630" s="28">
        <v>42877</v>
      </c>
      <c r="H630" s="3">
        <v>12110.19</v>
      </c>
      <c r="I630" s="1" t="s">
        <v>18</v>
      </c>
      <c r="J630" s="1" t="s">
        <v>27</v>
      </c>
      <c r="K630" s="1" t="s">
        <v>20</v>
      </c>
      <c r="L630" s="1" t="s">
        <v>20</v>
      </c>
      <c r="M630" s="1" t="s">
        <v>21</v>
      </c>
      <c r="N630" s="1" t="s">
        <v>22</v>
      </c>
      <c r="O630" s="1" t="s">
        <v>20</v>
      </c>
      <c r="P630" s="1" t="str">
        <f>IFERROR( LOOKUP(Table1[[#This Row],[Age]],$AO$3:$AO$8,$AP$3:$AP$8), "Out of Range")</f>
        <v>45-55</v>
      </c>
      <c r="Q630" s="1" t="str">
        <f>TEXT(Table1[[#This Row],[Date Joined]],"DD")</f>
        <v>22</v>
      </c>
      <c r="R630" s="1" t="str">
        <f>TEXT(Table1[[#This Row],[Date Joined]],"MMM")</f>
        <v>May</v>
      </c>
      <c r="S630" s="1" t="str">
        <f>TEXT(Table1[[#This Row],[Date Joined]],"YYYY")</f>
        <v>2017</v>
      </c>
    </row>
    <row r="631" spans="1:19" x14ac:dyDescent="0.3">
      <c r="A631" s="1" t="s">
        <v>738</v>
      </c>
      <c r="B631" s="1" t="s">
        <v>76</v>
      </c>
      <c r="C631" s="1" t="s">
        <v>15</v>
      </c>
      <c r="D631" s="2">
        <v>51</v>
      </c>
      <c r="E631" s="1" t="s">
        <v>40</v>
      </c>
      <c r="F631" s="1" t="s">
        <v>26</v>
      </c>
      <c r="G631" s="28">
        <v>42877</v>
      </c>
      <c r="H631" s="3">
        <v>188553.37</v>
      </c>
      <c r="I631" s="1" t="s">
        <v>18</v>
      </c>
      <c r="J631" s="1" t="s">
        <v>32</v>
      </c>
      <c r="K631" s="1" t="s">
        <v>20</v>
      </c>
      <c r="L631" s="1" t="s">
        <v>20</v>
      </c>
      <c r="M631" s="1" t="s">
        <v>21</v>
      </c>
      <c r="N631" s="1" t="s">
        <v>29</v>
      </c>
      <c r="O631" s="1" t="s">
        <v>20</v>
      </c>
      <c r="P631" s="1" t="str">
        <f>IFERROR( LOOKUP(Table1[[#This Row],[Age]],$AO$3:$AO$8,$AP$3:$AP$8), "Out of Range")</f>
        <v>45-55</v>
      </c>
      <c r="Q631" s="1" t="str">
        <f>TEXT(Table1[[#This Row],[Date Joined]],"DD")</f>
        <v>22</v>
      </c>
      <c r="R631" s="1" t="str">
        <f>TEXT(Table1[[#This Row],[Date Joined]],"MMM")</f>
        <v>May</v>
      </c>
      <c r="S631" s="1" t="str">
        <f>TEXT(Table1[[#This Row],[Date Joined]],"YYYY")</f>
        <v>2017</v>
      </c>
    </row>
    <row r="632" spans="1:19" x14ac:dyDescent="0.3">
      <c r="A632" s="1" t="s">
        <v>739</v>
      </c>
      <c r="B632" s="1" t="s">
        <v>67</v>
      </c>
      <c r="C632" s="1" t="s">
        <v>15</v>
      </c>
      <c r="D632" s="2">
        <v>57</v>
      </c>
      <c r="E632" s="1" t="s">
        <v>40</v>
      </c>
      <c r="F632" s="1" t="s">
        <v>26</v>
      </c>
      <c r="G632" s="28">
        <v>42877</v>
      </c>
      <c r="H632" s="3">
        <v>75304.09</v>
      </c>
      <c r="I632" s="1" t="s">
        <v>31</v>
      </c>
      <c r="J632" s="1" t="s">
        <v>32</v>
      </c>
      <c r="K632" s="1" t="s">
        <v>28</v>
      </c>
      <c r="L632" s="1" t="s">
        <v>28</v>
      </c>
      <c r="M632" s="1" t="s">
        <v>21</v>
      </c>
      <c r="N632" s="1" t="s">
        <v>22</v>
      </c>
      <c r="O632" s="1" t="s">
        <v>28</v>
      </c>
      <c r="P632" s="1" t="str">
        <f>IFERROR( LOOKUP(Table1[[#This Row],[Age]],$AO$3:$AO$8,$AP$3:$AP$8), "Out of Range")</f>
        <v>55-65</v>
      </c>
      <c r="Q632" s="1" t="str">
        <f>TEXT(Table1[[#This Row],[Date Joined]],"DD")</f>
        <v>22</v>
      </c>
      <c r="R632" s="1" t="str">
        <f>TEXT(Table1[[#This Row],[Date Joined]],"MMM")</f>
        <v>May</v>
      </c>
      <c r="S632" s="1" t="str">
        <f>TEXT(Table1[[#This Row],[Date Joined]],"YYYY")</f>
        <v>2017</v>
      </c>
    </row>
    <row r="633" spans="1:19" x14ac:dyDescent="0.3">
      <c r="A633" s="1" t="s">
        <v>740</v>
      </c>
      <c r="B633" s="1" t="s">
        <v>61</v>
      </c>
      <c r="C633" s="1" t="s">
        <v>15</v>
      </c>
      <c r="D633" s="2">
        <v>64</v>
      </c>
      <c r="E633" s="1" t="s">
        <v>40</v>
      </c>
      <c r="F633" s="1" t="s">
        <v>26</v>
      </c>
      <c r="G633" s="28">
        <v>42877</v>
      </c>
      <c r="H633" s="3">
        <v>23744.73</v>
      </c>
      <c r="I633" s="1" t="s">
        <v>18</v>
      </c>
      <c r="J633" s="1" t="s">
        <v>32</v>
      </c>
      <c r="K633" s="1" t="s">
        <v>20</v>
      </c>
      <c r="L633" s="1" t="s">
        <v>20</v>
      </c>
      <c r="M633" s="1" t="s">
        <v>21</v>
      </c>
      <c r="N633" s="1" t="s">
        <v>29</v>
      </c>
      <c r="O633" s="1" t="s">
        <v>20</v>
      </c>
      <c r="P633" s="1" t="str">
        <f>IFERROR( LOOKUP(Table1[[#This Row],[Age]],$AO$3:$AO$8,$AP$3:$AP$8), "Out of Range")</f>
        <v>55-65</v>
      </c>
      <c r="Q633" s="1" t="str">
        <f>TEXT(Table1[[#This Row],[Date Joined]],"DD")</f>
        <v>22</v>
      </c>
      <c r="R633" s="1" t="str">
        <f>TEXT(Table1[[#This Row],[Date Joined]],"MMM")</f>
        <v>May</v>
      </c>
      <c r="S633" s="1" t="str">
        <f>TEXT(Table1[[#This Row],[Date Joined]],"YYYY")</f>
        <v>2017</v>
      </c>
    </row>
    <row r="634" spans="1:19" x14ac:dyDescent="0.3">
      <c r="A634" s="1" t="s">
        <v>741</v>
      </c>
      <c r="B634" s="1" t="s">
        <v>54</v>
      </c>
      <c r="C634" s="1" t="s">
        <v>15</v>
      </c>
      <c r="D634" s="2">
        <v>42</v>
      </c>
      <c r="E634" s="1" t="s">
        <v>34</v>
      </c>
      <c r="F634" s="1" t="s">
        <v>17</v>
      </c>
      <c r="G634" s="28">
        <v>42877</v>
      </c>
      <c r="H634" s="3">
        <v>59086</v>
      </c>
      <c r="I634" s="1" t="s">
        <v>18</v>
      </c>
      <c r="J634" s="1" t="s">
        <v>27</v>
      </c>
      <c r="K634" s="1" t="s">
        <v>28</v>
      </c>
      <c r="L634" s="1" t="s">
        <v>20</v>
      </c>
      <c r="M634" s="1" t="s">
        <v>22</v>
      </c>
      <c r="N634" s="1" t="s">
        <v>22</v>
      </c>
      <c r="O634" s="1" t="s">
        <v>20</v>
      </c>
      <c r="P634" s="1" t="str">
        <f>IFERROR( LOOKUP(Table1[[#This Row],[Age]],$AO$3:$AO$8,$AP$3:$AP$8), "Out of Range")</f>
        <v>35-45</v>
      </c>
      <c r="Q634" s="1" t="str">
        <f>TEXT(Table1[[#This Row],[Date Joined]],"DD")</f>
        <v>22</v>
      </c>
      <c r="R634" s="1" t="str">
        <f>TEXT(Table1[[#This Row],[Date Joined]],"MMM")</f>
        <v>May</v>
      </c>
      <c r="S634" s="1" t="str">
        <f>TEXT(Table1[[#This Row],[Date Joined]],"YYYY")</f>
        <v>2017</v>
      </c>
    </row>
    <row r="635" spans="1:19" x14ac:dyDescent="0.3">
      <c r="A635" s="1" t="s">
        <v>742</v>
      </c>
      <c r="B635" s="1" t="s">
        <v>78</v>
      </c>
      <c r="C635" s="1" t="s">
        <v>24</v>
      </c>
      <c r="D635" s="2">
        <v>50</v>
      </c>
      <c r="E635" s="1" t="s">
        <v>34</v>
      </c>
      <c r="F635" s="1" t="s">
        <v>17</v>
      </c>
      <c r="G635" s="28">
        <v>42877</v>
      </c>
      <c r="H635" s="3">
        <v>86002.69</v>
      </c>
      <c r="I635" s="1" t="s">
        <v>18</v>
      </c>
      <c r="J635" s="1" t="s">
        <v>27</v>
      </c>
      <c r="K635" s="1" t="s">
        <v>20</v>
      </c>
      <c r="L635" s="1" t="s">
        <v>20</v>
      </c>
      <c r="M635" s="1" t="s">
        <v>21</v>
      </c>
      <c r="N635" s="1" t="s">
        <v>22</v>
      </c>
      <c r="O635" s="1" t="s">
        <v>20</v>
      </c>
      <c r="P635" s="1" t="str">
        <f>IFERROR( LOOKUP(Table1[[#This Row],[Age]],$AO$3:$AO$8,$AP$3:$AP$8), "Out of Range")</f>
        <v>45-55</v>
      </c>
      <c r="Q635" s="1" t="str">
        <f>TEXT(Table1[[#This Row],[Date Joined]],"DD")</f>
        <v>22</v>
      </c>
      <c r="R635" s="1" t="str">
        <f>TEXT(Table1[[#This Row],[Date Joined]],"MMM")</f>
        <v>May</v>
      </c>
      <c r="S635" s="1" t="str">
        <f>TEXT(Table1[[#This Row],[Date Joined]],"YYYY")</f>
        <v>2017</v>
      </c>
    </row>
    <row r="636" spans="1:19" x14ac:dyDescent="0.3">
      <c r="A636" s="1" t="s">
        <v>743</v>
      </c>
      <c r="B636" s="1" t="s">
        <v>68</v>
      </c>
      <c r="C636" s="1" t="s">
        <v>24</v>
      </c>
      <c r="D636" s="2">
        <v>34</v>
      </c>
      <c r="E636" s="1" t="s">
        <v>34</v>
      </c>
      <c r="F636" s="1" t="s">
        <v>17</v>
      </c>
      <c r="G636" s="28">
        <v>42877</v>
      </c>
      <c r="H636" s="3">
        <v>72209.490000000005</v>
      </c>
      <c r="I636" s="1" t="s">
        <v>49</v>
      </c>
      <c r="J636" s="1" t="s">
        <v>32</v>
      </c>
      <c r="K636" s="1" t="s">
        <v>20</v>
      </c>
      <c r="L636" s="1" t="s">
        <v>20</v>
      </c>
      <c r="M636" s="1" t="s">
        <v>22</v>
      </c>
      <c r="N636" s="1" t="s">
        <v>22</v>
      </c>
      <c r="O636" s="1" t="s">
        <v>28</v>
      </c>
      <c r="P636" s="1" t="str">
        <f>IFERROR( LOOKUP(Table1[[#This Row],[Age]],$AO$3:$AO$8,$AP$3:$AP$8), "Out of Range")</f>
        <v>26-35</v>
      </c>
      <c r="Q636" s="1" t="str">
        <f>TEXT(Table1[[#This Row],[Date Joined]],"DD")</f>
        <v>22</v>
      </c>
      <c r="R636" s="1" t="str">
        <f>TEXT(Table1[[#This Row],[Date Joined]],"MMM")</f>
        <v>May</v>
      </c>
      <c r="S636" s="1" t="str">
        <f>TEXT(Table1[[#This Row],[Date Joined]],"YYYY")</f>
        <v>2017</v>
      </c>
    </row>
    <row r="637" spans="1:19" x14ac:dyDescent="0.3">
      <c r="A637" s="1" t="s">
        <v>3309</v>
      </c>
      <c r="B637" s="1" t="s">
        <v>59</v>
      </c>
      <c r="C637" s="1" t="s">
        <v>24</v>
      </c>
      <c r="D637" s="2">
        <v>26</v>
      </c>
      <c r="E637" s="1" t="s">
        <v>34</v>
      </c>
      <c r="F637" s="1" t="s">
        <v>17</v>
      </c>
      <c r="G637" s="28">
        <v>43054</v>
      </c>
      <c r="H637" s="3">
        <v>199526.78</v>
      </c>
      <c r="I637" s="1" t="s">
        <v>31</v>
      </c>
      <c r="J637" s="1" t="s">
        <v>22</v>
      </c>
      <c r="K637" s="1" t="s">
        <v>28</v>
      </c>
      <c r="L637" s="1" t="s">
        <v>20</v>
      </c>
      <c r="M637" s="1" t="s">
        <v>22</v>
      </c>
      <c r="N637" s="1" t="s">
        <v>22</v>
      </c>
      <c r="O637" s="1" t="s">
        <v>20</v>
      </c>
      <c r="P637" s="1" t="str">
        <f>IFERROR( LOOKUP(Table1[[#This Row],[Age]],$AO$3:$AO$8,$AP$3:$AP$8), "Out of Range")</f>
        <v>26-35</v>
      </c>
      <c r="Q637" s="1" t="str">
        <f>TEXT(Table1[[#This Row],[Date Joined]],"DD")</f>
        <v>15</v>
      </c>
      <c r="R637" s="1" t="str">
        <f>TEXT(Table1[[#This Row],[Date Joined]],"MMM")</f>
        <v>Nov</v>
      </c>
      <c r="S637" s="1" t="str">
        <f>TEXT(Table1[[#This Row],[Date Joined]],"YYYY")</f>
        <v>2017</v>
      </c>
    </row>
    <row r="638" spans="1:19" x14ac:dyDescent="0.3">
      <c r="A638" s="1" t="s">
        <v>745</v>
      </c>
      <c r="B638" s="1" t="s">
        <v>78</v>
      </c>
      <c r="C638" s="1" t="s">
        <v>24</v>
      </c>
      <c r="D638" s="2">
        <v>40</v>
      </c>
      <c r="E638" s="1" t="s">
        <v>34</v>
      </c>
      <c r="F638" s="1" t="s">
        <v>17</v>
      </c>
      <c r="G638" s="28">
        <v>42877</v>
      </c>
      <c r="H638" s="3">
        <v>27429.88</v>
      </c>
      <c r="I638" s="1" t="s">
        <v>49</v>
      </c>
      <c r="J638" s="1" t="s">
        <v>19</v>
      </c>
      <c r="K638" s="1" t="s">
        <v>28</v>
      </c>
      <c r="L638" s="1" t="s">
        <v>20</v>
      </c>
      <c r="M638" s="1" t="s">
        <v>22</v>
      </c>
      <c r="N638" s="1" t="s">
        <v>22</v>
      </c>
      <c r="O638" s="1" t="s">
        <v>20</v>
      </c>
      <c r="P638" s="1" t="str">
        <f>IFERROR( LOOKUP(Table1[[#This Row],[Age]],$AO$3:$AO$8,$AP$3:$AP$8), "Out of Range")</f>
        <v>35-45</v>
      </c>
      <c r="Q638" s="1" t="str">
        <f>TEXT(Table1[[#This Row],[Date Joined]],"DD")</f>
        <v>22</v>
      </c>
      <c r="R638" s="1" t="str">
        <f>TEXT(Table1[[#This Row],[Date Joined]],"MMM")</f>
        <v>May</v>
      </c>
      <c r="S638" s="1" t="str">
        <f>TEXT(Table1[[#This Row],[Date Joined]],"YYYY")</f>
        <v>2017</v>
      </c>
    </row>
    <row r="639" spans="1:19" x14ac:dyDescent="0.3">
      <c r="A639" s="1" t="s">
        <v>746</v>
      </c>
      <c r="B639" s="1" t="s">
        <v>39</v>
      </c>
      <c r="C639" s="1" t="s">
        <v>24</v>
      </c>
      <c r="D639" s="2">
        <v>46</v>
      </c>
      <c r="E639" s="1" t="s">
        <v>25</v>
      </c>
      <c r="F639" s="1" t="s">
        <v>26</v>
      </c>
      <c r="G639" s="28">
        <v>42877</v>
      </c>
      <c r="H639" s="3">
        <v>34188.06</v>
      </c>
      <c r="I639" s="1" t="s">
        <v>18</v>
      </c>
      <c r="J639" s="1" t="s">
        <v>27</v>
      </c>
      <c r="K639" s="1" t="s">
        <v>20</v>
      </c>
      <c r="L639" s="1" t="s">
        <v>20</v>
      </c>
      <c r="M639" s="1" t="s">
        <v>21</v>
      </c>
      <c r="N639" s="1" t="s">
        <v>22</v>
      </c>
      <c r="O639" s="1" t="s">
        <v>20</v>
      </c>
      <c r="P639" s="1" t="str">
        <f>IFERROR( LOOKUP(Table1[[#This Row],[Age]],$AO$3:$AO$8,$AP$3:$AP$8), "Out of Range")</f>
        <v>45-55</v>
      </c>
      <c r="Q639" s="1" t="str">
        <f>TEXT(Table1[[#This Row],[Date Joined]],"DD")</f>
        <v>22</v>
      </c>
      <c r="R639" s="1" t="str">
        <f>TEXT(Table1[[#This Row],[Date Joined]],"MMM")</f>
        <v>May</v>
      </c>
      <c r="S639" s="1" t="str">
        <f>TEXT(Table1[[#This Row],[Date Joined]],"YYYY")</f>
        <v>2017</v>
      </c>
    </row>
    <row r="640" spans="1:19" x14ac:dyDescent="0.3">
      <c r="A640" s="1" t="s">
        <v>3343</v>
      </c>
      <c r="B640" s="1" t="s">
        <v>50</v>
      </c>
      <c r="C640" s="1" t="s">
        <v>15</v>
      </c>
      <c r="D640" s="2">
        <v>26</v>
      </c>
      <c r="E640" s="1" t="s">
        <v>16</v>
      </c>
      <c r="F640" s="1" t="s">
        <v>17</v>
      </c>
      <c r="G640" s="28">
        <v>43056</v>
      </c>
      <c r="H640" s="3">
        <v>155769.60999999999</v>
      </c>
      <c r="I640" s="1" t="s">
        <v>31</v>
      </c>
      <c r="J640" s="1" t="s">
        <v>32</v>
      </c>
      <c r="K640" s="1" t="s">
        <v>20</v>
      </c>
      <c r="L640" s="1" t="s">
        <v>20</v>
      </c>
      <c r="M640" s="1" t="s">
        <v>21</v>
      </c>
      <c r="N640" s="1" t="s">
        <v>22</v>
      </c>
      <c r="O640" s="1" t="s">
        <v>20</v>
      </c>
      <c r="P640" s="1" t="str">
        <f>IFERROR( LOOKUP(Table1[[#This Row],[Age]],$AO$3:$AO$8,$AP$3:$AP$8), "Out of Range")</f>
        <v>26-35</v>
      </c>
      <c r="Q640" s="1" t="str">
        <f>TEXT(Table1[[#This Row],[Date Joined]],"DD")</f>
        <v>17</v>
      </c>
      <c r="R640" s="1" t="str">
        <f>TEXT(Table1[[#This Row],[Date Joined]],"MMM")</f>
        <v>Nov</v>
      </c>
      <c r="S640" s="1" t="str">
        <f>TEXT(Table1[[#This Row],[Date Joined]],"YYYY")</f>
        <v>2017</v>
      </c>
    </row>
    <row r="641" spans="1:19" x14ac:dyDescent="0.3">
      <c r="A641" s="1" t="s">
        <v>748</v>
      </c>
      <c r="B641" s="1" t="s">
        <v>68</v>
      </c>
      <c r="C641" s="1" t="s">
        <v>15</v>
      </c>
      <c r="D641" s="2">
        <v>38</v>
      </c>
      <c r="E641" s="1" t="s">
        <v>16</v>
      </c>
      <c r="F641" s="1" t="s">
        <v>26</v>
      </c>
      <c r="G641" s="28">
        <v>42878</v>
      </c>
      <c r="H641" s="3">
        <v>71378.570000000007</v>
      </c>
      <c r="I641" s="1" t="s">
        <v>31</v>
      </c>
      <c r="J641" s="1" t="s">
        <v>32</v>
      </c>
      <c r="K641" s="1" t="s">
        <v>28</v>
      </c>
      <c r="L641" s="1" t="s">
        <v>20</v>
      </c>
      <c r="M641" s="1" t="s">
        <v>22</v>
      </c>
      <c r="N641" s="1" t="s">
        <v>22</v>
      </c>
      <c r="O641" s="1" t="s">
        <v>28</v>
      </c>
      <c r="P641" s="1" t="str">
        <f>IFERROR( LOOKUP(Table1[[#This Row],[Age]],$AO$3:$AO$8,$AP$3:$AP$8), "Out of Range")</f>
        <v>35-45</v>
      </c>
      <c r="Q641" s="1" t="str">
        <f>TEXT(Table1[[#This Row],[Date Joined]],"DD")</f>
        <v>23</v>
      </c>
      <c r="R641" s="1" t="str">
        <f>TEXT(Table1[[#This Row],[Date Joined]],"MMM")</f>
        <v>May</v>
      </c>
      <c r="S641" s="1" t="str">
        <f>TEXT(Table1[[#This Row],[Date Joined]],"YYYY")</f>
        <v>2017</v>
      </c>
    </row>
    <row r="642" spans="1:19" x14ac:dyDescent="0.3">
      <c r="A642" s="1" t="s">
        <v>749</v>
      </c>
      <c r="B642" s="1" t="s">
        <v>57</v>
      </c>
      <c r="C642" s="1" t="s">
        <v>24</v>
      </c>
      <c r="D642" s="2">
        <v>38</v>
      </c>
      <c r="E642" s="1" t="s">
        <v>16</v>
      </c>
      <c r="F642" s="1" t="s">
        <v>41</v>
      </c>
      <c r="G642" s="28">
        <v>42878</v>
      </c>
      <c r="H642" s="3">
        <v>45951.25</v>
      </c>
      <c r="I642" s="1" t="s">
        <v>49</v>
      </c>
      <c r="J642" s="1" t="s">
        <v>22</v>
      </c>
      <c r="K642" s="1" t="s">
        <v>20</v>
      </c>
      <c r="L642" s="1" t="s">
        <v>20</v>
      </c>
      <c r="M642" s="1" t="s">
        <v>22</v>
      </c>
      <c r="N642" s="1" t="s">
        <v>22</v>
      </c>
      <c r="O642" s="1" t="s">
        <v>20</v>
      </c>
      <c r="P642" s="1" t="str">
        <f>IFERROR( LOOKUP(Table1[[#This Row],[Age]],$AO$3:$AO$8,$AP$3:$AP$8), "Out of Range")</f>
        <v>35-45</v>
      </c>
      <c r="Q642" s="1" t="str">
        <f>TEXT(Table1[[#This Row],[Date Joined]],"DD")</f>
        <v>23</v>
      </c>
      <c r="R642" s="1" t="str">
        <f>TEXT(Table1[[#This Row],[Date Joined]],"MMM")</f>
        <v>May</v>
      </c>
      <c r="S642" s="1" t="str">
        <f>TEXT(Table1[[#This Row],[Date Joined]],"YYYY")</f>
        <v>2017</v>
      </c>
    </row>
    <row r="643" spans="1:19" x14ac:dyDescent="0.3">
      <c r="A643" s="1" t="s">
        <v>3345</v>
      </c>
      <c r="B643" s="1" t="s">
        <v>73</v>
      </c>
      <c r="C643" s="1" t="s">
        <v>15</v>
      </c>
      <c r="D643" s="2">
        <v>26</v>
      </c>
      <c r="E643" s="1" t="s">
        <v>16</v>
      </c>
      <c r="F643" s="1" t="s">
        <v>17</v>
      </c>
      <c r="G643" s="28">
        <v>43056</v>
      </c>
      <c r="H643" s="3">
        <v>97436.31</v>
      </c>
      <c r="I643" s="1" t="s">
        <v>18</v>
      </c>
      <c r="J643" s="1" t="s">
        <v>19</v>
      </c>
      <c r="K643" s="1" t="s">
        <v>28</v>
      </c>
      <c r="L643" s="1" t="s">
        <v>20</v>
      </c>
      <c r="M643" s="1" t="s">
        <v>21</v>
      </c>
      <c r="N643" s="1" t="s">
        <v>38</v>
      </c>
      <c r="O643" s="1" t="s">
        <v>20</v>
      </c>
      <c r="P643" s="1" t="str">
        <f>IFERROR( LOOKUP(Table1[[#This Row],[Age]],$AO$3:$AO$8,$AP$3:$AP$8), "Out of Range")</f>
        <v>26-35</v>
      </c>
      <c r="Q643" s="1" t="str">
        <f>TEXT(Table1[[#This Row],[Date Joined]],"DD")</f>
        <v>17</v>
      </c>
      <c r="R643" s="1" t="str">
        <f>TEXT(Table1[[#This Row],[Date Joined]],"MMM")</f>
        <v>Nov</v>
      </c>
      <c r="S643" s="1" t="str">
        <f>TEXT(Table1[[#This Row],[Date Joined]],"YYYY")</f>
        <v>2017</v>
      </c>
    </row>
    <row r="644" spans="1:19" x14ac:dyDescent="0.3">
      <c r="A644" s="1" t="s">
        <v>3404</v>
      </c>
      <c r="B644" s="1" t="s">
        <v>79</v>
      </c>
      <c r="C644" s="1" t="s">
        <v>15</v>
      </c>
      <c r="D644" s="2">
        <v>26</v>
      </c>
      <c r="E644" s="1" t="s">
        <v>40</v>
      </c>
      <c r="F644" s="1" t="s">
        <v>26</v>
      </c>
      <c r="G644" s="28">
        <v>43060</v>
      </c>
      <c r="H644" s="3">
        <v>59140.87</v>
      </c>
      <c r="I644" s="1" t="s">
        <v>49</v>
      </c>
      <c r="J644" s="1" t="s">
        <v>27</v>
      </c>
      <c r="K644" s="1" t="s">
        <v>28</v>
      </c>
      <c r="L644" s="1" t="s">
        <v>20</v>
      </c>
      <c r="M644" s="1" t="s">
        <v>21</v>
      </c>
      <c r="N644" s="1" t="s">
        <v>29</v>
      </c>
      <c r="O644" s="1" t="s">
        <v>20</v>
      </c>
      <c r="P644" s="1" t="str">
        <f>IFERROR( LOOKUP(Table1[[#This Row],[Age]],$AO$3:$AO$8,$AP$3:$AP$8), "Out of Range")</f>
        <v>26-35</v>
      </c>
      <c r="Q644" s="1" t="str">
        <f>TEXT(Table1[[#This Row],[Date Joined]],"DD")</f>
        <v>21</v>
      </c>
      <c r="R644" s="1" t="str">
        <f>TEXT(Table1[[#This Row],[Date Joined]],"MMM")</f>
        <v>Nov</v>
      </c>
      <c r="S644" s="1" t="str">
        <f>TEXT(Table1[[#This Row],[Date Joined]],"YYYY")</f>
        <v>2017</v>
      </c>
    </row>
    <row r="645" spans="1:19" x14ac:dyDescent="0.3">
      <c r="A645" s="1" t="s">
        <v>752</v>
      </c>
      <c r="B645" s="1" t="s">
        <v>101</v>
      </c>
      <c r="C645" s="1" t="s">
        <v>15</v>
      </c>
      <c r="D645" s="2">
        <v>48</v>
      </c>
      <c r="E645" s="1" t="s">
        <v>40</v>
      </c>
      <c r="F645" s="1" t="s">
        <v>26</v>
      </c>
      <c r="G645" s="28">
        <v>42878</v>
      </c>
      <c r="H645" s="3">
        <v>14920.63</v>
      </c>
      <c r="I645" s="1" t="s">
        <v>18</v>
      </c>
      <c r="J645" s="1" t="s">
        <v>32</v>
      </c>
      <c r="K645" s="1" t="s">
        <v>28</v>
      </c>
      <c r="L645" s="1" t="s">
        <v>20</v>
      </c>
      <c r="M645" s="1" t="s">
        <v>22</v>
      </c>
      <c r="N645" s="1" t="s">
        <v>22</v>
      </c>
      <c r="O645" s="1" t="s">
        <v>28</v>
      </c>
      <c r="P645" s="1" t="str">
        <f>IFERROR( LOOKUP(Table1[[#This Row],[Age]],$AO$3:$AO$8,$AP$3:$AP$8), "Out of Range")</f>
        <v>45-55</v>
      </c>
      <c r="Q645" s="1" t="str">
        <f>TEXT(Table1[[#This Row],[Date Joined]],"DD")</f>
        <v>23</v>
      </c>
      <c r="R645" s="1" t="str">
        <f>TEXT(Table1[[#This Row],[Date Joined]],"MMM")</f>
        <v>May</v>
      </c>
      <c r="S645" s="1" t="str">
        <f>TEXT(Table1[[#This Row],[Date Joined]],"YYYY")</f>
        <v>2017</v>
      </c>
    </row>
    <row r="646" spans="1:19" x14ac:dyDescent="0.3">
      <c r="A646" s="1" t="s">
        <v>753</v>
      </c>
      <c r="B646" s="1" t="s">
        <v>81</v>
      </c>
      <c r="C646" s="1" t="s">
        <v>24</v>
      </c>
      <c r="D646" s="2">
        <v>47</v>
      </c>
      <c r="E646" s="1" t="s">
        <v>40</v>
      </c>
      <c r="F646" s="1" t="s">
        <v>41</v>
      </c>
      <c r="G646" s="28">
        <v>42878</v>
      </c>
      <c r="H646" s="3">
        <v>28904.33</v>
      </c>
      <c r="I646" s="1" t="s">
        <v>31</v>
      </c>
      <c r="J646" s="1" t="s">
        <v>32</v>
      </c>
      <c r="K646" s="1" t="s">
        <v>28</v>
      </c>
      <c r="L646" s="1" t="s">
        <v>28</v>
      </c>
      <c r="M646" s="1" t="s">
        <v>21</v>
      </c>
      <c r="N646" s="1" t="s">
        <v>22</v>
      </c>
      <c r="O646" s="1" t="s">
        <v>20</v>
      </c>
      <c r="P646" s="1" t="str">
        <f>IFERROR( LOOKUP(Table1[[#This Row],[Age]],$AO$3:$AO$8,$AP$3:$AP$8), "Out of Range")</f>
        <v>45-55</v>
      </c>
      <c r="Q646" s="1" t="str">
        <f>TEXT(Table1[[#This Row],[Date Joined]],"DD")</f>
        <v>23</v>
      </c>
      <c r="R646" s="1" t="str">
        <f>TEXT(Table1[[#This Row],[Date Joined]],"MMM")</f>
        <v>May</v>
      </c>
      <c r="S646" s="1" t="str">
        <f>TEXT(Table1[[#This Row],[Date Joined]],"YYYY")</f>
        <v>2017</v>
      </c>
    </row>
    <row r="647" spans="1:19" x14ac:dyDescent="0.3">
      <c r="A647" s="1" t="s">
        <v>754</v>
      </c>
      <c r="B647" s="1" t="s">
        <v>84</v>
      </c>
      <c r="C647" s="1" t="s">
        <v>15</v>
      </c>
      <c r="D647" s="2">
        <v>50</v>
      </c>
      <c r="E647" s="1" t="s">
        <v>40</v>
      </c>
      <c r="F647" s="1" t="s">
        <v>26</v>
      </c>
      <c r="G647" s="28">
        <v>42878</v>
      </c>
      <c r="H647" s="3">
        <v>105729.97</v>
      </c>
      <c r="I647" s="1" t="s">
        <v>18</v>
      </c>
      <c r="J647" s="1" t="s">
        <v>27</v>
      </c>
      <c r="K647" s="1" t="s">
        <v>20</v>
      </c>
      <c r="L647" s="1" t="s">
        <v>20</v>
      </c>
      <c r="M647" s="1" t="s">
        <v>21</v>
      </c>
      <c r="N647" s="1" t="s">
        <v>22</v>
      </c>
      <c r="O647" s="1" t="s">
        <v>28</v>
      </c>
      <c r="P647" s="1" t="str">
        <f>IFERROR( LOOKUP(Table1[[#This Row],[Age]],$AO$3:$AO$8,$AP$3:$AP$8), "Out of Range")</f>
        <v>45-55</v>
      </c>
      <c r="Q647" s="1" t="str">
        <f>TEXT(Table1[[#This Row],[Date Joined]],"DD")</f>
        <v>23</v>
      </c>
      <c r="R647" s="1" t="str">
        <f>TEXT(Table1[[#This Row],[Date Joined]],"MMM")</f>
        <v>May</v>
      </c>
      <c r="S647" s="1" t="str">
        <f>TEXT(Table1[[#This Row],[Date Joined]],"YYYY")</f>
        <v>2017</v>
      </c>
    </row>
    <row r="648" spans="1:19" x14ac:dyDescent="0.3">
      <c r="A648" s="1" t="s">
        <v>755</v>
      </c>
      <c r="B648" s="1" t="s">
        <v>60</v>
      </c>
      <c r="C648" s="1" t="s">
        <v>15</v>
      </c>
      <c r="D648" s="2">
        <v>50</v>
      </c>
      <c r="E648" s="1" t="s">
        <v>40</v>
      </c>
      <c r="F648" s="1" t="s">
        <v>41</v>
      </c>
      <c r="G648" s="28">
        <v>42878</v>
      </c>
      <c r="H648" s="3">
        <v>72322.67</v>
      </c>
      <c r="I648" s="1" t="s">
        <v>18</v>
      </c>
      <c r="J648" s="1" t="s">
        <v>32</v>
      </c>
      <c r="K648" s="1" t="s">
        <v>20</v>
      </c>
      <c r="L648" s="1" t="s">
        <v>20</v>
      </c>
      <c r="M648" s="1" t="s">
        <v>21</v>
      </c>
      <c r="N648" s="1" t="s">
        <v>22</v>
      </c>
      <c r="O648" s="1" t="s">
        <v>20</v>
      </c>
      <c r="P648" s="1" t="str">
        <f>IFERROR( LOOKUP(Table1[[#This Row],[Age]],$AO$3:$AO$8,$AP$3:$AP$8), "Out of Range")</f>
        <v>45-55</v>
      </c>
      <c r="Q648" s="1" t="str">
        <f>TEXT(Table1[[#This Row],[Date Joined]],"DD")</f>
        <v>23</v>
      </c>
      <c r="R648" s="1" t="str">
        <f>TEXT(Table1[[#This Row],[Date Joined]],"MMM")</f>
        <v>May</v>
      </c>
      <c r="S648" s="1" t="str">
        <f>TEXT(Table1[[#This Row],[Date Joined]],"YYYY")</f>
        <v>2017</v>
      </c>
    </row>
    <row r="649" spans="1:19" x14ac:dyDescent="0.3">
      <c r="A649" s="1" t="s">
        <v>756</v>
      </c>
      <c r="B649" s="1" t="s">
        <v>79</v>
      </c>
      <c r="C649" s="1" t="s">
        <v>15</v>
      </c>
      <c r="D649" s="2">
        <v>52</v>
      </c>
      <c r="E649" s="1" t="s">
        <v>40</v>
      </c>
      <c r="F649" s="1" t="s">
        <v>26</v>
      </c>
      <c r="G649" s="28">
        <v>42878</v>
      </c>
      <c r="H649" s="3">
        <v>74014.78</v>
      </c>
      <c r="I649" s="1" t="s">
        <v>49</v>
      </c>
      <c r="J649" s="1" t="s">
        <v>32</v>
      </c>
      <c r="K649" s="1" t="s">
        <v>28</v>
      </c>
      <c r="L649" s="1" t="s">
        <v>20</v>
      </c>
      <c r="M649" s="1" t="s">
        <v>53</v>
      </c>
      <c r="N649" s="1" t="s">
        <v>29</v>
      </c>
      <c r="O649" s="1" t="s">
        <v>20</v>
      </c>
      <c r="P649" s="1" t="str">
        <f>IFERROR( LOOKUP(Table1[[#This Row],[Age]],$AO$3:$AO$8,$AP$3:$AP$8), "Out of Range")</f>
        <v>45-55</v>
      </c>
      <c r="Q649" s="1" t="str">
        <f>TEXT(Table1[[#This Row],[Date Joined]],"DD")</f>
        <v>23</v>
      </c>
      <c r="R649" s="1" t="str">
        <f>TEXT(Table1[[#This Row],[Date Joined]],"MMM")</f>
        <v>May</v>
      </c>
      <c r="S649" s="1" t="str">
        <f>TEXT(Table1[[#This Row],[Date Joined]],"YYYY")</f>
        <v>2017</v>
      </c>
    </row>
    <row r="650" spans="1:19" x14ac:dyDescent="0.3">
      <c r="A650" s="1" t="s">
        <v>757</v>
      </c>
      <c r="B650" s="1" t="s">
        <v>74</v>
      </c>
      <c r="C650" s="1" t="s">
        <v>15</v>
      </c>
      <c r="D650" s="2">
        <v>53</v>
      </c>
      <c r="E650" s="1" t="s">
        <v>40</v>
      </c>
      <c r="F650" s="1" t="s">
        <v>26</v>
      </c>
      <c r="G650" s="28">
        <v>42878</v>
      </c>
      <c r="H650" s="3">
        <v>49654.27</v>
      </c>
      <c r="I650" s="1" t="s">
        <v>18</v>
      </c>
      <c r="J650" s="1" t="s">
        <v>27</v>
      </c>
      <c r="K650" s="1" t="s">
        <v>28</v>
      </c>
      <c r="L650" s="1" t="s">
        <v>20</v>
      </c>
      <c r="M650" s="1" t="s">
        <v>21</v>
      </c>
      <c r="N650" s="1" t="s">
        <v>22</v>
      </c>
      <c r="O650" s="1" t="s">
        <v>20</v>
      </c>
      <c r="P650" s="1" t="str">
        <f>IFERROR( LOOKUP(Table1[[#This Row],[Age]],$AO$3:$AO$8,$AP$3:$AP$8), "Out of Range")</f>
        <v>45-55</v>
      </c>
      <c r="Q650" s="1" t="str">
        <f>TEXT(Table1[[#This Row],[Date Joined]],"DD")</f>
        <v>23</v>
      </c>
      <c r="R650" s="1" t="str">
        <f>TEXT(Table1[[#This Row],[Date Joined]],"MMM")</f>
        <v>May</v>
      </c>
      <c r="S650" s="1" t="str">
        <f>TEXT(Table1[[#This Row],[Date Joined]],"YYYY")</f>
        <v>2017</v>
      </c>
    </row>
    <row r="651" spans="1:19" x14ac:dyDescent="0.3">
      <c r="A651" s="1" t="s">
        <v>3683</v>
      </c>
      <c r="B651" s="1" t="s">
        <v>83</v>
      </c>
      <c r="C651" s="1" t="s">
        <v>15</v>
      </c>
      <c r="D651" s="2">
        <v>26</v>
      </c>
      <c r="E651" s="1" t="s">
        <v>16</v>
      </c>
      <c r="F651" s="1" t="s">
        <v>26</v>
      </c>
      <c r="G651" s="28">
        <v>43075</v>
      </c>
      <c r="H651" s="3">
        <v>24575.48</v>
      </c>
      <c r="I651" s="1" t="s">
        <v>18</v>
      </c>
      <c r="J651" s="1" t="s">
        <v>32</v>
      </c>
      <c r="K651" s="1" t="s">
        <v>20</v>
      </c>
      <c r="L651" s="1" t="s">
        <v>20</v>
      </c>
      <c r="M651" s="1" t="s">
        <v>21</v>
      </c>
      <c r="N651" s="1" t="s">
        <v>29</v>
      </c>
      <c r="O651" s="1" t="s">
        <v>20</v>
      </c>
      <c r="P651" s="1" t="str">
        <f>IFERROR( LOOKUP(Table1[[#This Row],[Age]],$AO$3:$AO$8,$AP$3:$AP$8), "Out of Range")</f>
        <v>26-35</v>
      </c>
      <c r="Q651" s="1" t="str">
        <f>TEXT(Table1[[#This Row],[Date Joined]],"DD")</f>
        <v>06</v>
      </c>
      <c r="R651" s="1" t="str">
        <f>TEXT(Table1[[#This Row],[Date Joined]],"MMM")</f>
        <v>Dec</v>
      </c>
      <c r="S651" s="1" t="str">
        <f>TEXT(Table1[[#This Row],[Date Joined]],"YYYY")</f>
        <v>2017</v>
      </c>
    </row>
    <row r="652" spans="1:19" x14ac:dyDescent="0.3">
      <c r="A652" s="1" t="s">
        <v>759</v>
      </c>
      <c r="B652" s="1" t="s">
        <v>95</v>
      </c>
      <c r="C652" s="1" t="s">
        <v>24</v>
      </c>
      <c r="D652" s="2">
        <v>46</v>
      </c>
      <c r="E652" s="1" t="s">
        <v>34</v>
      </c>
      <c r="F652" s="1" t="s">
        <v>17</v>
      </c>
      <c r="G652" s="28">
        <v>42878</v>
      </c>
      <c r="H652" s="3">
        <v>45155.63</v>
      </c>
      <c r="I652" s="1" t="s">
        <v>31</v>
      </c>
      <c r="J652" s="1" t="s">
        <v>32</v>
      </c>
      <c r="K652" s="1" t="s">
        <v>28</v>
      </c>
      <c r="L652" s="1" t="s">
        <v>20</v>
      </c>
      <c r="M652" s="1" t="s">
        <v>21</v>
      </c>
      <c r="N652" s="1" t="s">
        <v>29</v>
      </c>
      <c r="O652" s="1" t="s">
        <v>20</v>
      </c>
      <c r="P652" s="1" t="str">
        <f>IFERROR( LOOKUP(Table1[[#This Row],[Age]],$AO$3:$AO$8,$AP$3:$AP$8), "Out of Range")</f>
        <v>45-55</v>
      </c>
      <c r="Q652" s="1" t="str">
        <f>TEXT(Table1[[#This Row],[Date Joined]],"DD")</f>
        <v>23</v>
      </c>
      <c r="R652" s="1" t="str">
        <f>TEXT(Table1[[#This Row],[Date Joined]],"MMM")</f>
        <v>May</v>
      </c>
      <c r="S652" s="1" t="str">
        <f>TEXT(Table1[[#This Row],[Date Joined]],"YYYY")</f>
        <v>2017</v>
      </c>
    </row>
    <row r="653" spans="1:19" x14ac:dyDescent="0.3">
      <c r="A653" s="1" t="s">
        <v>760</v>
      </c>
      <c r="B653" s="1" t="s">
        <v>99</v>
      </c>
      <c r="C653" s="1" t="s">
        <v>24</v>
      </c>
      <c r="D653" s="2">
        <v>34</v>
      </c>
      <c r="E653" s="1" t="s">
        <v>34</v>
      </c>
      <c r="F653" s="1" t="s">
        <v>17</v>
      </c>
      <c r="G653" s="28">
        <v>42878</v>
      </c>
      <c r="H653" s="3">
        <v>42196.21</v>
      </c>
      <c r="I653" s="1" t="s">
        <v>31</v>
      </c>
      <c r="J653" s="1" t="s">
        <v>32</v>
      </c>
      <c r="K653" s="1" t="s">
        <v>20</v>
      </c>
      <c r="L653" s="1" t="s">
        <v>20</v>
      </c>
      <c r="M653" s="1" t="s">
        <v>21</v>
      </c>
      <c r="N653" s="1" t="s">
        <v>29</v>
      </c>
      <c r="O653" s="1" t="s">
        <v>20</v>
      </c>
      <c r="P653" s="1" t="str">
        <f>IFERROR( LOOKUP(Table1[[#This Row],[Age]],$AO$3:$AO$8,$AP$3:$AP$8), "Out of Range")</f>
        <v>26-35</v>
      </c>
      <c r="Q653" s="1" t="str">
        <f>TEXT(Table1[[#This Row],[Date Joined]],"DD")</f>
        <v>23</v>
      </c>
      <c r="R653" s="1" t="str">
        <f>TEXT(Table1[[#This Row],[Date Joined]],"MMM")</f>
        <v>May</v>
      </c>
      <c r="S653" s="1" t="str">
        <f>TEXT(Table1[[#This Row],[Date Joined]],"YYYY")</f>
        <v>2017</v>
      </c>
    </row>
    <row r="654" spans="1:19" x14ac:dyDescent="0.3">
      <c r="A654" s="1" t="s">
        <v>761</v>
      </c>
      <c r="B654" s="1" t="s">
        <v>91</v>
      </c>
      <c r="C654" s="1" t="s">
        <v>15</v>
      </c>
      <c r="D654" s="2">
        <v>35</v>
      </c>
      <c r="E654" s="1" t="s">
        <v>25</v>
      </c>
      <c r="F654" s="1" t="s">
        <v>17</v>
      </c>
      <c r="G654" s="28">
        <v>42878</v>
      </c>
      <c r="H654" s="3">
        <v>17369.25</v>
      </c>
      <c r="I654" s="1" t="s">
        <v>49</v>
      </c>
      <c r="J654" s="1" t="s">
        <v>32</v>
      </c>
      <c r="K654" s="1" t="s">
        <v>28</v>
      </c>
      <c r="L654" s="1" t="s">
        <v>20</v>
      </c>
      <c r="M654" s="1" t="s">
        <v>22</v>
      </c>
      <c r="N654" s="1" t="s">
        <v>22</v>
      </c>
      <c r="O654" s="1" t="s">
        <v>20</v>
      </c>
      <c r="P654" s="1" t="str">
        <f>IFERROR( LOOKUP(Table1[[#This Row],[Age]],$AO$3:$AO$8,$AP$3:$AP$8), "Out of Range")</f>
        <v>35-45</v>
      </c>
      <c r="Q654" s="1" t="str">
        <f>TEXT(Table1[[#This Row],[Date Joined]],"DD")</f>
        <v>23</v>
      </c>
      <c r="R654" s="1" t="str">
        <f>TEXT(Table1[[#This Row],[Date Joined]],"MMM")</f>
        <v>May</v>
      </c>
      <c r="S654" s="1" t="str">
        <f>TEXT(Table1[[#This Row],[Date Joined]],"YYYY")</f>
        <v>2017</v>
      </c>
    </row>
    <row r="655" spans="1:19" x14ac:dyDescent="0.3">
      <c r="A655" s="1" t="s">
        <v>3707</v>
      </c>
      <c r="B655" s="1" t="s">
        <v>86</v>
      </c>
      <c r="C655" s="1" t="s">
        <v>15</v>
      </c>
      <c r="D655" s="2">
        <v>26</v>
      </c>
      <c r="E655" s="1" t="s">
        <v>16</v>
      </c>
      <c r="F655" s="1" t="s">
        <v>17</v>
      </c>
      <c r="G655" s="28">
        <v>43076</v>
      </c>
      <c r="H655" s="3">
        <v>42320.4</v>
      </c>
      <c r="I655" s="1" t="s">
        <v>18</v>
      </c>
      <c r="J655" s="1" t="s">
        <v>27</v>
      </c>
      <c r="K655" s="1" t="s">
        <v>28</v>
      </c>
      <c r="L655" s="1" t="s">
        <v>20</v>
      </c>
      <c r="M655" s="1" t="s">
        <v>21</v>
      </c>
      <c r="N655" s="1" t="s">
        <v>22</v>
      </c>
      <c r="O655" s="1" t="s">
        <v>20</v>
      </c>
      <c r="P655" s="1" t="str">
        <f>IFERROR( LOOKUP(Table1[[#This Row],[Age]],$AO$3:$AO$8,$AP$3:$AP$8), "Out of Range")</f>
        <v>26-35</v>
      </c>
      <c r="Q655" s="1" t="str">
        <f>TEXT(Table1[[#This Row],[Date Joined]],"DD")</f>
        <v>07</v>
      </c>
      <c r="R655" s="1" t="str">
        <f>TEXT(Table1[[#This Row],[Date Joined]],"MMM")</f>
        <v>Dec</v>
      </c>
      <c r="S655" s="1" t="str">
        <f>TEXT(Table1[[#This Row],[Date Joined]],"YYYY")</f>
        <v>2017</v>
      </c>
    </row>
    <row r="656" spans="1:19" x14ac:dyDescent="0.3">
      <c r="A656" s="1" t="s">
        <v>3730</v>
      </c>
      <c r="B656" s="1" t="s">
        <v>108</v>
      </c>
      <c r="C656" s="1" t="s">
        <v>24</v>
      </c>
      <c r="D656" s="2">
        <v>26</v>
      </c>
      <c r="E656" s="1" t="s">
        <v>16</v>
      </c>
      <c r="F656" s="1" t="s">
        <v>17</v>
      </c>
      <c r="G656" s="28">
        <v>43078</v>
      </c>
      <c r="H656" s="3">
        <v>34174.01</v>
      </c>
      <c r="I656" s="1" t="s">
        <v>18</v>
      </c>
      <c r="J656" s="1" t="s">
        <v>32</v>
      </c>
      <c r="K656" s="1" t="s">
        <v>28</v>
      </c>
      <c r="L656" s="1" t="s">
        <v>20</v>
      </c>
      <c r="M656" s="1" t="s">
        <v>22</v>
      </c>
      <c r="N656" s="1" t="s">
        <v>22</v>
      </c>
      <c r="O656" s="1" t="s">
        <v>20</v>
      </c>
      <c r="P656" s="1" t="str">
        <f>IFERROR( LOOKUP(Table1[[#This Row],[Age]],$AO$3:$AO$8,$AP$3:$AP$8), "Out of Range")</f>
        <v>26-35</v>
      </c>
      <c r="Q656" s="1" t="str">
        <f>TEXT(Table1[[#This Row],[Date Joined]],"DD")</f>
        <v>09</v>
      </c>
      <c r="R656" s="1" t="str">
        <f>TEXT(Table1[[#This Row],[Date Joined]],"MMM")</f>
        <v>Dec</v>
      </c>
      <c r="S656" s="1" t="str">
        <f>TEXT(Table1[[#This Row],[Date Joined]],"YYYY")</f>
        <v>2017</v>
      </c>
    </row>
    <row r="657" spans="1:19" x14ac:dyDescent="0.3">
      <c r="A657" s="1" t="s">
        <v>3750</v>
      </c>
      <c r="B657" s="1" t="s">
        <v>43</v>
      </c>
      <c r="C657" s="1" t="s">
        <v>24</v>
      </c>
      <c r="D657" s="2">
        <v>26</v>
      </c>
      <c r="E657" s="1" t="s">
        <v>16</v>
      </c>
      <c r="F657" s="1" t="s">
        <v>41</v>
      </c>
      <c r="G657" s="28">
        <v>43079</v>
      </c>
      <c r="H657" s="3">
        <v>6285.63</v>
      </c>
      <c r="I657" s="1" t="s">
        <v>31</v>
      </c>
      <c r="J657" s="1" t="s">
        <v>27</v>
      </c>
      <c r="K657" s="1" t="s">
        <v>28</v>
      </c>
      <c r="L657" s="1" t="s">
        <v>20</v>
      </c>
      <c r="M657" s="1" t="s">
        <v>21</v>
      </c>
      <c r="N657" s="1" t="s">
        <v>29</v>
      </c>
      <c r="O657" s="1" t="s">
        <v>20</v>
      </c>
      <c r="P657" s="1" t="str">
        <f>IFERROR( LOOKUP(Table1[[#This Row],[Age]],$AO$3:$AO$8,$AP$3:$AP$8), "Out of Range")</f>
        <v>26-35</v>
      </c>
      <c r="Q657" s="1" t="str">
        <f>TEXT(Table1[[#This Row],[Date Joined]],"DD")</f>
        <v>10</v>
      </c>
      <c r="R657" s="1" t="str">
        <f>TEXT(Table1[[#This Row],[Date Joined]],"MMM")</f>
        <v>Dec</v>
      </c>
      <c r="S657" s="1" t="str">
        <f>TEXT(Table1[[#This Row],[Date Joined]],"YYYY")</f>
        <v>2017</v>
      </c>
    </row>
    <row r="658" spans="1:19" x14ac:dyDescent="0.3">
      <c r="A658" s="1" t="s">
        <v>765</v>
      </c>
      <c r="B658" s="1" t="s">
        <v>107</v>
      </c>
      <c r="C658" s="1" t="s">
        <v>24</v>
      </c>
      <c r="D658" s="2">
        <v>48</v>
      </c>
      <c r="E658" s="1" t="s">
        <v>16</v>
      </c>
      <c r="F658" s="1" t="s">
        <v>17</v>
      </c>
      <c r="G658" s="28">
        <v>42879</v>
      </c>
      <c r="H658" s="3">
        <v>39540.699999999997</v>
      </c>
      <c r="I658" s="1" t="s">
        <v>49</v>
      </c>
      <c r="J658" s="1" t="s">
        <v>19</v>
      </c>
      <c r="K658" s="1" t="s">
        <v>28</v>
      </c>
      <c r="L658" s="1" t="s">
        <v>20</v>
      </c>
      <c r="M658" s="1" t="s">
        <v>21</v>
      </c>
      <c r="N658" s="1" t="s">
        <v>22</v>
      </c>
      <c r="O658" s="1" t="s">
        <v>20</v>
      </c>
      <c r="P658" s="1" t="str">
        <f>IFERROR( LOOKUP(Table1[[#This Row],[Age]],$AO$3:$AO$8,$AP$3:$AP$8), "Out of Range")</f>
        <v>45-55</v>
      </c>
      <c r="Q658" s="1" t="str">
        <f>TEXT(Table1[[#This Row],[Date Joined]],"DD")</f>
        <v>24</v>
      </c>
      <c r="R658" s="1" t="str">
        <f>TEXT(Table1[[#This Row],[Date Joined]],"MMM")</f>
        <v>May</v>
      </c>
      <c r="S658" s="1" t="str">
        <f>TEXT(Table1[[#This Row],[Date Joined]],"YYYY")</f>
        <v>2017</v>
      </c>
    </row>
    <row r="659" spans="1:19" x14ac:dyDescent="0.3">
      <c r="A659" s="1" t="s">
        <v>766</v>
      </c>
      <c r="B659" s="1" t="s">
        <v>97</v>
      </c>
      <c r="C659" s="1" t="s">
        <v>15</v>
      </c>
      <c r="D659" s="2">
        <v>45</v>
      </c>
      <c r="E659" s="1" t="s">
        <v>40</v>
      </c>
      <c r="F659" s="1" t="s">
        <v>41</v>
      </c>
      <c r="G659" s="28">
        <v>42879</v>
      </c>
      <c r="H659" s="3">
        <v>25109.87</v>
      </c>
      <c r="I659" s="1" t="s">
        <v>18</v>
      </c>
      <c r="J659" s="1" t="s">
        <v>19</v>
      </c>
      <c r="K659" s="1" t="s">
        <v>20</v>
      </c>
      <c r="L659" s="1" t="s">
        <v>20</v>
      </c>
      <c r="M659" s="1" t="s">
        <v>21</v>
      </c>
      <c r="N659" s="1" t="s">
        <v>69</v>
      </c>
      <c r="O659" s="1" t="s">
        <v>20</v>
      </c>
      <c r="P659" s="1" t="str">
        <f>IFERROR( LOOKUP(Table1[[#This Row],[Age]],$AO$3:$AO$8,$AP$3:$AP$8), "Out of Range")</f>
        <v>45-55</v>
      </c>
      <c r="Q659" s="1" t="str">
        <f>TEXT(Table1[[#This Row],[Date Joined]],"DD")</f>
        <v>24</v>
      </c>
      <c r="R659" s="1" t="str">
        <f>TEXT(Table1[[#This Row],[Date Joined]],"MMM")</f>
        <v>May</v>
      </c>
      <c r="S659" s="1" t="str">
        <f>TEXT(Table1[[#This Row],[Date Joined]],"YYYY")</f>
        <v>2017</v>
      </c>
    </row>
    <row r="660" spans="1:19" x14ac:dyDescent="0.3">
      <c r="A660" s="1" t="s">
        <v>767</v>
      </c>
      <c r="B660" s="1" t="s">
        <v>75</v>
      </c>
      <c r="C660" s="1" t="s">
        <v>15</v>
      </c>
      <c r="D660" s="2">
        <v>52</v>
      </c>
      <c r="E660" s="1" t="s">
        <v>40</v>
      </c>
      <c r="F660" s="1" t="s">
        <v>26</v>
      </c>
      <c r="G660" s="28">
        <v>42879</v>
      </c>
      <c r="H660" s="3">
        <v>25147.759999999998</v>
      </c>
      <c r="I660" s="1" t="s">
        <v>18</v>
      </c>
      <c r="J660" s="1" t="s">
        <v>27</v>
      </c>
      <c r="K660" s="1" t="s">
        <v>20</v>
      </c>
      <c r="L660" s="1" t="s">
        <v>20</v>
      </c>
      <c r="M660" s="1" t="s">
        <v>21</v>
      </c>
      <c r="N660" s="1" t="s">
        <v>69</v>
      </c>
      <c r="O660" s="1" t="s">
        <v>20</v>
      </c>
      <c r="P660" s="1" t="str">
        <f>IFERROR( LOOKUP(Table1[[#This Row],[Age]],$AO$3:$AO$8,$AP$3:$AP$8), "Out of Range")</f>
        <v>45-55</v>
      </c>
      <c r="Q660" s="1" t="str">
        <f>TEXT(Table1[[#This Row],[Date Joined]],"DD")</f>
        <v>24</v>
      </c>
      <c r="R660" s="1" t="str">
        <f>TEXT(Table1[[#This Row],[Date Joined]],"MMM")</f>
        <v>May</v>
      </c>
      <c r="S660" s="1" t="str">
        <f>TEXT(Table1[[#This Row],[Date Joined]],"YYYY")</f>
        <v>2017</v>
      </c>
    </row>
    <row r="661" spans="1:19" x14ac:dyDescent="0.3">
      <c r="A661" s="1" t="s">
        <v>768</v>
      </c>
      <c r="B661" s="1" t="s">
        <v>76</v>
      </c>
      <c r="C661" s="1" t="s">
        <v>15</v>
      </c>
      <c r="D661" s="2">
        <v>53</v>
      </c>
      <c r="E661" s="1" t="s">
        <v>40</v>
      </c>
      <c r="F661" s="1" t="s">
        <v>26</v>
      </c>
      <c r="G661" s="28">
        <v>42879</v>
      </c>
      <c r="H661" s="3">
        <v>98998.22</v>
      </c>
      <c r="I661" s="1" t="s">
        <v>18</v>
      </c>
      <c r="J661" s="1" t="s">
        <v>32</v>
      </c>
      <c r="K661" s="1" t="s">
        <v>28</v>
      </c>
      <c r="L661" s="1" t="s">
        <v>20</v>
      </c>
      <c r="M661" s="1" t="s">
        <v>21</v>
      </c>
      <c r="N661" s="1" t="s">
        <v>22</v>
      </c>
      <c r="O661" s="1" t="s">
        <v>20</v>
      </c>
      <c r="P661" s="1" t="str">
        <f>IFERROR( LOOKUP(Table1[[#This Row],[Age]],$AO$3:$AO$8,$AP$3:$AP$8), "Out of Range")</f>
        <v>45-55</v>
      </c>
      <c r="Q661" s="1" t="str">
        <f>TEXT(Table1[[#This Row],[Date Joined]],"DD")</f>
        <v>24</v>
      </c>
      <c r="R661" s="1" t="str">
        <f>TEXT(Table1[[#This Row],[Date Joined]],"MMM")</f>
        <v>May</v>
      </c>
      <c r="S661" s="1" t="str">
        <f>TEXT(Table1[[#This Row],[Date Joined]],"YYYY")</f>
        <v>2017</v>
      </c>
    </row>
    <row r="662" spans="1:19" x14ac:dyDescent="0.3">
      <c r="A662" s="1" t="s">
        <v>769</v>
      </c>
      <c r="B662" s="1" t="s">
        <v>102</v>
      </c>
      <c r="C662" s="1" t="s">
        <v>15</v>
      </c>
      <c r="D662" s="2">
        <v>51</v>
      </c>
      <c r="E662" s="1" t="s">
        <v>40</v>
      </c>
      <c r="F662" s="1" t="s">
        <v>26</v>
      </c>
      <c r="G662" s="28">
        <v>42879</v>
      </c>
      <c r="H662" s="3">
        <v>38597.480000000003</v>
      </c>
      <c r="I662" s="1" t="s">
        <v>49</v>
      </c>
      <c r="J662" s="1" t="s">
        <v>27</v>
      </c>
      <c r="K662" s="1" t="s">
        <v>28</v>
      </c>
      <c r="L662" s="1" t="s">
        <v>28</v>
      </c>
      <c r="M662" s="1" t="s">
        <v>21</v>
      </c>
      <c r="N662" s="1" t="s">
        <v>38</v>
      </c>
      <c r="O662" s="1" t="s">
        <v>20</v>
      </c>
      <c r="P662" s="1" t="str">
        <f>IFERROR( LOOKUP(Table1[[#This Row],[Age]],$AO$3:$AO$8,$AP$3:$AP$8), "Out of Range")</f>
        <v>45-55</v>
      </c>
      <c r="Q662" s="1" t="str">
        <f>TEXT(Table1[[#This Row],[Date Joined]],"DD")</f>
        <v>24</v>
      </c>
      <c r="R662" s="1" t="str">
        <f>TEXT(Table1[[#This Row],[Date Joined]],"MMM")</f>
        <v>May</v>
      </c>
      <c r="S662" s="1" t="str">
        <f>TEXT(Table1[[#This Row],[Date Joined]],"YYYY")</f>
        <v>2017</v>
      </c>
    </row>
    <row r="663" spans="1:19" x14ac:dyDescent="0.3">
      <c r="A663" s="1" t="s">
        <v>770</v>
      </c>
      <c r="B663" s="1" t="s">
        <v>44</v>
      </c>
      <c r="C663" s="1" t="s">
        <v>15</v>
      </c>
      <c r="D663" s="2">
        <v>48</v>
      </c>
      <c r="E663" s="1" t="s">
        <v>40</v>
      </c>
      <c r="F663" s="1" t="s">
        <v>26</v>
      </c>
      <c r="G663" s="28">
        <v>42879</v>
      </c>
      <c r="H663" s="3">
        <v>44030.55</v>
      </c>
      <c r="I663" s="1" t="s">
        <v>31</v>
      </c>
      <c r="J663" s="1" t="s">
        <v>32</v>
      </c>
      <c r="K663" s="1" t="s">
        <v>28</v>
      </c>
      <c r="L663" s="1" t="s">
        <v>20</v>
      </c>
      <c r="M663" s="1" t="s">
        <v>21</v>
      </c>
      <c r="N663" s="1" t="s">
        <v>22</v>
      </c>
      <c r="O663" s="1" t="s">
        <v>28</v>
      </c>
      <c r="P663" s="1" t="str">
        <f>IFERROR( LOOKUP(Table1[[#This Row],[Age]],$AO$3:$AO$8,$AP$3:$AP$8), "Out of Range")</f>
        <v>45-55</v>
      </c>
      <c r="Q663" s="1" t="str">
        <f>TEXT(Table1[[#This Row],[Date Joined]],"DD")</f>
        <v>24</v>
      </c>
      <c r="R663" s="1" t="str">
        <f>TEXT(Table1[[#This Row],[Date Joined]],"MMM")</f>
        <v>May</v>
      </c>
      <c r="S663" s="1" t="str">
        <f>TEXT(Table1[[#This Row],[Date Joined]],"YYYY")</f>
        <v>2017</v>
      </c>
    </row>
    <row r="664" spans="1:19" x14ac:dyDescent="0.3">
      <c r="A664" s="1" t="s">
        <v>771</v>
      </c>
      <c r="B664" s="1" t="s">
        <v>59</v>
      </c>
      <c r="C664" s="1" t="s">
        <v>15</v>
      </c>
      <c r="D664" s="2">
        <v>52</v>
      </c>
      <c r="E664" s="1" t="s">
        <v>40</v>
      </c>
      <c r="F664" s="1" t="s">
        <v>41</v>
      </c>
      <c r="G664" s="28">
        <v>42879</v>
      </c>
      <c r="H664" s="3">
        <v>87267.73</v>
      </c>
      <c r="I664" s="1" t="s">
        <v>31</v>
      </c>
      <c r="J664" s="1" t="s">
        <v>32</v>
      </c>
      <c r="K664" s="1" t="s">
        <v>28</v>
      </c>
      <c r="L664" s="1" t="s">
        <v>20</v>
      </c>
      <c r="M664" s="1" t="s">
        <v>21</v>
      </c>
      <c r="N664" s="1" t="s">
        <v>22</v>
      </c>
      <c r="O664" s="1" t="s">
        <v>28</v>
      </c>
      <c r="P664" s="1" t="str">
        <f>IFERROR( LOOKUP(Table1[[#This Row],[Age]],$AO$3:$AO$8,$AP$3:$AP$8), "Out of Range")</f>
        <v>45-55</v>
      </c>
      <c r="Q664" s="1" t="str">
        <f>TEXT(Table1[[#This Row],[Date Joined]],"DD")</f>
        <v>24</v>
      </c>
      <c r="R664" s="1" t="str">
        <f>TEXT(Table1[[#This Row],[Date Joined]],"MMM")</f>
        <v>May</v>
      </c>
      <c r="S664" s="1" t="str">
        <f>TEXT(Table1[[#This Row],[Date Joined]],"YYYY")</f>
        <v>2017</v>
      </c>
    </row>
    <row r="665" spans="1:19" x14ac:dyDescent="0.3">
      <c r="A665" s="1" t="s">
        <v>772</v>
      </c>
      <c r="B665" s="1" t="s">
        <v>99</v>
      </c>
      <c r="C665" s="1" t="s">
        <v>15</v>
      </c>
      <c r="D665" s="2">
        <v>38</v>
      </c>
      <c r="E665" s="1" t="s">
        <v>40</v>
      </c>
      <c r="F665" s="1" t="s">
        <v>17</v>
      </c>
      <c r="G665" s="28">
        <v>42879</v>
      </c>
      <c r="H665" s="3">
        <v>59255.49</v>
      </c>
      <c r="I665" s="1" t="s">
        <v>18</v>
      </c>
      <c r="J665" s="1" t="s">
        <v>19</v>
      </c>
      <c r="K665" s="1" t="s">
        <v>28</v>
      </c>
      <c r="L665" s="1" t="s">
        <v>20</v>
      </c>
      <c r="M665" s="1" t="s">
        <v>21</v>
      </c>
      <c r="N665" s="1" t="s">
        <v>38</v>
      </c>
      <c r="O665" s="1" t="s">
        <v>20</v>
      </c>
      <c r="P665" s="1" t="str">
        <f>IFERROR( LOOKUP(Table1[[#This Row],[Age]],$AO$3:$AO$8,$AP$3:$AP$8), "Out of Range")</f>
        <v>35-45</v>
      </c>
      <c r="Q665" s="1" t="str">
        <f>TEXT(Table1[[#This Row],[Date Joined]],"DD")</f>
        <v>24</v>
      </c>
      <c r="R665" s="1" t="str">
        <f>TEXT(Table1[[#This Row],[Date Joined]],"MMM")</f>
        <v>May</v>
      </c>
      <c r="S665" s="1" t="str">
        <f>TEXT(Table1[[#This Row],[Date Joined]],"YYYY")</f>
        <v>2017</v>
      </c>
    </row>
    <row r="666" spans="1:19" x14ac:dyDescent="0.3">
      <c r="A666" s="1" t="s">
        <v>773</v>
      </c>
      <c r="B666" s="1" t="s">
        <v>75</v>
      </c>
      <c r="C666" s="1" t="s">
        <v>15</v>
      </c>
      <c r="D666" s="2">
        <v>48</v>
      </c>
      <c r="E666" s="1" t="s">
        <v>40</v>
      </c>
      <c r="F666" s="1" t="s">
        <v>41</v>
      </c>
      <c r="G666" s="28">
        <v>42879</v>
      </c>
      <c r="H666" s="3">
        <v>28983.119999999999</v>
      </c>
      <c r="I666" s="1" t="s">
        <v>31</v>
      </c>
      <c r="J666" s="1" t="s">
        <v>27</v>
      </c>
      <c r="K666" s="1" t="s">
        <v>28</v>
      </c>
      <c r="L666" s="1" t="s">
        <v>20</v>
      </c>
      <c r="M666" s="1" t="s">
        <v>22</v>
      </c>
      <c r="N666" s="1" t="s">
        <v>22</v>
      </c>
      <c r="O666" s="1" t="s">
        <v>20</v>
      </c>
      <c r="P666" s="1" t="str">
        <f>IFERROR( LOOKUP(Table1[[#This Row],[Age]],$AO$3:$AO$8,$AP$3:$AP$8), "Out of Range")</f>
        <v>45-55</v>
      </c>
      <c r="Q666" s="1" t="str">
        <f>TEXT(Table1[[#This Row],[Date Joined]],"DD")</f>
        <v>24</v>
      </c>
      <c r="R666" s="1" t="str">
        <f>TEXT(Table1[[#This Row],[Date Joined]],"MMM")</f>
        <v>May</v>
      </c>
      <c r="S666" s="1" t="str">
        <f>TEXT(Table1[[#This Row],[Date Joined]],"YYYY")</f>
        <v>2017</v>
      </c>
    </row>
    <row r="667" spans="1:19" x14ac:dyDescent="0.3">
      <c r="A667" s="1" t="s">
        <v>774</v>
      </c>
      <c r="B667" s="1" t="s">
        <v>96</v>
      </c>
      <c r="C667" s="1" t="s">
        <v>15</v>
      </c>
      <c r="D667" s="2">
        <v>35</v>
      </c>
      <c r="E667" s="1" t="s">
        <v>34</v>
      </c>
      <c r="F667" s="1" t="s">
        <v>26</v>
      </c>
      <c r="G667" s="28">
        <v>42879</v>
      </c>
      <c r="H667" s="3">
        <v>56776.4</v>
      </c>
      <c r="I667" s="1" t="s">
        <v>18</v>
      </c>
      <c r="J667" s="1" t="s">
        <v>27</v>
      </c>
      <c r="K667" s="1" t="s">
        <v>20</v>
      </c>
      <c r="L667" s="1" t="s">
        <v>20</v>
      </c>
      <c r="M667" s="1" t="s">
        <v>53</v>
      </c>
      <c r="N667" s="1" t="s">
        <v>29</v>
      </c>
      <c r="O667" s="1" t="s">
        <v>20</v>
      </c>
      <c r="P667" s="1" t="str">
        <f>IFERROR( LOOKUP(Table1[[#This Row],[Age]],$AO$3:$AO$8,$AP$3:$AP$8), "Out of Range")</f>
        <v>35-45</v>
      </c>
      <c r="Q667" s="1" t="str">
        <f>TEXT(Table1[[#This Row],[Date Joined]],"DD")</f>
        <v>24</v>
      </c>
      <c r="R667" s="1" t="str">
        <f>TEXT(Table1[[#This Row],[Date Joined]],"MMM")</f>
        <v>May</v>
      </c>
      <c r="S667" s="1" t="str">
        <f>TEXT(Table1[[#This Row],[Date Joined]],"YYYY")</f>
        <v>2017</v>
      </c>
    </row>
    <row r="668" spans="1:19" x14ac:dyDescent="0.3">
      <c r="A668" s="1" t="s">
        <v>775</v>
      </c>
      <c r="B668" s="1" t="s">
        <v>47</v>
      </c>
      <c r="C668" s="1" t="s">
        <v>15</v>
      </c>
      <c r="D668" s="2">
        <v>35</v>
      </c>
      <c r="E668" s="1" t="s">
        <v>34</v>
      </c>
      <c r="F668" s="1" t="s">
        <v>17</v>
      </c>
      <c r="G668" s="28">
        <v>42879</v>
      </c>
      <c r="H668" s="3">
        <v>124964.43</v>
      </c>
      <c r="I668" s="1" t="s">
        <v>18</v>
      </c>
      <c r="J668" s="1" t="s">
        <v>32</v>
      </c>
      <c r="K668" s="1" t="s">
        <v>20</v>
      </c>
      <c r="L668" s="1" t="s">
        <v>20</v>
      </c>
      <c r="M668" s="1" t="s">
        <v>21</v>
      </c>
      <c r="N668" s="1" t="s">
        <v>22</v>
      </c>
      <c r="O668" s="1" t="s">
        <v>20</v>
      </c>
      <c r="P668" s="1" t="str">
        <f>IFERROR( LOOKUP(Table1[[#This Row],[Age]],$AO$3:$AO$8,$AP$3:$AP$8), "Out of Range")</f>
        <v>35-45</v>
      </c>
      <c r="Q668" s="1" t="str">
        <f>TEXT(Table1[[#This Row],[Date Joined]],"DD")</f>
        <v>24</v>
      </c>
      <c r="R668" s="1" t="str">
        <f>TEXT(Table1[[#This Row],[Date Joined]],"MMM")</f>
        <v>May</v>
      </c>
      <c r="S668" s="1" t="str">
        <f>TEXT(Table1[[#This Row],[Date Joined]],"YYYY")</f>
        <v>2017</v>
      </c>
    </row>
    <row r="669" spans="1:19" x14ac:dyDescent="0.3">
      <c r="A669" s="1" t="s">
        <v>3853</v>
      </c>
      <c r="B669" s="1" t="s">
        <v>47</v>
      </c>
      <c r="C669" s="1" t="s">
        <v>24</v>
      </c>
      <c r="D669" s="2">
        <v>26</v>
      </c>
      <c r="E669" s="1" t="s">
        <v>16</v>
      </c>
      <c r="F669" s="1" t="s">
        <v>17</v>
      </c>
      <c r="G669" s="28">
        <v>43085</v>
      </c>
      <c r="H669" s="3">
        <v>5929.93</v>
      </c>
      <c r="I669" s="1" t="s">
        <v>31</v>
      </c>
      <c r="J669" s="1" t="s">
        <v>27</v>
      </c>
      <c r="K669" s="1" t="s">
        <v>28</v>
      </c>
      <c r="L669" s="1" t="s">
        <v>20</v>
      </c>
      <c r="M669" s="1" t="s">
        <v>21</v>
      </c>
      <c r="N669" s="1" t="s">
        <v>22</v>
      </c>
      <c r="O669" s="1" t="s">
        <v>20</v>
      </c>
      <c r="P669" s="1" t="str">
        <f>IFERROR( LOOKUP(Table1[[#This Row],[Age]],$AO$3:$AO$8,$AP$3:$AP$8), "Out of Range")</f>
        <v>26-35</v>
      </c>
      <c r="Q669" s="1" t="str">
        <f>TEXT(Table1[[#This Row],[Date Joined]],"DD")</f>
        <v>16</v>
      </c>
      <c r="R669" s="1" t="str">
        <f>TEXT(Table1[[#This Row],[Date Joined]],"MMM")</f>
        <v>Dec</v>
      </c>
      <c r="S669" s="1" t="str">
        <f>TEXT(Table1[[#This Row],[Date Joined]],"YYYY")</f>
        <v>2017</v>
      </c>
    </row>
    <row r="670" spans="1:19" x14ac:dyDescent="0.3">
      <c r="A670" s="1" t="s">
        <v>777</v>
      </c>
      <c r="B670" s="1" t="s">
        <v>67</v>
      </c>
      <c r="C670" s="1" t="s">
        <v>15</v>
      </c>
      <c r="D670" s="2">
        <v>52</v>
      </c>
      <c r="E670" s="1" t="s">
        <v>40</v>
      </c>
      <c r="F670" s="1" t="s">
        <v>26</v>
      </c>
      <c r="G670" s="28">
        <v>42880</v>
      </c>
      <c r="H670" s="3">
        <v>125226.63</v>
      </c>
      <c r="I670" s="1" t="s">
        <v>49</v>
      </c>
      <c r="J670" s="1" t="s">
        <v>27</v>
      </c>
      <c r="K670" s="1" t="s">
        <v>20</v>
      </c>
      <c r="L670" s="1" t="s">
        <v>20</v>
      </c>
      <c r="M670" s="1" t="s">
        <v>21</v>
      </c>
      <c r="N670" s="1" t="s">
        <v>22</v>
      </c>
      <c r="O670" s="1" t="s">
        <v>20</v>
      </c>
      <c r="P670" s="1" t="str">
        <f>IFERROR( LOOKUP(Table1[[#This Row],[Age]],$AO$3:$AO$8,$AP$3:$AP$8), "Out of Range")</f>
        <v>45-55</v>
      </c>
      <c r="Q670" s="1" t="str">
        <f>TEXT(Table1[[#This Row],[Date Joined]],"DD")</f>
        <v>25</v>
      </c>
      <c r="R670" s="1" t="str">
        <f>TEXT(Table1[[#This Row],[Date Joined]],"MMM")</f>
        <v>May</v>
      </c>
      <c r="S670" s="1" t="str">
        <f>TEXT(Table1[[#This Row],[Date Joined]],"YYYY")</f>
        <v>2017</v>
      </c>
    </row>
    <row r="671" spans="1:19" x14ac:dyDescent="0.3">
      <c r="A671" s="1" t="s">
        <v>778</v>
      </c>
      <c r="B671" s="1" t="s">
        <v>64</v>
      </c>
      <c r="C671" s="1" t="s">
        <v>15</v>
      </c>
      <c r="D671" s="2">
        <v>42</v>
      </c>
      <c r="E671" s="1" t="s">
        <v>40</v>
      </c>
      <c r="F671" s="1" t="s">
        <v>26</v>
      </c>
      <c r="G671" s="28">
        <v>42880</v>
      </c>
      <c r="H671" s="3">
        <v>97991.6</v>
      </c>
      <c r="I671" s="1" t="s">
        <v>18</v>
      </c>
      <c r="J671" s="1" t="s">
        <v>27</v>
      </c>
      <c r="K671" s="1" t="s">
        <v>20</v>
      </c>
      <c r="L671" s="1" t="s">
        <v>28</v>
      </c>
      <c r="M671" s="1" t="s">
        <v>53</v>
      </c>
      <c r="N671" s="1" t="s">
        <v>22</v>
      </c>
      <c r="O671" s="1" t="s">
        <v>20</v>
      </c>
      <c r="P671" s="1" t="str">
        <f>IFERROR( LOOKUP(Table1[[#This Row],[Age]],$AO$3:$AO$8,$AP$3:$AP$8), "Out of Range")</f>
        <v>35-45</v>
      </c>
      <c r="Q671" s="1" t="str">
        <f>TEXT(Table1[[#This Row],[Date Joined]],"DD")</f>
        <v>25</v>
      </c>
      <c r="R671" s="1" t="str">
        <f>TEXT(Table1[[#This Row],[Date Joined]],"MMM")</f>
        <v>May</v>
      </c>
      <c r="S671" s="1" t="str">
        <f>TEXT(Table1[[#This Row],[Date Joined]],"YYYY")</f>
        <v>2017</v>
      </c>
    </row>
    <row r="672" spans="1:19" x14ac:dyDescent="0.3">
      <c r="A672" s="1" t="s">
        <v>779</v>
      </c>
      <c r="B672" s="1" t="s">
        <v>91</v>
      </c>
      <c r="C672" s="1" t="s">
        <v>24</v>
      </c>
      <c r="D672" s="2">
        <v>61</v>
      </c>
      <c r="E672" s="1" t="s">
        <v>40</v>
      </c>
      <c r="F672" s="1" t="s">
        <v>41</v>
      </c>
      <c r="G672" s="28">
        <v>42880</v>
      </c>
      <c r="H672" s="3">
        <v>12487.46</v>
      </c>
      <c r="I672" s="1" t="s">
        <v>18</v>
      </c>
      <c r="J672" s="1" t="s">
        <v>27</v>
      </c>
      <c r="K672" s="1" t="s">
        <v>20</v>
      </c>
      <c r="L672" s="1" t="s">
        <v>20</v>
      </c>
      <c r="M672" s="1" t="s">
        <v>22</v>
      </c>
      <c r="N672" s="1" t="s">
        <v>22</v>
      </c>
      <c r="O672" s="1" t="s">
        <v>20</v>
      </c>
      <c r="P672" s="1" t="str">
        <f>IFERROR( LOOKUP(Table1[[#This Row],[Age]],$AO$3:$AO$8,$AP$3:$AP$8), "Out of Range")</f>
        <v>55-65</v>
      </c>
      <c r="Q672" s="1" t="str">
        <f>TEXT(Table1[[#This Row],[Date Joined]],"DD")</f>
        <v>25</v>
      </c>
      <c r="R672" s="1" t="str">
        <f>TEXT(Table1[[#This Row],[Date Joined]],"MMM")</f>
        <v>May</v>
      </c>
      <c r="S672" s="1" t="str">
        <f>TEXT(Table1[[#This Row],[Date Joined]],"YYYY")</f>
        <v>2017</v>
      </c>
    </row>
    <row r="673" spans="1:19" x14ac:dyDescent="0.3">
      <c r="A673" s="1" t="s">
        <v>780</v>
      </c>
      <c r="B673" s="1" t="s">
        <v>75</v>
      </c>
      <c r="C673" s="1" t="s">
        <v>24</v>
      </c>
      <c r="D673" s="2">
        <v>59</v>
      </c>
      <c r="E673" s="1" t="s">
        <v>40</v>
      </c>
      <c r="F673" s="1" t="s">
        <v>41</v>
      </c>
      <c r="G673" s="28">
        <v>42880</v>
      </c>
      <c r="H673" s="3">
        <v>35931.629999999997</v>
      </c>
      <c r="I673" s="1" t="s">
        <v>18</v>
      </c>
      <c r="J673" s="1" t="s">
        <v>27</v>
      </c>
      <c r="K673" s="1" t="s">
        <v>28</v>
      </c>
      <c r="L673" s="1" t="s">
        <v>20</v>
      </c>
      <c r="M673" s="1" t="s">
        <v>21</v>
      </c>
      <c r="N673" s="1" t="s">
        <v>29</v>
      </c>
      <c r="O673" s="1" t="s">
        <v>20</v>
      </c>
      <c r="P673" s="1" t="str">
        <f>IFERROR( LOOKUP(Table1[[#This Row],[Age]],$AO$3:$AO$8,$AP$3:$AP$8), "Out of Range")</f>
        <v>55-65</v>
      </c>
      <c r="Q673" s="1" t="str">
        <f>TEXT(Table1[[#This Row],[Date Joined]],"DD")</f>
        <v>25</v>
      </c>
      <c r="R673" s="1" t="str">
        <f>TEXT(Table1[[#This Row],[Date Joined]],"MMM")</f>
        <v>May</v>
      </c>
      <c r="S673" s="1" t="str">
        <f>TEXT(Table1[[#This Row],[Date Joined]],"YYYY")</f>
        <v>2017</v>
      </c>
    </row>
    <row r="674" spans="1:19" x14ac:dyDescent="0.3">
      <c r="A674" s="1" t="s">
        <v>781</v>
      </c>
      <c r="B674" s="1" t="s">
        <v>43</v>
      </c>
      <c r="C674" s="1" t="s">
        <v>15</v>
      </c>
      <c r="D674" s="2">
        <v>53</v>
      </c>
      <c r="E674" s="1" t="s">
        <v>40</v>
      </c>
      <c r="F674" s="1" t="s">
        <v>41</v>
      </c>
      <c r="G674" s="28">
        <v>42880</v>
      </c>
      <c r="H674" s="3">
        <v>106683.04</v>
      </c>
      <c r="I674" s="1" t="s">
        <v>18</v>
      </c>
      <c r="J674" s="1" t="s">
        <v>22</v>
      </c>
      <c r="K674" s="1" t="s">
        <v>28</v>
      </c>
      <c r="L674" s="1" t="s">
        <v>20</v>
      </c>
      <c r="M674" s="1" t="s">
        <v>21</v>
      </c>
      <c r="N674" s="1" t="s">
        <v>29</v>
      </c>
      <c r="O674" s="1" t="s">
        <v>20</v>
      </c>
      <c r="P674" s="1" t="str">
        <f>IFERROR( LOOKUP(Table1[[#This Row],[Age]],$AO$3:$AO$8,$AP$3:$AP$8), "Out of Range")</f>
        <v>45-55</v>
      </c>
      <c r="Q674" s="1" t="str">
        <f>TEXT(Table1[[#This Row],[Date Joined]],"DD")</f>
        <v>25</v>
      </c>
      <c r="R674" s="1" t="str">
        <f>TEXT(Table1[[#This Row],[Date Joined]],"MMM")</f>
        <v>May</v>
      </c>
      <c r="S674" s="1" t="str">
        <f>TEXT(Table1[[#This Row],[Date Joined]],"YYYY")</f>
        <v>2017</v>
      </c>
    </row>
    <row r="675" spans="1:19" x14ac:dyDescent="0.3">
      <c r="A675" s="1" t="s">
        <v>782</v>
      </c>
      <c r="B675" s="1" t="s">
        <v>90</v>
      </c>
      <c r="C675" s="1" t="s">
        <v>15</v>
      </c>
      <c r="D675" s="2">
        <v>55</v>
      </c>
      <c r="E675" s="1" t="s">
        <v>40</v>
      </c>
      <c r="F675" s="1" t="s">
        <v>26</v>
      </c>
      <c r="G675" s="28">
        <v>42880</v>
      </c>
      <c r="H675" s="3">
        <v>48672.04</v>
      </c>
      <c r="I675" s="1" t="s">
        <v>18</v>
      </c>
      <c r="J675" s="1" t="s">
        <v>32</v>
      </c>
      <c r="K675" s="1" t="s">
        <v>28</v>
      </c>
      <c r="L675" s="1" t="s">
        <v>20</v>
      </c>
      <c r="M675" s="1" t="s">
        <v>22</v>
      </c>
      <c r="N675" s="1" t="s">
        <v>22</v>
      </c>
      <c r="O675" s="1" t="s">
        <v>20</v>
      </c>
      <c r="P675" s="1" t="str">
        <f>IFERROR( LOOKUP(Table1[[#This Row],[Age]],$AO$3:$AO$8,$AP$3:$AP$8), "Out of Range")</f>
        <v>55-65</v>
      </c>
      <c r="Q675" s="1" t="str">
        <f>TEXT(Table1[[#This Row],[Date Joined]],"DD")</f>
        <v>25</v>
      </c>
      <c r="R675" s="1" t="str">
        <f>TEXT(Table1[[#This Row],[Date Joined]],"MMM")</f>
        <v>May</v>
      </c>
      <c r="S675" s="1" t="str">
        <f>TEXT(Table1[[#This Row],[Date Joined]],"YYYY")</f>
        <v>2017</v>
      </c>
    </row>
    <row r="676" spans="1:19" x14ac:dyDescent="0.3">
      <c r="A676" s="1" t="s">
        <v>3893</v>
      </c>
      <c r="B676" s="1" t="s">
        <v>23</v>
      </c>
      <c r="C676" s="1" t="s">
        <v>24</v>
      </c>
      <c r="D676" s="2">
        <v>26</v>
      </c>
      <c r="E676" s="1" t="s">
        <v>16</v>
      </c>
      <c r="F676" s="1" t="s">
        <v>17</v>
      </c>
      <c r="G676" s="28">
        <v>43086</v>
      </c>
      <c r="H676" s="3">
        <v>124434.88</v>
      </c>
      <c r="I676" s="1" t="s">
        <v>31</v>
      </c>
      <c r="J676" s="1" t="s">
        <v>27</v>
      </c>
      <c r="K676" s="1" t="s">
        <v>28</v>
      </c>
      <c r="L676" s="1" t="s">
        <v>20</v>
      </c>
      <c r="M676" s="1" t="s">
        <v>22</v>
      </c>
      <c r="N676" s="1" t="s">
        <v>22</v>
      </c>
      <c r="O676" s="1" t="s">
        <v>20</v>
      </c>
      <c r="P676" s="1" t="str">
        <f>IFERROR( LOOKUP(Table1[[#This Row],[Age]],$AO$3:$AO$8,$AP$3:$AP$8), "Out of Range")</f>
        <v>26-35</v>
      </c>
      <c r="Q676" s="1" t="str">
        <f>TEXT(Table1[[#This Row],[Date Joined]],"DD")</f>
        <v>17</v>
      </c>
      <c r="R676" s="1" t="str">
        <f>TEXT(Table1[[#This Row],[Date Joined]],"MMM")</f>
        <v>Dec</v>
      </c>
      <c r="S676" s="1" t="str">
        <f>TEXT(Table1[[#This Row],[Date Joined]],"YYYY")</f>
        <v>2017</v>
      </c>
    </row>
    <row r="677" spans="1:19" x14ac:dyDescent="0.3">
      <c r="A677" s="1" t="s">
        <v>784</v>
      </c>
      <c r="B677" s="1" t="s">
        <v>63</v>
      </c>
      <c r="C677" s="1" t="s">
        <v>24</v>
      </c>
      <c r="D677" s="2">
        <v>22</v>
      </c>
      <c r="E677" s="1" t="s">
        <v>25</v>
      </c>
      <c r="F677" s="1" t="s">
        <v>41</v>
      </c>
      <c r="G677" s="28">
        <v>42880</v>
      </c>
      <c r="H677" s="3">
        <v>44950.58</v>
      </c>
      <c r="I677" s="1" t="s">
        <v>18</v>
      </c>
      <c r="J677" s="1" t="s">
        <v>27</v>
      </c>
      <c r="K677" s="1" t="s">
        <v>28</v>
      </c>
      <c r="L677" s="1" t="s">
        <v>20</v>
      </c>
      <c r="M677" s="1" t="s">
        <v>21</v>
      </c>
      <c r="N677" s="1" t="s">
        <v>38</v>
      </c>
      <c r="O677" s="1" t="s">
        <v>20</v>
      </c>
      <c r="P677" s="1" t="str">
        <f>IFERROR( LOOKUP(Table1[[#This Row],[Age]],$AO$3:$AO$8,$AP$3:$AP$8), "Out of Range")</f>
        <v>15-25</v>
      </c>
      <c r="Q677" s="1" t="str">
        <f>TEXT(Table1[[#This Row],[Date Joined]],"DD")</f>
        <v>25</v>
      </c>
      <c r="R677" s="1" t="str">
        <f>TEXT(Table1[[#This Row],[Date Joined]],"MMM")</f>
        <v>May</v>
      </c>
      <c r="S677" s="1" t="str">
        <f>TEXT(Table1[[#This Row],[Date Joined]],"YYYY")</f>
        <v>2017</v>
      </c>
    </row>
    <row r="678" spans="1:19" x14ac:dyDescent="0.3">
      <c r="A678" s="1" t="s">
        <v>785</v>
      </c>
      <c r="B678" s="1" t="s">
        <v>44</v>
      </c>
      <c r="C678" s="1" t="s">
        <v>15</v>
      </c>
      <c r="D678" s="2">
        <v>41</v>
      </c>
      <c r="E678" s="1" t="s">
        <v>16</v>
      </c>
      <c r="F678" s="1" t="s">
        <v>17</v>
      </c>
      <c r="G678" s="28">
        <v>42881</v>
      </c>
      <c r="H678" s="3">
        <v>36653.72</v>
      </c>
      <c r="I678" s="1" t="s">
        <v>31</v>
      </c>
      <c r="J678" s="1" t="s">
        <v>32</v>
      </c>
      <c r="K678" s="1" t="s">
        <v>28</v>
      </c>
      <c r="L678" s="1" t="s">
        <v>20</v>
      </c>
      <c r="M678" s="1" t="s">
        <v>53</v>
      </c>
      <c r="N678" s="1" t="s">
        <v>22</v>
      </c>
      <c r="O678" s="1" t="s">
        <v>20</v>
      </c>
      <c r="P678" s="1" t="str">
        <f>IFERROR( LOOKUP(Table1[[#This Row],[Age]],$AO$3:$AO$8,$AP$3:$AP$8), "Out of Range")</f>
        <v>35-45</v>
      </c>
      <c r="Q678" s="1" t="str">
        <f>TEXT(Table1[[#This Row],[Date Joined]],"DD")</f>
        <v>26</v>
      </c>
      <c r="R678" s="1" t="str">
        <f>TEXT(Table1[[#This Row],[Date Joined]],"MMM")</f>
        <v>May</v>
      </c>
      <c r="S678" s="1" t="str">
        <f>TEXT(Table1[[#This Row],[Date Joined]],"YYYY")</f>
        <v>2017</v>
      </c>
    </row>
    <row r="679" spans="1:19" x14ac:dyDescent="0.3">
      <c r="A679" s="1" t="s">
        <v>3959</v>
      </c>
      <c r="B679" s="1" t="s">
        <v>92</v>
      </c>
      <c r="C679" s="1" t="s">
        <v>24</v>
      </c>
      <c r="D679" s="2">
        <v>26</v>
      </c>
      <c r="E679" s="1" t="s">
        <v>16</v>
      </c>
      <c r="F679" s="1" t="s">
        <v>17</v>
      </c>
      <c r="G679" s="28">
        <v>43090</v>
      </c>
      <c r="H679" s="3">
        <v>81977.84</v>
      </c>
      <c r="I679" s="1" t="s">
        <v>18</v>
      </c>
      <c r="J679" s="1" t="s">
        <v>19</v>
      </c>
      <c r="K679" s="1" t="s">
        <v>28</v>
      </c>
      <c r="L679" s="1" t="s">
        <v>20</v>
      </c>
      <c r="M679" s="1" t="s">
        <v>53</v>
      </c>
      <c r="N679" s="1" t="s">
        <v>29</v>
      </c>
      <c r="O679" s="1" t="s">
        <v>20</v>
      </c>
      <c r="P679" s="1" t="str">
        <f>IFERROR( LOOKUP(Table1[[#This Row],[Age]],$AO$3:$AO$8,$AP$3:$AP$8), "Out of Range")</f>
        <v>26-35</v>
      </c>
      <c r="Q679" s="1" t="str">
        <f>TEXT(Table1[[#This Row],[Date Joined]],"DD")</f>
        <v>21</v>
      </c>
      <c r="R679" s="1" t="str">
        <f>TEXT(Table1[[#This Row],[Date Joined]],"MMM")</f>
        <v>Dec</v>
      </c>
      <c r="S679" s="1" t="str">
        <f>TEXT(Table1[[#This Row],[Date Joined]],"YYYY")</f>
        <v>2017</v>
      </c>
    </row>
    <row r="680" spans="1:19" x14ac:dyDescent="0.3">
      <c r="A680" s="1" t="s">
        <v>3984</v>
      </c>
      <c r="B680" s="1" t="s">
        <v>46</v>
      </c>
      <c r="C680" s="1" t="s">
        <v>15</v>
      </c>
      <c r="D680" s="2">
        <v>26</v>
      </c>
      <c r="E680" s="1" t="s">
        <v>16</v>
      </c>
      <c r="F680" s="1" t="s">
        <v>41</v>
      </c>
      <c r="G680" s="28">
        <v>43092</v>
      </c>
      <c r="H680" s="3">
        <v>148718.12</v>
      </c>
      <c r="I680" s="1" t="s">
        <v>18</v>
      </c>
      <c r="J680" s="1" t="s">
        <v>27</v>
      </c>
      <c r="K680" s="1" t="s">
        <v>28</v>
      </c>
      <c r="L680" s="1" t="s">
        <v>28</v>
      </c>
      <c r="M680" s="1" t="s">
        <v>53</v>
      </c>
      <c r="N680" s="1" t="s">
        <v>22</v>
      </c>
      <c r="O680" s="1" t="s">
        <v>20</v>
      </c>
      <c r="P680" s="1" t="str">
        <f>IFERROR( LOOKUP(Table1[[#This Row],[Age]],$AO$3:$AO$8,$AP$3:$AP$8), "Out of Range")</f>
        <v>26-35</v>
      </c>
      <c r="Q680" s="1" t="str">
        <f>TEXT(Table1[[#This Row],[Date Joined]],"DD")</f>
        <v>23</v>
      </c>
      <c r="R680" s="1" t="str">
        <f>TEXT(Table1[[#This Row],[Date Joined]],"MMM")</f>
        <v>Dec</v>
      </c>
      <c r="S680" s="1" t="str">
        <f>TEXT(Table1[[#This Row],[Date Joined]],"YYYY")</f>
        <v>2017</v>
      </c>
    </row>
    <row r="681" spans="1:19" x14ac:dyDescent="0.3">
      <c r="A681" s="1" t="s">
        <v>788</v>
      </c>
      <c r="B681" s="1" t="s">
        <v>86</v>
      </c>
      <c r="C681" s="1" t="s">
        <v>24</v>
      </c>
      <c r="D681" s="2">
        <v>40</v>
      </c>
      <c r="E681" s="1" t="s">
        <v>16</v>
      </c>
      <c r="F681" s="1" t="s">
        <v>26</v>
      </c>
      <c r="G681" s="28">
        <v>42881</v>
      </c>
      <c r="H681" s="3">
        <v>113570.34</v>
      </c>
      <c r="I681" s="1" t="s">
        <v>18</v>
      </c>
      <c r="J681" s="1" t="s">
        <v>19</v>
      </c>
      <c r="K681" s="1" t="s">
        <v>20</v>
      </c>
      <c r="L681" s="1" t="s">
        <v>20</v>
      </c>
      <c r="M681" s="1" t="s">
        <v>22</v>
      </c>
      <c r="N681" s="1" t="s">
        <v>22</v>
      </c>
      <c r="O681" s="1" t="s">
        <v>20</v>
      </c>
      <c r="P681" s="1" t="str">
        <f>IFERROR( LOOKUP(Table1[[#This Row],[Age]],$AO$3:$AO$8,$AP$3:$AP$8), "Out of Range")</f>
        <v>35-45</v>
      </c>
      <c r="Q681" s="1" t="str">
        <f>TEXT(Table1[[#This Row],[Date Joined]],"DD")</f>
        <v>26</v>
      </c>
      <c r="R681" s="1" t="str">
        <f>TEXT(Table1[[#This Row],[Date Joined]],"MMM")</f>
        <v>May</v>
      </c>
      <c r="S681" s="1" t="str">
        <f>TEXT(Table1[[#This Row],[Date Joined]],"YYYY")</f>
        <v>2017</v>
      </c>
    </row>
    <row r="682" spans="1:19" x14ac:dyDescent="0.3">
      <c r="A682" s="1" t="s">
        <v>789</v>
      </c>
      <c r="B682" s="1" t="s">
        <v>37</v>
      </c>
      <c r="C682" s="1" t="s">
        <v>24</v>
      </c>
      <c r="D682" s="2">
        <v>52</v>
      </c>
      <c r="E682" s="1" t="s">
        <v>40</v>
      </c>
      <c r="F682" s="1" t="s">
        <v>41</v>
      </c>
      <c r="G682" s="28">
        <v>42881</v>
      </c>
      <c r="H682" s="3">
        <v>26862.959999999999</v>
      </c>
      <c r="I682" s="1" t="s">
        <v>31</v>
      </c>
      <c r="J682" s="1" t="s">
        <v>22</v>
      </c>
      <c r="K682" s="1" t="s">
        <v>20</v>
      </c>
      <c r="L682" s="1" t="s">
        <v>20</v>
      </c>
      <c r="M682" s="1" t="s">
        <v>21</v>
      </c>
      <c r="N682" s="1" t="s">
        <v>22</v>
      </c>
      <c r="O682" s="1" t="s">
        <v>20</v>
      </c>
      <c r="P682" s="1" t="str">
        <f>IFERROR( LOOKUP(Table1[[#This Row],[Age]],$AO$3:$AO$8,$AP$3:$AP$8), "Out of Range")</f>
        <v>45-55</v>
      </c>
      <c r="Q682" s="1" t="str">
        <f>TEXT(Table1[[#This Row],[Date Joined]],"DD")</f>
        <v>26</v>
      </c>
      <c r="R682" s="1" t="str">
        <f>TEXT(Table1[[#This Row],[Date Joined]],"MMM")</f>
        <v>May</v>
      </c>
      <c r="S682" s="1" t="str">
        <f>TEXT(Table1[[#This Row],[Date Joined]],"YYYY")</f>
        <v>2017</v>
      </c>
    </row>
    <row r="683" spans="1:19" x14ac:dyDescent="0.3">
      <c r="A683" s="1" t="s">
        <v>790</v>
      </c>
      <c r="B683" s="1" t="s">
        <v>43</v>
      </c>
      <c r="C683" s="1" t="s">
        <v>15</v>
      </c>
      <c r="D683" s="2">
        <v>37</v>
      </c>
      <c r="E683" s="1" t="s">
        <v>40</v>
      </c>
      <c r="F683" s="1" t="s">
        <v>41</v>
      </c>
      <c r="G683" s="28">
        <v>42881</v>
      </c>
      <c r="H683" s="3">
        <v>99286.15</v>
      </c>
      <c r="I683" s="1" t="s">
        <v>18</v>
      </c>
      <c r="J683" s="1" t="s">
        <v>27</v>
      </c>
      <c r="K683" s="1" t="s">
        <v>20</v>
      </c>
      <c r="L683" s="1" t="s">
        <v>28</v>
      </c>
      <c r="M683" s="1" t="s">
        <v>21</v>
      </c>
      <c r="N683" s="1" t="s">
        <v>22</v>
      </c>
      <c r="O683" s="1" t="s">
        <v>20</v>
      </c>
      <c r="P683" s="1" t="str">
        <f>IFERROR( LOOKUP(Table1[[#This Row],[Age]],$AO$3:$AO$8,$AP$3:$AP$8), "Out of Range")</f>
        <v>35-45</v>
      </c>
      <c r="Q683" s="1" t="str">
        <f>TEXT(Table1[[#This Row],[Date Joined]],"DD")</f>
        <v>26</v>
      </c>
      <c r="R683" s="1" t="str">
        <f>TEXT(Table1[[#This Row],[Date Joined]],"MMM")</f>
        <v>May</v>
      </c>
      <c r="S683" s="1" t="str">
        <f>TEXT(Table1[[#This Row],[Date Joined]],"YYYY")</f>
        <v>2017</v>
      </c>
    </row>
    <row r="684" spans="1:19" x14ac:dyDescent="0.3">
      <c r="A684" s="1" t="s">
        <v>791</v>
      </c>
      <c r="B684" s="1" t="s">
        <v>101</v>
      </c>
      <c r="C684" s="1" t="s">
        <v>15</v>
      </c>
      <c r="D684" s="2">
        <v>60</v>
      </c>
      <c r="E684" s="1" t="s">
        <v>40</v>
      </c>
      <c r="F684" s="1" t="s">
        <v>26</v>
      </c>
      <c r="G684" s="28">
        <v>42881</v>
      </c>
      <c r="H684" s="3">
        <v>20542.88</v>
      </c>
      <c r="I684" s="1" t="s">
        <v>18</v>
      </c>
      <c r="J684" s="1" t="s">
        <v>27</v>
      </c>
      <c r="K684" s="1" t="s">
        <v>28</v>
      </c>
      <c r="L684" s="1" t="s">
        <v>20</v>
      </c>
      <c r="M684" s="1" t="s">
        <v>21</v>
      </c>
      <c r="N684" s="1" t="s">
        <v>22</v>
      </c>
      <c r="O684" s="1" t="s">
        <v>20</v>
      </c>
      <c r="P684" s="1" t="str">
        <f>IFERROR( LOOKUP(Table1[[#This Row],[Age]],$AO$3:$AO$8,$AP$3:$AP$8), "Out of Range")</f>
        <v>55-65</v>
      </c>
      <c r="Q684" s="1" t="str">
        <f>TEXT(Table1[[#This Row],[Date Joined]],"DD")</f>
        <v>26</v>
      </c>
      <c r="R684" s="1" t="str">
        <f>TEXT(Table1[[#This Row],[Date Joined]],"MMM")</f>
        <v>May</v>
      </c>
      <c r="S684" s="1" t="str">
        <f>TEXT(Table1[[#This Row],[Date Joined]],"YYYY")</f>
        <v>2017</v>
      </c>
    </row>
    <row r="685" spans="1:19" x14ac:dyDescent="0.3">
      <c r="A685" s="1" t="s">
        <v>792</v>
      </c>
      <c r="B685" s="1" t="s">
        <v>78</v>
      </c>
      <c r="C685" s="1" t="s">
        <v>15</v>
      </c>
      <c r="D685" s="2">
        <v>23</v>
      </c>
      <c r="E685" s="1" t="s">
        <v>40</v>
      </c>
      <c r="F685" s="1" t="s">
        <v>26</v>
      </c>
      <c r="G685" s="28">
        <v>42881</v>
      </c>
      <c r="H685" s="3">
        <v>86443.43</v>
      </c>
      <c r="I685" s="1" t="s">
        <v>31</v>
      </c>
      <c r="J685" s="1" t="s">
        <v>32</v>
      </c>
      <c r="K685" s="1" t="s">
        <v>28</v>
      </c>
      <c r="L685" s="1" t="s">
        <v>20</v>
      </c>
      <c r="M685" s="1" t="s">
        <v>21</v>
      </c>
      <c r="N685" s="1" t="s">
        <v>22</v>
      </c>
      <c r="O685" s="1" t="s">
        <v>20</v>
      </c>
      <c r="P685" s="1" t="str">
        <f>IFERROR( LOOKUP(Table1[[#This Row],[Age]],$AO$3:$AO$8,$AP$3:$AP$8), "Out of Range")</f>
        <v>15-25</v>
      </c>
      <c r="Q685" s="1" t="str">
        <f>TEXT(Table1[[#This Row],[Date Joined]],"DD")</f>
        <v>26</v>
      </c>
      <c r="R685" s="1" t="str">
        <f>TEXT(Table1[[#This Row],[Date Joined]],"MMM")</f>
        <v>May</v>
      </c>
      <c r="S685" s="1" t="str">
        <f>TEXT(Table1[[#This Row],[Date Joined]],"YYYY")</f>
        <v>2017</v>
      </c>
    </row>
    <row r="686" spans="1:19" x14ac:dyDescent="0.3">
      <c r="A686" s="1" t="s">
        <v>793</v>
      </c>
      <c r="B686" s="1" t="s">
        <v>79</v>
      </c>
      <c r="C686" s="1" t="s">
        <v>24</v>
      </c>
      <c r="D686" s="2">
        <v>42</v>
      </c>
      <c r="E686" s="1" t="s">
        <v>34</v>
      </c>
      <c r="F686" s="1" t="s">
        <v>26</v>
      </c>
      <c r="G686" s="28">
        <v>42881</v>
      </c>
      <c r="H686" s="3">
        <v>45715.3</v>
      </c>
      <c r="I686" s="1" t="s">
        <v>31</v>
      </c>
      <c r="J686" s="1" t="s">
        <v>27</v>
      </c>
      <c r="K686" s="1" t="s">
        <v>20</v>
      </c>
      <c r="L686" s="1" t="s">
        <v>20</v>
      </c>
      <c r="M686" s="1" t="s">
        <v>21</v>
      </c>
      <c r="N686" s="1" t="s">
        <v>69</v>
      </c>
      <c r="O686" s="1" t="s">
        <v>28</v>
      </c>
      <c r="P686" s="1" t="str">
        <f>IFERROR( LOOKUP(Table1[[#This Row],[Age]],$AO$3:$AO$8,$AP$3:$AP$8), "Out of Range")</f>
        <v>35-45</v>
      </c>
      <c r="Q686" s="1" t="str">
        <f>TEXT(Table1[[#This Row],[Date Joined]],"DD")</f>
        <v>26</v>
      </c>
      <c r="R686" s="1" t="str">
        <f>TEXT(Table1[[#This Row],[Date Joined]],"MMM")</f>
        <v>May</v>
      </c>
      <c r="S686" s="1" t="str">
        <f>TEXT(Table1[[#This Row],[Date Joined]],"YYYY")</f>
        <v>2017</v>
      </c>
    </row>
    <row r="687" spans="1:19" x14ac:dyDescent="0.3">
      <c r="A687" s="1" t="s">
        <v>794</v>
      </c>
      <c r="B687" s="1" t="s">
        <v>30</v>
      </c>
      <c r="C687" s="1" t="s">
        <v>15</v>
      </c>
      <c r="D687" s="2">
        <v>34</v>
      </c>
      <c r="E687" s="1" t="s">
        <v>34</v>
      </c>
      <c r="F687" s="1" t="s">
        <v>26</v>
      </c>
      <c r="G687" s="28">
        <v>42881</v>
      </c>
      <c r="H687" s="3">
        <v>126712.52</v>
      </c>
      <c r="I687" s="1" t="s">
        <v>18</v>
      </c>
      <c r="J687" s="1" t="s">
        <v>27</v>
      </c>
      <c r="K687" s="1" t="s">
        <v>28</v>
      </c>
      <c r="L687" s="1" t="s">
        <v>20</v>
      </c>
      <c r="M687" s="1" t="s">
        <v>21</v>
      </c>
      <c r="N687" s="1" t="s">
        <v>29</v>
      </c>
      <c r="O687" s="1" t="s">
        <v>20</v>
      </c>
      <c r="P687" s="1" t="str">
        <f>IFERROR( LOOKUP(Table1[[#This Row],[Age]],$AO$3:$AO$8,$AP$3:$AP$8), "Out of Range")</f>
        <v>26-35</v>
      </c>
      <c r="Q687" s="1" t="str">
        <f>TEXT(Table1[[#This Row],[Date Joined]],"DD")</f>
        <v>26</v>
      </c>
      <c r="R687" s="1" t="str">
        <f>TEXT(Table1[[#This Row],[Date Joined]],"MMM")</f>
        <v>May</v>
      </c>
      <c r="S687" s="1" t="str">
        <f>TEXT(Table1[[#This Row],[Date Joined]],"YYYY")</f>
        <v>2017</v>
      </c>
    </row>
    <row r="688" spans="1:19" x14ac:dyDescent="0.3">
      <c r="A688" s="1" t="s">
        <v>795</v>
      </c>
      <c r="B688" s="1" t="s">
        <v>30</v>
      </c>
      <c r="C688" s="1" t="s">
        <v>15</v>
      </c>
      <c r="D688" s="2">
        <v>36</v>
      </c>
      <c r="E688" s="1" t="s">
        <v>34</v>
      </c>
      <c r="F688" s="1" t="s">
        <v>41</v>
      </c>
      <c r="G688" s="28">
        <v>42881</v>
      </c>
      <c r="H688" s="3">
        <v>597.22</v>
      </c>
      <c r="I688" s="1" t="s">
        <v>18</v>
      </c>
      <c r="J688" s="1" t="s">
        <v>32</v>
      </c>
      <c r="K688" s="1" t="s">
        <v>28</v>
      </c>
      <c r="L688" s="1" t="s">
        <v>20</v>
      </c>
      <c r="M688" s="1" t="s">
        <v>21</v>
      </c>
      <c r="N688" s="1" t="s">
        <v>22</v>
      </c>
      <c r="O688" s="1" t="s">
        <v>20</v>
      </c>
      <c r="P688" s="1" t="str">
        <f>IFERROR( LOOKUP(Table1[[#This Row],[Age]],$AO$3:$AO$8,$AP$3:$AP$8), "Out of Range")</f>
        <v>35-45</v>
      </c>
      <c r="Q688" s="1" t="str">
        <f>TEXT(Table1[[#This Row],[Date Joined]],"DD")</f>
        <v>26</v>
      </c>
      <c r="R688" s="1" t="str">
        <f>TEXT(Table1[[#This Row],[Date Joined]],"MMM")</f>
        <v>May</v>
      </c>
      <c r="S688" s="1" t="str">
        <f>TEXT(Table1[[#This Row],[Date Joined]],"YYYY")</f>
        <v>2017</v>
      </c>
    </row>
    <row r="689" spans="1:19" x14ac:dyDescent="0.3">
      <c r="A689" s="1" t="s">
        <v>4097</v>
      </c>
      <c r="B689" s="1" t="s">
        <v>84</v>
      </c>
      <c r="C689" s="1" t="s">
        <v>15</v>
      </c>
      <c r="D689" s="2">
        <v>26</v>
      </c>
      <c r="E689" s="1" t="s">
        <v>16</v>
      </c>
      <c r="F689" s="1" t="s">
        <v>17</v>
      </c>
      <c r="G689" s="28">
        <v>43098</v>
      </c>
      <c r="H689" s="3">
        <v>55169.06</v>
      </c>
      <c r="I689" s="1" t="s">
        <v>18</v>
      </c>
      <c r="J689" s="1" t="s">
        <v>27</v>
      </c>
      <c r="K689" s="1" t="s">
        <v>28</v>
      </c>
      <c r="L689" s="1" t="s">
        <v>20</v>
      </c>
      <c r="M689" s="1" t="s">
        <v>53</v>
      </c>
      <c r="N689" s="1" t="s">
        <v>22</v>
      </c>
      <c r="O689" s="1" t="s">
        <v>20</v>
      </c>
      <c r="P689" s="1" t="str">
        <f>IFERROR( LOOKUP(Table1[[#This Row],[Age]],$AO$3:$AO$8,$AP$3:$AP$8), "Out of Range")</f>
        <v>26-35</v>
      </c>
      <c r="Q689" s="1" t="str">
        <f>TEXT(Table1[[#This Row],[Date Joined]],"DD")</f>
        <v>29</v>
      </c>
      <c r="R689" s="1" t="str">
        <f>TEXT(Table1[[#This Row],[Date Joined]],"MMM")</f>
        <v>Dec</v>
      </c>
      <c r="S689" s="1" t="str">
        <f>TEXT(Table1[[#This Row],[Date Joined]],"YYYY")</f>
        <v>2017</v>
      </c>
    </row>
    <row r="690" spans="1:19" x14ac:dyDescent="0.3">
      <c r="A690" s="1" t="s">
        <v>149</v>
      </c>
      <c r="B690" s="1" t="s">
        <v>55</v>
      </c>
      <c r="C690" s="1" t="s">
        <v>15</v>
      </c>
      <c r="D690" s="2">
        <v>27</v>
      </c>
      <c r="E690" s="1" t="s">
        <v>16</v>
      </c>
      <c r="F690" s="1" t="s">
        <v>26</v>
      </c>
      <c r="G690" s="28">
        <v>42767</v>
      </c>
      <c r="H690" s="3">
        <v>76733.75</v>
      </c>
      <c r="I690" s="1" t="s">
        <v>31</v>
      </c>
      <c r="J690" s="1" t="s">
        <v>32</v>
      </c>
      <c r="K690" s="1" t="s">
        <v>28</v>
      </c>
      <c r="L690" s="1" t="s">
        <v>20</v>
      </c>
      <c r="M690" s="1" t="s">
        <v>22</v>
      </c>
      <c r="N690" s="1" t="s">
        <v>29</v>
      </c>
      <c r="O690" s="1" t="s">
        <v>20</v>
      </c>
      <c r="P690" s="1" t="str">
        <f>IFERROR( LOOKUP(Table1[[#This Row],[Age]],$AO$3:$AO$8,$AP$3:$AP$8), "Out of Range")</f>
        <v>26-35</v>
      </c>
      <c r="Q690" s="1" t="str">
        <f>TEXT(Table1[[#This Row],[Date Joined]],"DD")</f>
        <v>01</v>
      </c>
      <c r="R690" s="1" t="str">
        <f>TEXT(Table1[[#This Row],[Date Joined]],"MMM")</f>
        <v>Feb</v>
      </c>
      <c r="S690" s="1" t="str">
        <f>TEXT(Table1[[#This Row],[Date Joined]],"YYYY")</f>
        <v>2017</v>
      </c>
    </row>
    <row r="691" spans="1:19" x14ac:dyDescent="0.3">
      <c r="A691" s="1" t="s">
        <v>798</v>
      </c>
      <c r="B691" s="1" t="s">
        <v>66</v>
      </c>
      <c r="C691" s="1" t="s">
        <v>24</v>
      </c>
      <c r="D691" s="2">
        <v>42</v>
      </c>
      <c r="E691" s="1" t="s">
        <v>25</v>
      </c>
      <c r="F691" s="1" t="s">
        <v>41</v>
      </c>
      <c r="G691" s="28">
        <v>42881</v>
      </c>
      <c r="H691" s="3">
        <v>143325.24</v>
      </c>
      <c r="I691" s="1" t="s">
        <v>31</v>
      </c>
      <c r="J691" s="1" t="s">
        <v>32</v>
      </c>
      <c r="K691" s="1" t="s">
        <v>28</v>
      </c>
      <c r="L691" s="1" t="s">
        <v>28</v>
      </c>
      <c r="M691" s="1" t="s">
        <v>22</v>
      </c>
      <c r="N691" s="1" t="s">
        <v>22</v>
      </c>
      <c r="O691" s="1" t="s">
        <v>20</v>
      </c>
      <c r="P691" s="1" t="str">
        <f>IFERROR( LOOKUP(Table1[[#This Row],[Age]],$AO$3:$AO$8,$AP$3:$AP$8), "Out of Range")</f>
        <v>35-45</v>
      </c>
      <c r="Q691" s="1" t="str">
        <f>TEXT(Table1[[#This Row],[Date Joined]],"DD")</f>
        <v>26</v>
      </c>
      <c r="R691" s="1" t="str">
        <f>TEXT(Table1[[#This Row],[Date Joined]],"MMM")</f>
        <v>May</v>
      </c>
      <c r="S691" s="1" t="str">
        <f>TEXT(Table1[[#This Row],[Date Joined]],"YYYY")</f>
        <v>2017</v>
      </c>
    </row>
    <row r="692" spans="1:19" x14ac:dyDescent="0.3">
      <c r="A692" s="1" t="s">
        <v>799</v>
      </c>
      <c r="B692" s="1" t="s">
        <v>51</v>
      </c>
      <c r="C692" s="1" t="s">
        <v>15</v>
      </c>
      <c r="D692" s="2">
        <v>18</v>
      </c>
      <c r="E692" s="1" t="s">
        <v>25</v>
      </c>
      <c r="F692" s="1" t="s">
        <v>17</v>
      </c>
      <c r="G692" s="28">
        <v>42881</v>
      </c>
      <c r="H692" s="3">
        <v>58028.03</v>
      </c>
      <c r="I692" s="1" t="s">
        <v>31</v>
      </c>
      <c r="J692" s="1" t="s">
        <v>27</v>
      </c>
      <c r="K692" s="1" t="s">
        <v>28</v>
      </c>
      <c r="L692" s="1" t="s">
        <v>20</v>
      </c>
      <c r="M692" s="1" t="s">
        <v>22</v>
      </c>
      <c r="N692" s="1" t="s">
        <v>22</v>
      </c>
      <c r="O692" s="1" t="s">
        <v>20</v>
      </c>
      <c r="P692" s="1" t="str">
        <f>IFERROR( LOOKUP(Table1[[#This Row],[Age]],$AO$3:$AO$8,$AP$3:$AP$8), "Out of Range")</f>
        <v>15-25</v>
      </c>
      <c r="Q692" s="1" t="str">
        <f>TEXT(Table1[[#This Row],[Date Joined]],"DD")</f>
        <v>26</v>
      </c>
      <c r="R692" s="1" t="str">
        <f>TEXT(Table1[[#This Row],[Date Joined]],"MMM")</f>
        <v>May</v>
      </c>
      <c r="S692" s="1" t="str">
        <f>TEXT(Table1[[#This Row],[Date Joined]],"YYYY")</f>
        <v>2017</v>
      </c>
    </row>
    <row r="693" spans="1:19" x14ac:dyDescent="0.3">
      <c r="A693" s="1" t="s">
        <v>800</v>
      </c>
      <c r="B693" s="1" t="s">
        <v>106</v>
      </c>
      <c r="C693" s="1" t="s">
        <v>24</v>
      </c>
      <c r="D693" s="2">
        <v>34</v>
      </c>
      <c r="E693" s="1" t="s">
        <v>25</v>
      </c>
      <c r="F693" s="1" t="s">
        <v>41</v>
      </c>
      <c r="G693" s="28">
        <v>42881</v>
      </c>
      <c r="H693" s="3">
        <v>181799.7</v>
      </c>
      <c r="I693" s="1" t="s">
        <v>31</v>
      </c>
      <c r="J693" s="1" t="s">
        <v>32</v>
      </c>
      <c r="K693" s="1" t="s">
        <v>20</v>
      </c>
      <c r="L693" s="1" t="s">
        <v>28</v>
      </c>
      <c r="M693" s="1" t="s">
        <v>21</v>
      </c>
      <c r="N693" s="1" t="s">
        <v>22</v>
      </c>
      <c r="O693" s="1" t="s">
        <v>20</v>
      </c>
      <c r="P693" s="1" t="str">
        <f>IFERROR( LOOKUP(Table1[[#This Row],[Age]],$AO$3:$AO$8,$AP$3:$AP$8), "Out of Range")</f>
        <v>26-35</v>
      </c>
      <c r="Q693" s="1" t="str">
        <f>TEXT(Table1[[#This Row],[Date Joined]],"DD")</f>
        <v>26</v>
      </c>
      <c r="R693" s="1" t="str">
        <f>TEXT(Table1[[#This Row],[Date Joined]],"MMM")</f>
        <v>May</v>
      </c>
      <c r="S693" s="1" t="str">
        <f>TEXT(Table1[[#This Row],[Date Joined]],"YYYY")</f>
        <v>2017</v>
      </c>
    </row>
    <row r="694" spans="1:19" x14ac:dyDescent="0.3">
      <c r="A694" s="1" t="s">
        <v>157</v>
      </c>
      <c r="B694" s="1" t="s">
        <v>67</v>
      </c>
      <c r="C694" s="1" t="s">
        <v>15</v>
      </c>
      <c r="D694" s="2">
        <v>27</v>
      </c>
      <c r="E694" s="1" t="s">
        <v>16</v>
      </c>
      <c r="F694" s="1" t="s">
        <v>17</v>
      </c>
      <c r="G694" s="28">
        <v>42778</v>
      </c>
      <c r="H694" s="3">
        <v>35702.839999999997</v>
      </c>
      <c r="I694" s="1" t="s">
        <v>31</v>
      </c>
      <c r="J694" s="1" t="s">
        <v>19</v>
      </c>
      <c r="K694" s="1" t="s">
        <v>28</v>
      </c>
      <c r="L694" s="1" t="s">
        <v>28</v>
      </c>
      <c r="M694" s="1" t="s">
        <v>21</v>
      </c>
      <c r="N694" s="1" t="s">
        <v>22</v>
      </c>
      <c r="O694" s="1" t="s">
        <v>20</v>
      </c>
      <c r="P694" s="1" t="str">
        <f>IFERROR( LOOKUP(Table1[[#This Row],[Age]],$AO$3:$AO$8,$AP$3:$AP$8), "Out of Range")</f>
        <v>26-35</v>
      </c>
      <c r="Q694" s="1" t="str">
        <f>TEXT(Table1[[#This Row],[Date Joined]],"DD")</f>
        <v>12</v>
      </c>
      <c r="R694" s="1" t="str">
        <f>TEXT(Table1[[#This Row],[Date Joined]],"MMM")</f>
        <v>Feb</v>
      </c>
      <c r="S694" s="1" t="str">
        <f>TEXT(Table1[[#This Row],[Date Joined]],"YYYY")</f>
        <v>2017</v>
      </c>
    </row>
    <row r="695" spans="1:19" x14ac:dyDescent="0.3">
      <c r="A695" s="1" t="s">
        <v>233</v>
      </c>
      <c r="B695" s="1" t="s">
        <v>92</v>
      </c>
      <c r="C695" s="1" t="s">
        <v>15</v>
      </c>
      <c r="D695" s="2">
        <v>27</v>
      </c>
      <c r="E695" s="1" t="s">
        <v>16</v>
      </c>
      <c r="F695" s="1" t="s">
        <v>17</v>
      </c>
      <c r="G695" s="28">
        <v>42826</v>
      </c>
      <c r="H695" s="3">
        <v>18375.37</v>
      </c>
      <c r="I695" s="1" t="s">
        <v>31</v>
      </c>
      <c r="J695" s="1" t="s">
        <v>32</v>
      </c>
      <c r="K695" s="1" t="s">
        <v>28</v>
      </c>
      <c r="L695" s="1" t="s">
        <v>20</v>
      </c>
      <c r="M695" s="1" t="s">
        <v>21</v>
      </c>
      <c r="N695" s="1" t="s">
        <v>29</v>
      </c>
      <c r="O695" s="1" t="s">
        <v>20</v>
      </c>
      <c r="P695" s="1" t="str">
        <f>IFERROR( LOOKUP(Table1[[#This Row],[Age]],$AO$3:$AO$8,$AP$3:$AP$8), "Out of Range")</f>
        <v>26-35</v>
      </c>
      <c r="Q695" s="1" t="str">
        <f>TEXT(Table1[[#This Row],[Date Joined]],"DD")</f>
        <v>01</v>
      </c>
      <c r="R695" s="1" t="str">
        <f>TEXT(Table1[[#This Row],[Date Joined]],"MMM")</f>
        <v>Apr</v>
      </c>
      <c r="S695" s="1" t="str">
        <f>TEXT(Table1[[#This Row],[Date Joined]],"YYYY")</f>
        <v>2017</v>
      </c>
    </row>
    <row r="696" spans="1:19" x14ac:dyDescent="0.3">
      <c r="A696" s="1" t="s">
        <v>803</v>
      </c>
      <c r="B696" s="1" t="s">
        <v>44</v>
      </c>
      <c r="C696" s="1" t="s">
        <v>24</v>
      </c>
      <c r="D696" s="2">
        <v>45</v>
      </c>
      <c r="E696" s="1" t="s">
        <v>16</v>
      </c>
      <c r="F696" s="1" t="s">
        <v>17</v>
      </c>
      <c r="G696" s="28">
        <v>42882</v>
      </c>
      <c r="H696" s="3">
        <v>117909.45</v>
      </c>
      <c r="I696" s="1" t="s">
        <v>18</v>
      </c>
      <c r="J696" s="1" t="s">
        <v>32</v>
      </c>
      <c r="K696" s="1" t="s">
        <v>20</v>
      </c>
      <c r="L696" s="1" t="s">
        <v>20</v>
      </c>
      <c r="M696" s="1" t="s">
        <v>21</v>
      </c>
      <c r="N696" s="1" t="s">
        <v>22</v>
      </c>
      <c r="O696" s="1" t="s">
        <v>20</v>
      </c>
      <c r="P696" s="1" t="str">
        <f>IFERROR( LOOKUP(Table1[[#This Row],[Age]],$AO$3:$AO$8,$AP$3:$AP$8), "Out of Range")</f>
        <v>45-55</v>
      </c>
      <c r="Q696" s="1" t="str">
        <f>TEXT(Table1[[#This Row],[Date Joined]],"DD")</f>
        <v>27</v>
      </c>
      <c r="R696" s="1" t="str">
        <f>TEXT(Table1[[#This Row],[Date Joined]],"MMM")</f>
        <v>May</v>
      </c>
      <c r="S696" s="1" t="str">
        <f>TEXT(Table1[[#This Row],[Date Joined]],"YYYY")</f>
        <v>2017</v>
      </c>
    </row>
    <row r="697" spans="1:19" x14ac:dyDescent="0.3">
      <c r="A697" s="1" t="s">
        <v>804</v>
      </c>
      <c r="B697" s="1" t="s">
        <v>59</v>
      </c>
      <c r="C697" s="1" t="s">
        <v>15</v>
      </c>
      <c r="D697" s="2">
        <v>44</v>
      </c>
      <c r="E697" s="1" t="s">
        <v>40</v>
      </c>
      <c r="F697" s="1" t="s">
        <v>41</v>
      </c>
      <c r="G697" s="28">
        <v>42882</v>
      </c>
      <c r="H697" s="3">
        <v>45882.6</v>
      </c>
      <c r="I697" s="1" t="s">
        <v>18</v>
      </c>
      <c r="J697" s="1" t="s">
        <v>27</v>
      </c>
      <c r="K697" s="1" t="s">
        <v>20</v>
      </c>
      <c r="L697" s="1" t="s">
        <v>28</v>
      </c>
      <c r="M697" s="1" t="s">
        <v>21</v>
      </c>
      <c r="N697" s="1" t="s">
        <v>22</v>
      </c>
      <c r="O697" s="1" t="s">
        <v>20</v>
      </c>
      <c r="P697" s="1" t="str">
        <f>IFERROR( LOOKUP(Table1[[#This Row],[Age]],$AO$3:$AO$8,$AP$3:$AP$8), "Out of Range")</f>
        <v>35-45</v>
      </c>
      <c r="Q697" s="1" t="str">
        <f>TEXT(Table1[[#This Row],[Date Joined]],"DD")</f>
        <v>27</v>
      </c>
      <c r="R697" s="1" t="str">
        <f>TEXT(Table1[[#This Row],[Date Joined]],"MMM")</f>
        <v>May</v>
      </c>
      <c r="S697" s="1" t="str">
        <f>TEXT(Table1[[#This Row],[Date Joined]],"YYYY")</f>
        <v>2017</v>
      </c>
    </row>
    <row r="698" spans="1:19" x14ac:dyDescent="0.3">
      <c r="A698" s="1" t="s">
        <v>805</v>
      </c>
      <c r="B698" s="1" t="s">
        <v>72</v>
      </c>
      <c r="C698" s="1" t="s">
        <v>15</v>
      </c>
      <c r="D698" s="2">
        <v>45</v>
      </c>
      <c r="E698" s="1" t="s">
        <v>40</v>
      </c>
      <c r="F698" s="1" t="s">
        <v>41</v>
      </c>
      <c r="G698" s="28">
        <v>42882</v>
      </c>
      <c r="H698" s="3">
        <v>110790.58</v>
      </c>
      <c r="I698" s="1" t="s">
        <v>18</v>
      </c>
      <c r="J698" s="1" t="s">
        <v>32</v>
      </c>
      <c r="K698" s="1" t="s">
        <v>28</v>
      </c>
      <c r="L698" s="1" t="s">
        <v>20</v>
      </c>
      <c r="M698" s="1" t="s">
        <v>21</v>
      </c>
      <c r="N698" s="1" t="s">
        <v>22</v>
      </c>
      <c r="O698" s="1" t="s">
        <v>20</v>
      </c>
      <c r="P698" s="1" t="str">
        <f>IFERROR( LOOKUP(Table1[[#This Row],[Age]],$AO$3:$AO$8,$AP$3:$AP$8), "Out of Range")</f>
        <v>45-55</v>
      </c>
      <c r="Q698" s="1" t="str">
        <f>TEXT(Table1[[#This Row],[Date Joined]],"DD")</f>
        <v>27</v>
      </c>
      <c r="R698" s="1" t="str">
        <f>TEXT(Table1[[#This Row],[Date Joined]],"MMM")</f>
        <v>May</v>
      </c>
      <c r="S698" s="1" t="str">
        <f>TEXT(Table1[[#This Row],[Date Joined]],"YYYY")</f>
        <v>2017</v>
      </c>
    </row>
    <row r="699" spans="1:19" x14ac:dyDescent="0.3">
      <c r="A699" s="1" t="s">
        <v>806</v>
      </c>
      <c r="B699" s="1" t="s">
        <v>91</v>
      </c>
      <c r="C699" s="1" t="s">
        <v>15</v>
      </c>
      <c r="D699" s="2">
        <v>45</v>
      </c>
      <c r="E699" s="1" t="s">
        <v>40</v>
      </c>
      <c r="F699" s="1" t="s">
        <v>26</v>
      </c>
      <c r="G699" s="28">
        <v>42882</v>
      </c>
      <c r="H699" s="3">
        <v>79231.64</v>
      </c>
      <c r="I699" s="1" t="s">
        <v>18</v>
      </c>
      <c r="J699" s="1" t="s">
        <v>27</v>
      </c>
      <c r="K699" s="1" t="s">
        <v>28</v>
      </c>
      <c r="L699" s="1" t="s">
        <v>20</v>
      </c>
      <c r="M699" s="1" t="s">
        <v>21</v>
      </c>
      <c r="N699" s="1" t="s">
        <v>22</v>
      </c>
      <c r="O699" s="1" t="s">
        <v>20</v>
      </c>
      <c r="P699" s="1" t="str">
        <f>IFERROR( LOOKUP(Table1[[#This Row],[Age]],$AO$3:$AO$8,$AP$3:$AP$8), "Out of Range")</f>
        <v>45-55</v>
      </c>
      <c r="Q699" s="1" t="str">
        <f>TEXT(Table1[[#This Row],[Date Joined]],"DD")</f>
        <v>27</v>
      </c>
      <c r="R699" s="1" t="str">
        <f>TEXT(Table1[[#This Row],[Date Joined]],"MMM")</f>
        <v>May</v>
      </c>
      <c r="S699" s="1" t="str">
        <f>TEXT(Table1[[#This Row],[Date Joined]],"YYYY")</f>
        <v>2017</v>
      </c>
    </row>
    <row r="700" spans="1:19" x14ac:dyDescent="0.3">
      <c r="A700" s="1" t="s">
        <v>807</v>
      </c>
      <c r="B700" s="1" t="s">
        <v>65</v>
      </c>
      <c r="C700" s="1" t="s">
        <v>15</v>
      </c>
      <c r="D700" s="2">
        <v>60</v>
      </c>
      <c r="E700" s="1" t="s">
        <v>40</v>
      </c>
      <c r="F700" s="1" t="s">
        <v>41</v>
      </c>
      <c r="G700" s="28">
        <v>42882</v>
      </c>
      <c r="H700" s="3">
        <v>73254.490000000005</v>
      </c>
      <c r="I700" s="1" t="s">
        <v>31</v>
      </c>
      <c r="J700" s="1" t="s">
        <v>27</v>
      </c>
      <c r="K700" s="1" t="s">
        <v>20</v>
      </c>
      <c r="L700" s="1" t="s">
        <v>28</v>
      </c>
      <c r="M700" s="1" t="s">
        <v>22</v>
      </c>
      <c r="N700" s="1" t="s">
        <v>22</v>
      </c>
      <c r="O700" s="1" t="s">
        <v>20</v>
      </c>
      <c r="P700" s="1" t="str">
        <f>IFERROR( LOOKUP(Table1[[#This Row],[Age]],$AO$3:$AO$8,$AP$3:$AP$8), "Out of Range")</f>
        <v>55-65</v>
      </c>
      <c r="Q700" s="1" t="str">
        <f>TEXT(Table1[[#This Row],[Date Joined]],"DD")</f>
        <v>27</v>
      </c>
      <c r="R700" s="1" t="str">
        <f>TEXT(Table1[[#This Row],[Date Joined]],"MMM")</f>
        <v>May</v>
      </c>
      <c r="S700" s="1" t="str">
        <f>TEXT(Table1[[#This Row],[Date Joined]],"YYYY")</f>
        <v>2017</v>
      </c>
    </row>
    <row r="701" spans="1:19" x14ac:dyDescent="0.3">
      <c r="A701" s="1" t="s">
        <v>808</v>
      </c>
      <c r="B701" s="1" t="s">
        <v>67</v>
      </c>
      <c r="C701" s="1" t="s">
        <v>15</v>
      </c>
      <c r="D701" s="2">
        <v>58</v>
      </c>
      <c r="E701" s="1" t="s">
        <v>40</v>
      </c>
      <c r="F701" s="1" t="s">
        <v>26</v>
      </c>
      <c r="G701" s="28">
        <v>42882</v>
      </c>
      <c r="H701" s="3">
        <v>91588.33</v>
      </c>
      <c r="I701" s="1" t="s">
        <v>18</v>
      </c>
      <c r="J701" s="1" t="s">
        <v>32</v>
      </c>
      <c r="K701" s="1" t="s">
        <v>20</v>
      </c>
      <c r="L701" s="1" t="s">
        <v>20</v>
      </c>
      <c r="M701" s="1" t="s">
        <v>21</v>
      </c>
      <c r="N701" s="1" t="s">
        <v>29</v>
      </c>
      <c r="O701" s="1" t="s">
        <v>20</v>
      </c>
      <c r="P701" s="1" t="str">
        <f>IFERROR( LOOKUP(Table1[[#This Row],[Age]],$AO$3:$AO$8,$AP$3:$AP$8), "Out of Range")</f>
        <v>55-65</v>
      </c>
      <c r="Q701" s="1" t="str">
        <f>TEXT(Table1[[#This Row],[Date Joined]],"DD")</f>
        <v>27</v>
      </c>
      <c r="R701" s="1" t="str">
        <f>TEXT(Table1[[#This Row],[Date Joined]],"MMM")</f>
        <v>May</v>
      </c>
      <c r="S701" s="1" t="str">
        <f>TEXT(Table1[[#This Row],[Date Joined]],"YYYY")</f>
        <v>2017</v>
      </c>
    </row>
    <row r="702" spans="1:19" x14ac:dyDescent="0.3">
      <c r="A702" s="1" t="s">
        <v>809</v>
      </c>
      <c r="B702" s="1" t="s">
        <v>73</v>
      </c>
      <c r="C702" s="1" t="s">
        <v>15</v>
      </c>
      <c r="D702" s="2">
        <v>48</v>
      </c>
      <c r="E702" s="1" t="s">
        <v>40</v>
      </c>
      <c r="F702" s="1" t="s">
        <v>41</v>
      </c>
      <c r="G702" s="28">
        <v>42882</v>
      </c>
      <c r="H702" s="3">
        <v>25761.96</v>
      </c>
      <c r="I702" s="1" t="s">
        <v>18</v>
      </c>
      <c r="J702" s="1" t="s">
        <v>27</v>
      </c>
      <c r="K702" s="1" t="s">
        <v>28</v>
      </c>
      <c r="L702" s="1" t="s">
        <v>20</v>
      </c>
      <c r="M702" s="1" t="s">
        <v>21</v>
      </c>
      <c r="N702" s="1" t="s">
        <v>22</v>
      </c>
      <c r="O702" s="1" t="s">
        <v>20</v>
      </c>
      <c r="P702" s="1" t="str">
        <f>IFERROR( LOOKUP(Table1[[#This Row],[Age]],$AO$3:$AO$8,$AP$3:$AP$8), "Out of Range")</f>
        <v>45-55</v>
      </c>
      <c r="Q702" s="1" t="str">
        <f>TEXT(Table1[[#This Row],[Date Joined]],"DD")</f>
        <v>27</v>
      </c>
      <c r="R702" s="1" t="str">
        <f>TEXT(Table1[[#This Row],[Date Joined]],"MMM")</f>
        <v>May</v>
      </c>
      <c r="S702" s="1" t="str">
        <f>TEXT(Table1[[#This Row],[Date Joined]],"YYYY")</f>
        <v>2017</v>
      </c>
    </row>
    <row r="703" spans="1:19" x14ac:dyDescent="0.3">
      <c r="A703" s="1" t="s">
        <v>235</v>
      </c>
      <c r="B703" s="1" t="s">
        <v>73</v>
      </c>
      <c r="C703" s="1" t="s">
        <v>24</v>
      </c>
      <c r="D703" s="2">
        <v>27</v>
      </c>
      <c r="E703" s="1" t="s">
        <v>16</v>
      </c>
      <c r="F703" s="1" t="s">
        <v>17</v>
      </c>
      <c r="G703" s="28">
        <v>42826</v>
      </c>
      <c r="H703" s="3">
        <v>15642.52</v>
      </c>
      <c r="I703" s="1" t="s">
        <v>31</v>
      </c>
      <c r="J703" s="1" t="s">
        <v>27</v>
      </c>
      <c r="K703" s="1" t="s">
        <v>20</v>
      </c>
      <c r="L703" s="1" t="s">
        <v>20</v>
      </c>
      <c r="M703" s="1" t="s">
        <v>22</v>
      </c>
      <c r="N703" s="1" t="s">
        <v>22</v>
      </c>
      <c r="O703" s="1" t="s">
        <v>20</v>
      </c>
      <c r="P703" s="1" t="str">
        <f>IFERROR( LOOKUP(Table1[[#This Row],[Age]],$AO$3:$AO$8,$AP$3:$AP$8), "Out of Range")</f>
        <v>26-35</v>
      </c>
      <c r="Q703" s="1" t="str">
        <f>TEXT(Table1[[#This Row],[Date Joined]],"DD")</f>
        <v>01</v>
      </c>
      <c r="R703" s="1" t="str">
        <f>TEXT(Table1[[#This Row],[Date Joined]],"MMM")</f>
        <v>Apr</v>
      </c>
      <c r="S703" s="1" t="str">
        <f>TEXT(Table1[[#This Row],[Date Joined]],"YYYY")</f>
        <v>2017</v>
      </c>
    </row>
    <row r="704" spans="1:19" x14ac:dyDescent="0.3">
      <c r="A704" s="1" t="s">
        <v>811</v>
      </c>
      <c r="B704" s="1" t="s">
        <v>46</v>
      </c>
      <c r="C704" s="1" t="s">
        <v>24</v>
      </c>
      <c r="D704" s="2">
        <v>34</v>
      </c>
      <c r="E704" s="1" t="s">
        <v>34</v>
      </c>
      <c r="F704" s="1" t="s">
        <v>17</v>
      </c>
      <c r="G704" s="28">
        <v>42882</v>
      </c>
      <c r="H704" s="3">
        <v>37008.33</v>
      </c>
      <c r="I704" s="1" t="s">
        <v>49</v>
      </c>
      <c r="J704" s="1" t="s">
        <v>32</v>
      </c>
      <c r="K704" s="1" t="s">
        <v>20</v>
      </c>
      <c r="L704" s="1" t="s">
        <v>20</v>
      </c>
      <c r="M704" s="1" t="s">
        <v>21</v>
      </c>
      <c r="N704" s="1" t="s">
        <v>22</v>
      </c>
      <c r="O704" s="1" t="s">
        <v>28</v>
      </c>
      <c r="P704" s="1" t="str">
        <f>IFERROR( LOOKUP(Table1[[#This Row],[Age]],$AO$3:$AO$8,$AP$3:$AP$8), "Out of Range")</f>
        <v>26-35</v>
      </c>
      <c r="Q704" s="1" t="str">
        <f>TEXT(Table1[[#This Row],[Date Joined]],"DD")</f>
        <v>27</v>
      </c>
      <c r="R704" s="1" t="str">
        <f>TEXT(Table1[[#This Row],[Date Joined]],"MMM")</f>
        <v>May</v>
      </c>
      <c r="S704" s="1" t="str">
        <f>TEXT(Table1[[#This Row],[Date Joined]],"YYYY")</f>
        <v>2017</v>
      </c>
    </row>
    <row r="705" spans="1:19" x14ac:dyDescent="0.3">
      <c r="A705" s="1" t="s">
        <v>812</v>
      </c>
      <c r="B705" s="1" t="s">
        <v>91</v>
      </c>
      <c r="C705" s="1" t="s">
        <v>24</v>
      </c>
      <c r="D705" s="2">
        <v>40</v>
      </c>
      <c r="E705" s="1" t="s">
        <v>34</v>
      </c>
      <c r="F705" s="1" t="s">
        <v>17</v>
      </c>
      <c r="G705" s="28">
        <v>42882</v>
      </c>
      <c r="H705" s="3">
        <v>33866.15</v>
      </c>
      <c r="I705" s="1" t="s">
        <v>18</v>
      </c>
      <c r="J705" s="1" t="s">
        <v>27</v>
      </c>
      <c r="K705" s="1" t="s">
        <v>20</v>
      </c>
      <c r="L705" s="1" t="s">
        <v>20</v>
      </c>
      <c r="M705" s="1" t="s">
        <v>22</v>
      </c>
      <c r="N705" s="1" t="s">
        <v>22</v>
      </c>
      <c r="O705" s="1" t="s">
        <v>20</v>
      </c>
      <c r="P705" s="1" t="str">
        <f>IFERROR( LOOKUP(Table1[[#This Row],[Age]],$AO$3:$AO$8,$AP$3:$AP$8), "Out of Range")</f>
        <v>35-45</v>
      </c>
      <c r="Q705" s="1" t="str">
        <f>TEXT(Table1[[#This Row],[Date Joined]],"DD")</f>
        <v>27</v>
      </c>
      <c r="R705" s="1" t="str">
        <f>TEXT(Table1[[#This Row],[Date Joined]],"MMM")</f>
        <v>May</v>
      </c>
      <c r="S705" s="1" t="str">
        <f>TEXT(Table1[[#This Row],[Date Joined]],"YYYY")</f>
        <v>2017</v>
      </c>
    </row>
    <row r="706" spans="1:19" x14ac:dyDescent="0.3">
      <c r="A706" s="1" t="s">
        <v>813</v>
      </c>
      <c r="B706" s="1" t="s">
        <v>44</v>
      </c>
      <c r="C706" s="1" t="s">
        <v>15</v>
      </c>
      <c r="D706" s="2">
        <v>34</v>
      </c>
      <c r="E706" s="1" t="s">
        <v>34</v>
      </c>
      <c r="F706" s="1" t="s">
        <v>17</v>
      </c>
      <c r="G706" s="28">
        <v>42882</v>
      </c>
      <c r="H706" s="3">
        <v>30424.7</v>
      </c>
      <c r="I706" s="1" t="s">
        <v>18</v>
      </c>
      <c r="J706" s="1" t="s">
        <v>22</v>
      </c>
      <c r="K706" s="1" t="s">
        <v>20</v>
      </c>
      <c r="L706" s="1" t="s">
        <v>20</v>
      </c>
      <c r="M706" s="1" t="s">
        <v>22</v>
      </c>
      <c r="N706" s="1" t="s">
        <v>22</v>
      </c>
      <c r="O706" s="1" t="s">
        <v>28</v>
      </c>
      <c r="P706" s="1" t="str">
        <f>IFERROR( LOOKUP(Table1[[#This Row],[Age]],$AO$3:$AO$8,$AP$3:$AP$8), "Out of Range")</f>
        <v>26-35</v>
      </c>
      <c r="Q706" s="1" t="str">
        <f>TEXT(Table1[[#This Row],[Date Joined]],"DD")</f>
        <v>27</v>
      </c>
      <c r="R706" s="1" t="str">
        <f>TEXT(Table1[[#This Row],[Date Joined]],"MMM")</f>
        <v>May</v>
      </c>
      <c r="S706" s="1" t="str">
        <f>TEXT(Table1[[#This Row],[Date Joined]],"YYYY")</f>
        <v>2017</v>
      </c>
    </row>
    <row r="707" spans="1:19" x14ac:dyDescent="0.3">
      <c r="A707" s="1" t="s">
        <v>238</v>
      </c>
      <c r="B707" s="1" t="s">
        <v>60</v>
      </c>
      <c r="C707" s="1" t="s">
        <v>24</v>
      </c>
      <c r="D707" s="2">
        <v>27</v>
      </c>
      <c r="E707" s="1" t="s">
        <v>16</v>
      </c>
      <c r="F707" s="1" t="s">
        <v>17</v>
      </c>
      <c r="G707" s="28">
        <v>42826</v>
      </c>
      <c r="H707" s="3">
        <v>41399.67</v>
      </c>
      <c r="I707" s="1" t="s">
        <v>49</v>
      </c>
      <c r="J707" s="1" t="s">
        <v>32</v>
      </c>
      <c r="K707" s="1" t="s">
        <v>20</v>
      </c>
      <c r="L707" s="1" t="s">
        <v>20</v>
      </c>
      <c r="M707" s="1" t="s">
        <v>21</v>
      </c>
      <c r="N707" s="1" t="s">
        <v>22</v>
      </c>
      <c r="O707" s="1" t="s">
        <v>28</v>
      </c>
      <c r="P707" s="1" t="str">
        <f>IFERROR( LOOKUP(Table1[[#This Row],[Age]],$AO$3:$AO$8,$AP$3:$AP$8), "Out of Range")</f>
        <v>26-35</v>
      </c>
      <c r="Q707" s="1" t="str">
        <f>TEXT(Table1[[#This Row],[Date Joined]],"DD")</f>
        <v>01</v>
      </c>
      <c r="R707" s="1" t="str">
        <f>TEXT(Table1[[#This Row],[Date Joined]],"MMM")</f>
        <v>Apr</v>
      </c>
      <c r="S707" s="1" t="str">
        <f>TEXT(Table1[[#This Row],[Date Joined]],"YYYY")</f>
        <v>2017</v>
      </c>
    </row>
    <row r="708" spans="1:19" x14ac:dyDescent="0.3">
      <c r="A708" s="1" t="s">
        <v>346</v>
      </c>
      <c r="B708" s="1" t="s">
        <v>76</v>
      </c>
      <c r="C708" s="1" t="s">
        <v>24</v>
      </c>
      <c r="D708" s="2">
        <v>27</v>
      </c>
      <c r="E708" s="1" t="s">
        <v>34</v>
      </c>
      <c r="F708" s="1" t="s">
        <v>41</v>
      </c>
      <c r="G708" s="28">
        <v>42841</v>
      </c>
      <c r="H708" s="3">
        <v>58601.55</v>
      </c>
      <c r="I708" s="1" t="s">
        <v>18</v>
      </c>
      <c r="J708" s="1" t="s">
        <v>22</v>
      </c>
      <c r="K708" s="1" t="s">
        <v>28</v>
      </c>
      <c r="L708" s="1" t="s">
        <v>20</v>
      </c>
      <c r="M708" s="1" t="s">
        <v>22</v>
      </c>
      <c r="N708" s="1" t="s">
        <v>22</v>
      </c>
      <c r="O708" s="1" t="s">
        <v>20</v>
      </c>
      <c r="P708" s="1" t="str">
        <f>IFERROR( LOOKUP(Table1[[#This Row],[Age]],$AO$3:$AO$8,$AP$3:$AP$8), "Out of Range")</f>
        <v>26-35</v>
      </c>
      <c r="Q708" s="1" t="str">
        <f>TEXT(Table1[[#This Row],[Date Joined]],"DD")</f>
        <v>16</v>
      </c>
      <c r="R708" s="1" t="str">
        <f>TEXT(Table1[[#This Row],[Date Joined]],"MMM")</f>
        <v>Apr</v>
      </c>
      <c r="S708" s="1" t="str">
        <f>TEXT(Table1[[#This Row],[Date Joined]],"YYYY")</f>
        <v>2017</v>
      </c>
    </row>
    <row r="709" spans="1:19" x14ac:dyDescent="0.3">
      <c r="A709" s="1" t="s">
        <v>402</v>
      </c>
      <c r="B709" s="1" t="s">
        <v>70</v>
      </c>
      <c r="C709" s="1" t="s">
        <v>15</v>
      </c>
      <c r="D709" s="2">
        <v>27</v>
      </c>
      <c r="E709" s="1" t="s">
        <v>16</v>
      </c>
      <c r="F709" s="1" t="s">
        <v>41</v>
      </c>
      <c r="G709" s="28">
        <v>42847</v>
      </c>
      <c r="H709" s="3">
        <v>35324.519999999997</v>
      </c>
      <c r="I709" s="1" t="s">
        <v>49</v>
      </c>
      <c r="J709" s="1" t="s">
        <v>27</v>
      </c>
      <c r="K709" s="1" t="s">
        <v>28</v>
      </c>
      <c r="L709" s="1" t="s">
        <v>28</v>
      </c>
      <c r="M709" s="1" t="s">
        <v>21</v>
      </c>
      <c r="N709" s="1" t="s">
        <v>22</v>
      </c>
      <c r="O709" s="1" t="s">
        <v>20</v>
      </c>
      <c r="P709" s="1" t="str">
        <f>IFERROR( LOOKUP(Table1[[#This Row],[Age]],$AO$3:$AO$8,$AP$3:$AP$8), "Out of Range")</f>
        <v>26-35</v>
      </c>
      <c r="Q709" s="1" t="str">
        <f>TEXT(Table1[[#This Row],[Date Joined]],"DD")</f>
        <v>22</v>
      </c>
      <c r="R709" s="1" t="str">
        <f>TEXT(Table1[[#This Row],[Date Joined]],"MMM")</f>
        <v>Apr</v>
      </c>
      <c r="S709" s="1" t="str">
        <f>TEXT(Table1[[#This Row],[Date Joined]],"YYYY")</f>
        <v>2017</v>
      </c>
    </row>
    <row r="710" spans="1:19" x14ac:dyDescent="0.3">
      <c r="A710" s="1" t="s">
        <v>817</v>
      </c>
      <c r="B710" s="1" t="s">
        <v>93</v>
      </c>
      <c r="C710" s="1" t="s">
        <v>24</v>
      </c>
      <c r="D710" s="2">
        <v>38</v>
      </c>
      <c r="E710" s="1" t="s">
        <v>16</v>
      </c>
      <c r="F710" s="1" t="s">
        <v>17</v>
      </c>
      <c r="G710" s="28">
        <v>42883</v>
      </c>
      <c r="H710" s="3">
        <v>27116.720000000001</v>
      </c>
      <c r="I710" s="1" t="s">
        <v>18</v>
      </c>
      <c r="J710" s="1" t="s">
        <v>27</v>
      </c>
      <c r="K710" s="1" t="s">
        <v>28</v>
      </c>
      <c r="L710" s="1" t="s">
        <v>20</v>
      </c>
      <c r="M710" s="1" t="s">
        <v>22</v>
      </c>
      <c r="N710" s="1" t="s">
        <v>22</v>
      </c>
      <c r="O710" s="1" t="s">
        <v>20</v>
      </c>
      <c r="P710" s="1" t="str">
        <f>IFERROR( LOOKUP(Table1[[#This Row],[Age]],$AO$3:$AO$8,$AP$3:$AP$8), "Out of Range")</f>
        <v>35-45</v>
      </c>
      <c r="Q710" s="1" t="str">
        <f>TEXT(Table1[[#This Row],[Date Joined]],"DD")</f>
        <v>28</v>
      </c>
      <c r="R710" s="1" t="str">
        <f>TEXT(Table1[[#This Row],[Date Joined]],"MMM")</f>
        <v>May</v>
      </c>
      <c r="S710" s="1" t="str">
        <f>TEXT(Table1[[#This Row],[Date Joined]],"YYYY")</f>
        <v>2017</v>
      </c>
    </row>
    <row r="711" spans="1:19" x14ac:dyDescent="0.3">
      <c r="A711" s="1" t="s">
        <v>818</v>
      </c>
      <c r="B711" s="1" t="s">
        <v>102</v>
      </c>
      <c r="C711" s="1" t="s">
        <v>24</v>
      </c>
      <c r="D711" s="2">
        <v>39</v>
      </c>
      <c r="E711" s="1" t="s">
        <v>16</v>
      </c>
      <c r="F711" s="1" t="s">
        <v>17</v>
      </c>
      <c r="G711" s="28">
        <v>42883</v>
      </c>
      <c r="H711" s="3">
        <v>77763.12</v>
      </c>
      <c r="I711" s="1" t="s">
        <v>18</v>
      </c>
      <c r="J711" s="1" t="s">
        <v>19</v>
      </c>
      <c r="K711" s="1" t="s">
        <v>20</v>
      </c>
      <c r="L711" s="1" t="s">
        <v>20</v>
      </c>
      <c r="M711" s="1" t="s">
        <v>22</v>
      </c>
      <c r="N711" s="1" t="s">
        <v>22</v>
      </c>
      <c r="O711" s="1" t="s">
        <v>20</v>
      </c>
      <c r="P711" s="1" t="str">
        <f>IFERROR( LOOKUP(Table1[[#This Row],[Age]],$AO$3:$AO$8,$AP$3:$AP$8), "Out of Range")</f>
        <v>35-45</v>
      </c>
      <c r="Q711" s="1" t="str">
        <f>TEXT(Table1[[#This Row],[Date Joined]],"DD")</f>
        <v>28</v>
      </c>
      <c r="R711" s="1" t="str">
        <f>TEXT(Table1[[#This Row],[Date Joined]],"MMM")</f>
        <v>May</v>
      </c>
      <c r="S711" s="1" t="str">
        <f>TEXT(Table1[[#This Row],[Date Joined]],"YYYY")</f>
        <v>2017</v>
      </c>
    </row>
    <row r="712" spans="1:19" x14ac:dyDescent="0.3">
      <c r="A712" s="1" t="s">
        <v>819</v>
      </c>
      <c r="B712" s="1" t="s">
        <v>66</v>
      </c>
      <c r="C712" s="1" t="s">
        <v>24</v>
      </c>
      <c r="D712" s="2">
        <v>53</v>
      </c>
      <c r="E712" s="1" t="s">
        <v>40</v>
      </c>
      <c r="F712" s="1" t="s">
        <v>41</v>
      </c>
      <c r="G712" s="28">
        <v>42883</v>
      </c>
      <c r="H712" s="3">
        <v>122626.13</v>
      </c>
      <c r="I712" s="1" t="s">
        <v>18</v>
      </c>
      <c r="J712" s="1" t="s">
        <v>19</v>
      </c>
      <c r="K712" s="1" t="s">
        <v>20</v>
      </c>
      <c r="L712" s="1" t="s">
        <v>20</v>
      </c>
      <c r="M712" s="1" t="s">
        <v>22</v>
      </c>
      <c r="N712" s="1" t="s">
        <v>22</v>
      </c>
      <c r="O712" s="1" t="s">
        <v>20</v>
      </c>
      <c r="P712" s="1" t="str">
        <f>IFERROR( LOOKUP(Table1[[#This Row],[Age]],$AO$3:$AO$8,$AP$3:$AP$8), "Out of Range")</f>
        <v>45-55</v>
      </c>
      <c r="Q712" s="1" t="str">
        <f>TEXT(Table1[[#This Row],[Date Joined]],"DD")</f>
        <v>28</v>
      </c>
      <c r="R712" s="1" t="str">
        <f>TEXT(Table1[[#This Row],[Date Joined]],"MMM")</f>
        <v>May</v>
      </c>
      <c r="S712" s="1" t="str">
        <f>TEXT(Table1[[#This Row],[Date Joined]],"YYYY")</f>
        <v>2017</v>
      </c>
    </row>
    <row r="713" spans="1:19" x14ac:dyDescent="0.3">
      <c r="A713" s="1" t="s">
        <v>820</v>
      </c>
      <c r="B713" s="1" t="s">
        <v>79</v>
      </c>
      <c r="C713" s="1" t="s">
        <v>15</v>
      </c>
      <c r="D713" s="2">
        <v>54</v>
      </c>
      <c r="E713" s="1" t="s">
        <v>40</v>
      </c>
      <c r="F713" s="1" t="s">
        <v>26</v>
      </c>
      <c r="G713" s="28">
        <v>42883</v>
      </c>
      <c r="H713" s="3">
        <v>129924.06</v>
      </c>
      <c r="I713" s="1" t="s">
        <v>49</v>
      </c>
      <c r="J713" s="1" t="s">
        <v>27</v>
      </c>
      <c r="K713" s="1" t="s">
        <v>20</v>
      </c>
      <c r="L713" s="1" t="s">
        <v>20</v>
      </c>
      <c r="M713" s="1" t="s">
        <v>21</v>
      </c>
      <c r="N713" s="1" t="s">
        <v>22</v>
      </c>
      <c r="O713" s="1" t="s">
        <v>20</v>
      </c>
      <c r="P713" s="1" t="str">
        <f>IFERROR( LOOKUP(Table1[[#This Row],[Age]],$AO$3:$AO$8,$AP$3:$AP$8), "Out of Range")</f>
        <v>45-55</v>
      </c>
      <c r="Q713" s="1" t="str">
        <f>TEXT(Table1[[#This Row],[Date Joined]],"DD")</f>
        <v>28</v>
      </c>
      <c r="R713" s="1" t="str">
        <f>TEXT(Table1[[#This Row],[Date Joined]],"MMM")</f>
        <v>May</v>
      </c>
      <c r="S713" s="1" t="str">
        <f>TEXT(Table1[[#This Row],[Date Joined]],"YYYY")</f>
        <v>2017</v>
      </c>
    </row>
    <row r="714" spans="1:19" x14ac:dyDescent="0.3">
      <c r="A714" s="1" t="s">
        <v>821</v>
      </c>
      <c r="B714" s="1" t="s">
        <v>45</v>
      </c>
      <c r="C714" s="1" t="s">
        <v>15</v>
      </c>
      <c r="D714" s="2">
        <v>54</v>
      </c>
      <c r="E714" s="1" t="s">
        <v>40</v>
      </c>
      <c r="F714" s="1" t="s">
        <v>26</v>
      </c>
      <c r="G714" s="28">
        <v>42883</v>
      </c>
      <c r="H714" s="3">
        <v>82331.87</v>
      </c>
      <c r="I714" s="1" t="s">
        <v>31</v>
      </c>
      <c r="J714" s="1" t="s">
        <v>32</v>
      </c>
      <c r="K714" s="1" t="s">
        <v>20</v>
      </c>
      <c r="L714" s="1" t="s">
        <v>20</v>
      </c>
      <c r="M714" s="1" t="s">
        <v>21</v>
      </c>
      <c r="N714" s="1" t="s">
        <v>22</v>
      </c>
      <c r="O714" s="1" t="s">
        <v>20</v>
      </c>
      <c r="P714" s="1" t="str">
        <f>IFERROR( LOOKUP(Table1[[#This Row],[Age]],$AO$3:$AO$8,$AP$3:$AP$8), "Out of Range")</f>
        <v>45-55</v>
      </c>
      <c r="Q714" s="1" t="str">
        <f>TEXT(Table1[[#This Row],[Date Joined]],"DD")</f>
        <v>28</v>
      </c>
      <c r="R714" s="1" t="str">
        <f>TEXT(Table1[[#This Row],[Date Joined]],"MMM")</f>
        <v>May</v>
      </c>
      <c r="S714" s="1" t="str">
        <f>TEXT(Table1[[#This Row],[Date Joined]],"YYYY")</f>
        <v>2017</v>
      </c>
    </row>
    <row r="715" spans="1:19" x14ac:dyDescent="0.3">
      <c r="A715" s="1" t="s">
        <v>822</v>
      </c>
      <c r="B715" s="1" t="s">
        <v>36</v>
      </c>
      <c r="C715" s="1" t="s">
        <v>15</v>
      </c>
      <c r="D715" s="2">
        <v>45</v>
      </c>
      <c r="E715" s="1" t="s">
        <v>40</v>
      </c>
      <c r="F715" s="1" t="s">
        <v>41</v>
      </c>
      <c r="G715" s="28">
        <v>42883</v>
      </c>
      <c r="H715" s="3">
        <v>23049.69</v>
      </c>
      <c r="I715" s="1" t="s">
        <v>31</v>
      </c>
      <c r="J715" s="1" t="s">
        <v>27</v>
      </c>
      <c r="K715" s="1" t="s">
        <v>20</v>
      </c>
      <c r="L715" s="1" t="s">
        <v>20</v>
      </c>
      <c r="M715" s="1" t="s">
        <v>21</v>
      </c>
      <c r="N715" s="1" t="s">
        <v>29</v>
      </c>
      <c r="O715" s="1" t="s">
        <v>20</v>
      </c>
      <c r="P715" s="1" t="str">
        <f>IFERROR( LOOKUP(Table1[[#This Row],[Age]],$AO$3:$AO$8,$AP$3:$AP$8), "Out of Range")</f>
        <v>45-55</v>
      </c>
      <c r="Q715" s="1" t="str">
        <f>TEXT(Table1[[#This Row],[Date Joined]],"DD")</f>
        <v>28</v>
      </c>
      <c r="R715" s="1" t="str">
        <f>TEXT(Table1[[#This Row],[Date Joined]],"MMM")</f>
        <v>May</v>
      </c>
      <c r="S715" s="1" t="str">
        <f>TEXT(Table1[[#This Row],[Date Joined]],"YYYY")</f>
        <v>2017</v>
      </c>
    </row>
    <row r="716" spans="1:19" x14ac:dyDescent="0.3">
      <c r="A716" s="1" t="s">
        <v>823</v>
      </c>
      <c r="B716" s="1" t="s">
        <v>64</v>
      </c>
      <c r="C716" s="1" t="s">
        <v>15</v>
      </c>
      <c r="D716" s="2">
        <v>56</v>
      </c>
      <c r="E716" s="1" t="s">
        <v>40</v>
      </c>
      <c r="F716" s="1" t="s">
        <v>26</v>
      </c>
      <c r="G716" s="28">
        <v>42883</v>
      </c>
      <c r="H716" s="3">
        <v>30964.25</v>
      </c>
      <c r="I716" s="1" t="s">
        <v>31</v>
      </c>
      <c r="J716" s="1" t="s">
        <v>32</v>
      </c>
      <c r="K716" s="1" t="s">
        <v>20</v>
      </c>
      <c r="L716" s="1" t="s">
        <v>20</v>
      </c>
      <c r="M716" s="1" t="s">
        <v>21</v>
      </c>
      <c r="N716" s="1" t="s">
        <v>22</v>
      </c>
      <c r="O716" s="1" t="s">
        <v>20</v>
      </c>
      <c r="P716" s="1" t="str">
        <f>IFERROR( LOOKUP(Table1[[#This Row],[Age]],$AO$3:$AO$8,$AP$3:$AP$8), "Out of Range")</f>
        <v>55-65</v>
      </c>
      <c r="Q716" s="1" t="str">
        <f>TEXT(Table1[[#This Row],[Date Joined]],"DD")</f>
        <v>28</v>
      </c>
      <c r="R716" s="1" t="str">
        <f>TEXT(Table1[[#This Row],[Date Joined]],"MMM")</f>
        <v>May</v>
      </c>
      <c r="S716" s="1" t="str">
        <f>TEXT(Table1[[#This Row],[Date Joined]],"YYYY")</f>
        <v>2017</v>
      </c>
    </row>
    <row r="717" spans="1:19" x14ac:dyDescent="0.3">
      <c r="A717" s="1" t="s">
        <v>824</v>
      </c>
      <c r="B717" s="1" t="s">
        <v>72</v>
      </c>
      <c r="C717" s="1" t="s">
        <v>24</v>
      </c>
      <c r="D717" s="2">
        <v>59</v>
      </c>
      <c r="E717" s="1" t="s">
        <v>40</v>
      </c>
      <c r="F717" s="1" t="s">
        <v>17</v>
      </c>
      <c r="G717" s="28">
        <v>42883</v>
      </c>
      <c r="H717" s="3">
        <v>65863.81</v>
      </c>
      <c r="I717" s="1" t="s">
        <v>31</v>
      </c>
      <c r="J717" s="1" t="s">
        <v>27</v>
      </c>
      <c r="K717" s="1" t="s">
        <v>20</v>
      </c>
      <c r="L717" s="1" t="s">
        <v>20</v>
      </c>
      <c r="M717" s="1" t="s">
        <v>21</v>
      </c>
      <c r="N717" s="1" t="s">
        <v>22</v>
      </c>
      <c r="O717" s="1" t="s">
        <v>20</v>
      </c>
      <c r="P717" s="1" t="str">
        <f>IFERROR( LOOKUP(Table1[[#This Row],[Age]],$AO$3:$AO$8,$AP$3:$AP$8), "Out of Range")</f>
        <v>55-65</v>
      </c>
      <c r="Q717" s="1" t="str">
        <f>TEXT(Table1[[#This Row],[Date Joined]],"DD")</f>
        <v>28</v>
      </c>
      <c r="R717" s="1" t="str">
        <f>TEXT(Table1[[#This Row],[Date Joined]],"MMM")</f>
        <v>May</v>
      </c>
      <c r="S717" s="1" t="str">
        <f>TEXT(Table1[[#This Row],[Date Joined]],"YYYY")</f>
        <v>2017</v>
      </c>
    </row>
    <row r="718" spans="1:19" x14ac:dyDescent="0.3">
      <c r="A718" s="1" t="s">
        <v>423</v>
      </c>
      <c r="B718" s="1" t="s">
        <v>60</v>
      </c>
      <c r="C718" s="1" t="s">
        <v>15</v>
      </c>
      <c r="D718" s="2">
        <v>27</v>
      </c>
      <c r="E718" s="1" t="s">
        <v>16</v>
      </c>
      <c r="F718" s="1" t="s">
        <v>41</v>
      </c>
      <c r="G718" s="28">
        <v>42851</v>
      </c>
      <c r="H718" s="3">
        <v>10948.27</v>
      </c>
      <c r="I718" s="1" t="s">
        <v>31</v>
      </c>
      <c r="J718" s="1" t="s">
        <v>32</v>
      </c>
      <c r="K718" s="1" t="s">
        <v>28</v>
      </c>
      <c r="L718" s="1" t="s">
        <v>20</v>
      </c>
      <c r="M718" s="1" t="s">
        <v>21</v>
      </c>
      <c r="N718" s="1" t="s">
        <v>29</v>
      </c>
      <c r="O718" s="1" t="s">
        <v>28</v>
      </c>
      <c r="P718" s="1" t="str">
        <f>IFERROR( LOOKUP(Table1[[#This Row],[Age]],$AO$3:$AO$8,$AP$3:$AP$8), "Out of Range")</f>
        <v>26-35</v>
      </c>
      <c r="Q718" s="1" t="str">
        <f>TEXT(Table1[[#This Row],[Date Joined]],"DD")</f>
        <v>26</v>
      </c>
      <c r="R718" s="1" t="str">
        <f>TEXT(Table1[[#This Row],[Date Joined]],"MMM")</f>
        <v>Apr</v>
      </c>
      <c r="S718" s="1" t="str">
        <f>TEXT(Table1[[#This Row],[Date Joined]],"YYYY")</f>
        <v>2017</v>
      </c>
    </row>
    <row r="719" spans="1:19" x14ac:dyDescent="0.3">
      <c r="A719" s="1" t="s">
        <v>465</v>
      </c>
      <c r="B719" s="1" t="s">
        <v>44</v>
      </c>
      <c r="C719" s="1" t="s">
        <v>24</v>
      </c>
      <c r="D719" s="2">
        <v>27</v>
      </c>
      <c r="E719" s="1" t="s">
        <v>34</v>
      </c>
      <c r="F719" s="1" t="s">
        <v>41</v>
      </c>
      <c r="G719" s="28">
        <v>42858</v>
      </c>
      <c r="H719" s="3">
        <v>27022.73</v>
      </c>
      <c r="I719" s="1" t="s">
        <v>18</v>
      </c>
      <c r="J719" s="1" t="s">
        <v>27</v>
      </c>
      <c r="K719" s="1" t="s">
        <v>28</v>
      </c>
      <c r="L719" s="1" t="s">
        <v>20</v>
      </c>
      <c r="M719" s="1" t="s">
        <v>22</v>
      </c>
      <c r="N719" s="1" t="s">
        <v>22</v>
      </c>
      <c r="O719" s="1" t="s">
        <v>20</v>
      </c>
      <c r="P719" s="1" t="str">
        <f>IFERROR( LOOKUP(Table1[[#This Row],[Age]],$AO$3:$AO$8,$AP$3:$AP$8), "Out of Range")</f>
        <v>26-35</v>
      </c>
      <c r="Q719" s="1" t="str">
        <f>TEXT(Table1[[#This Row],[Date Joined]],"DD")</f>
        <v>03</v>
      </c>
      <c r="R719" s="1" t="str">
        <f>TEXT(Table1[[#This Row],[Date Joined]],"MMM")</f>
        <v>May</v>
      </c>
      <c r="S719" s="1" t="str">
        <f>TEXT(Table1[[#This Row],[Date Joined]],"YYYY")</f>
        <v>2017</v>
      </c>
    </row>
    <row r="720" spans="1:19" x14ac:dyDescent="0.3">
      <c r="A720" s="1" t="s">
        <v>531</v>
      </c>
      <c r="B720" s="1" t="s">
        <v>42</v>
      </c>
      <c r="C720" s="1" t="s">
        <v>24</v>
      </c>
      <c r="D720" s="2">
        <v>27</v>
      </c>
      <c r="E720" s="1" t="s">
        <v>16</v>
      </c>
      <c r="F720" s="1" t="s">
        <v>17</v>
      </c>
      <c r="G720" s="28">
        <v>42864</v>
      </c>
      <c r="H720" s="3">
        <v>90157.64</v>
      </c>
      <c r="I720" s="1" t="s">
        <v>31</v>
      </c>
      <c r="J720" s="1" t="s">
        <v>32</v>
      </c>
      <c r="K720" s="1" t="s">
        <v>28</v>
      </c>
      <c r="L720" s="1" t="s">
        <v>20</v>
      </c>
      <c r="M720" s="1" t="s">
        <v>21</v>
      </c>
      <c r="N720" s="1" t="s">
        <v>22</v>
      </c>
      <c r="O720" s="1" t="s">
        <v>20</v>
      </c>
      <c r="P720" s="1" t="str">
        <f>IFERROR( LOOKUP(Table1[[#This Row],[Age]],$AO$3:$AO$8,$AP$3:$AP$8), "Out of Range")</f>
        <v>26-35</v>
      </c>
      <c r="Q720" s="1" t="str">
        <f>TEXT(Table1[[#This Row],[Date Joined]],"DD")</f>
        <v>09</v>
      </c>
      <c r="R720" s="1" t="str">
        <f>TEXT(Table1[[#This Row],[Date Joined]],"MMM")</f>
        <v>May</v>
      </c>
      <c r="S720" s="1" t="str">
        <f>TEXT(Table1[[#This Row],[Date Joined]],"YYYY")</f>
        <v>2017</v>
      </c>
    </row>
    <row r="721" spans="1:19" x14ac:dyDescent="0.3">
      <c r="A721" s="1" t="s">
        <v>541</v>
      </c>
      <c r="B721" s="1" t="s">
        <v>77</v>
      </c>
      <c r="C721" s="1" t="s">
        <v>24</v>
      </c>
      <c r="D721" s="2">
        <v>27</v>
      </c>
      <c r="E721" s="1" t="s">
        <v>25</v>
      </c>
      <c r="F721" s="1" t="s">
        <v>17</v>
      </c>
      <c r="G721" s="28">
        <v>42864</v>
      </c>
      <c r="H721" s="3">
        <v>35628.06</v>
      </c>
      <c r="I721" s="1" t="s">
        <v>31</v>
      </c>
      <c r="J721" s="1" t="s">
        <v>32</v>
      </c>
      <c r="K721" s="1" t="s">
        <v>28</v>
      </c>
      <c r="L721" s="1" t="s">
        <v>20</v>
      </c>
      <c r="M721" s="1" t="s">
        <v>21</v>
      </c>
      <c r="N721" s="1" t="s">
        <v>22</v>
      </c>
      <c r="O721" s="1" t="s">
        <v>20</v>
      </c>
      <c r="P721" s="1" t="str">
        <f>IFERROR( LOOKUP(Table1[[#This Row],[Age]],$AO$3:$AO$8,$AP$3:$AP$8), "Out of Range")</f>
        <v>26-35</v>
      </c>
      <c r="Q721" s="1" t="str">
        <f>TEXT(Table1[[#This Row],[Date Joined]],"DD")</f>
        <v>09</v>
      </c>
      <c r="R721" s="1" t="str">
        <f>TEXT(Table1[[#This Row],[Date Joined]],"MMM")</f>
        <v>May</v>
      </c>
      <c r="S721" s="1" t="str">
        <f>TEXT(Table1[[#This Row],[Date Joined]],"YYYY")</f>
        <v>2017</v>
      </c>
    </row>
    <row r="722" spans="1:19" x14ac:dyDescent="0.3">
      <c r="A722" s="1" t="s">
        <v>542</v>
      </c>
      <c r="B722" s="1" t="s">
        <v>44</v>
      </c>
      <c r="C722" s="1" t="s">
        <v>24</v>
      </c>
      <c r="D722" s="2">
        <v>27</v>
      </c>
      <c r="E722" s="1" t="s">
        <v>25</v>
      </c>
      <c r="F722" s="1" t="s">
        <v>41</v>
      </c>
      <c r="G722" s="28">
        <v>42864</v>
      </c>
      <c r="H722" s="3">
        <v>3636.18</v>
      </c>
      <c r="I722" s="1" t="s">
        <v>18</v>
      </c>
      <c r="J722" s="1" t="s">
        <v>27</v>
      </c>
      <c r="K722" s="1" t="s">
        <v>20</v>
      </c>
      <c r="L722" s="1" t="s">
        <v>20</v>
      </c>
      <c r="M722" s="1" t="s">
        <v>21</v>
      </c>
      <c r="N722" s="1" t="s">
        <v>29</v>
      </c>
      <c r="O722" s="1" t="s">
        <v>20</v>
      </c>
      <c r="P722" s="1" t="str">
        <f>IFERROR( LOOKUP(Table1[[#This Row],[Age]],$AO$3:$AO$8,$AP$3:$AP$8), "Out of Range")</f>
        <v>26-35</v>
      </c>
      <c r="Q722" s="1" t="str">
        <f>TEXT(Table1[[#This Row],[Date Joined]],"DD")</f>
        <v>09</v>
      </c>
      <c r="R722" s="1" t="str">
        <f>TEXT(Table1[[#This Row],[Date Joined]],"MMM")</f>
        <v>May</v>
      </c>
      <c r="S722" s="1" t="str">
        <f>TEXT(Table1[[#This Row],[Date Joined]],"YYYY")</f>
        <v>2017</v>
      </c>
    </row>
    <row r="723" spans="1:19" x14ac:dyDescent="0.3">
      <c r="A723" s="1" t="s">
        <v>830</v>
      </c>
      <c r="B723" s="1" t="s">
        <v>50</v>
      </c>
      <c r="C723" s="1" t="s">
        <v>24</v>
      </c>
      <c r="D723" s="2">
        <v>36</v>
      </c>
      <c r="E723" s="1" t="s">
        <v>16</v>
      </c>
      <c r="F723" s="1" t="s">
        <v>17</v>
      </c>
      <c r="G723" s="28">
        <v>42884</v>
      </c>
      <c r="H723" s="3">
        <v>76927.88</v>
      </c>
      <c r="I723" s="1" t="s">
        <v>31</v>
      </c>
      <c r="J723" s="1" t="s">
        <v>32</v>
      </c>
      <c r="K723" s="1" t="s">
        <v>28</v>
      </c>
      <c r="L723" s="1" t="s">
        <v>20</v>
      </c>
      <c r="M723" s="1" t="s">
        <v>21</v>
      </c>
      <c r="N723" s="1" t="s">
        <v>22</v>
      </c>
      <c r="O723" s="1" t="s">
        <v>20</v>
      </c>
      <c r="P723" s="1" t="str">
        <f>IFERROR( LOOKUP(Table1[[#This Row],[Age]],$AO$3:$AO$8,$AP$3:$AP$8), "Out of Range")</f>
        <v>35-45</v>
      </c>
      <c r="Q723" s="1" t="str">
        <f>TEXT(Table1[[#This Row],[Date Joined]],"DD")</f>
        <v>29</v>
      </c>
      <c r="R723" s="1" t="str">
        <f>TEXT(Table1[[#This Row],[Date Joined]],"MMM")</f>
        <v>May</v>
      </c>
      <c r="S723" s="1" t="str">
        <f>TEXT(Table1[[#This Row],[Date Joined]],"YYYY")</f>
        <v>2017</v>
      </c>
    </row>
    <row r="724" spans="1:19" x14ac:dyDescent="0.3">
      <c r="A724" s="1" t="s">
        <v>831</v>
      </c>
      <c r="B724" s="1" t="s">
        <v>73</v>
      </c>
      <c r="C724" s="1" t="s">
        <v>15</v>
      </c>
      <c r="D724" s="2">
        <v>43</v>
      </c>
      <c r="E724" s="1" t="s">
        <v>16</v>
      </c>
      <c r="F724" s="1" t="s">
        <v>17</v>
      </c>
      <c r="G724" s="28">
        <v>42884</v>
      </c>
      <c r="H724" s="3">
        <v>59585.69</v>
      </c>
      <c r="I724" s="1" t="s">
        <v>18</v>
      </c>
      <c r="J724" s="1" t="s">
        <v>32</v>
      </c>
      <c r="K724" s="1" t="s">
        <v>20</v>
      </c>
      <c r="L724" s="1" t="s">
        <v>20</v>
      </c>
      <c r="M724" s="1" t="s">
        <v>21</v>
      </c>
      <c r="N724" s="1" t="s">
        <v>22</v>
      </c>
      <c r="O724" s="1" t="s">
        <v>20</v>
      </c>
      <c r="P724" s="1" t="str">
        <f>IFERROR( LOOKUP(Table1[[#This Row],[Age]],$AO$3:$AO$8,$AP$3:$AP$8), "Out of Range")</f>
        <v>35-45</v>
      </c>
      <c r="Q724" s="1" t="str">
        <f>TEXT(Table1[[#This Row],[Date Joined]],"DD")</f>
        <v>29</v>
      </c>
      <c r="R724" s="1" t="str">
        <f>TEXT(Table1[[#This Row],[Date Joined]],"MMM")</f>
        <v>May</v>
      </c>
      <c r="S724" s="1" t="str">
        <f>TEXT(Table1[[#This Row],[Date Joined]],"YYYY")</f>
        <v>2017</v>
      </c>
    </row>
    <row r="725" spans="1:19" x14ac:dyDescent="0.3">
      <c r="A725" s="1" t="s">
        <v>832</v>
      </c>
      <c r="B725" s="1" t="s">
        <v>84</v>
      </c>
      <c r="C725" s="1" t="s">
        <v>24</v>
      </c>
      <c r="D725" s="2">
        <v>41</v>
      </c>
      <c r="E725" s="1" t="s">
        <v>16</v>
      </c>
      <c r="F725" s="1" t="s">
        <v>17</v>
      </c>
      <c r="G725" s="28">
        <v>42884</v>
      </c>
      <c r="H725" s="3">
        <v>5649.69</v>
      </c>
      <c r="I725" s="1" t="s">
        <v>18</v>
      </c>
      <c r="J725" s="1" t="s">
        <v>27</v>
      </c>
      <c r="K725" s="1" t="s">
        <v>28</v>
      </c>
      <c r="L725" s="1" t="s">
        <v>28</v>
      </c>
      <c r="M725" s="1" t="s">
        <v>22</v>
      </c>
      <c r="N725" s="1" t="s">
        <v>22</v>
      </c>
      <c r="O725" s="1" t="s">
        <v>20</v>
      </c>
      <c r="P725" s="1" t="str">
        <f>IFERROR( LOOKUP(Table1[[#This Row],[Age]],$AO$3:$AO$8,$AP$3:$AP$8), "Out of Range")</f>
        <v>35-45</v>
      </c>
      <c r="Q725" s="1" t="str">
        <f>TEXT(Table1[[#This Row],[Date Joined]],"DD")</f>
        <v>29</v>
      </c>
      <c r="R725" s="1" t="str">
        <f>TEXT(Table1[[#This Row],[Date Joined]],"MMM")</f>
        <v>May</v>
      </c>
      <c r="S725" s="1" t="str">
        <f>TEXT(Table1[[#This Row],[Date Joined]],"YYYY")</f>
        <v>2017</v>
      </c>
    </row>
    <row r="726" spans="1:19" x14ac:dyDescent="0.3">
      <c r="A726" s="1" t="s">
        <v>833</v>
      </c>
      <c r="B726" s="1" t="s">
        <v>51</v>
      </c>
      <c r="C726" s="1" t="s">
        <v>15</v>
      </c>
      <c r="D726" s="2">
        <v>59</v>
      </c>
      <c r="E726" s="1" t="s">
        <v>40</v>
      </c>
      <c r="F726" s="1" t="s">
        <v>26</v>
      </c>
      <c r="G726" s="28">
        <v>42884</v>
      </c>
      <c r="H726" s="3">
        <v>38679.43</v>
      </c>
      <c r="I726" s="1" t="s">
        <v>31</v>
      </c>
      <c r="J726" s="1" t="s">
        <v>27</v>
      </c>
      <c r="K726" s="1" t="s">
        <v>20</v>
      </c>
      <c r="L726" s="1" t="s">
        <v>20</v>
      </c>
      <c r="M726" s="1" t="s">
        <v>21</v>
      </c>
      <c r="N726" s="1" t="s">
        <v>38</v>
      </c>
      <c r="O726" s="1" t="s">
        <v>20</v>
      </c>
      <c r="P726" s="1" t="str">
        <f>IFERROR( LOOKUP(Table1[[#This Row],[Age]],$AO$3:$AO$8,$AP$3:$AP$8), "Out of Range")</f>
        <v>55-65</v>
      </c>
      <c r="Q726" s="1" t="str">
        <f>TEXT(Table1[[#This Row],[Date Joined]],"DD")</f>
        <v>29</v>
      </c>
      <c r="R726" s="1" t="str">
        <f>TEXT(Table1[[#This Row],[Date Joined]],"MMM")</f>
        <v>May</v>
      </c>
      <c r="S726" s="1" t="str">
        <f>TEXT(Table1[[#This Row],[Date Joined]],"YYYY")</f>
        <v>2017</v>
      </c>
    </row>
    <row r="727" spans="1:19" x14ac:dyDescent="0.3">
      <c r="A727" s="1" t="s">
        <v>834</v>
      </c>
      <c r="B727" s="1" t="s">
        <v>79</v>
      </c>
      <c r="C727" s="1" t="s">
        <v>15</v>
      </c>
      <c r="D727" s="2">
        <v>43</v>
      </c>
      <c r="E727" s="1" t="s">
        <v>40</v>
      </c>
      <c r="F727" s="1" t="s">
        <v>41</v>
      </c>
      <c r="G727" s="28">
        <v>42884</v>
      </c>
      <c r="H727" s="3">
        <v>3524.13</v>
      </c>
      <c r="I727" s="1" t="s">
        <v>18</v>
      </c>
      <c r="J727" s="1" t="s">
        <v>32</v>
      </c>
      <c r="K727" s="1" t="s">
        <v>28</v>
      </c>
      <c r="L727" s="1" t="s">
        <v>20</v>
      </c>
      <c r="M727" s="1" t="s">
        <v>21</v>
      </c>
      <c r="N727" s="1" t="s">
        <v>38</v>
      </c>
      <c r="O727" s="1" t="s">
        <v>20</v>
      </c>
      <c r="P727" s="1" t="str">
        <f>IFERROR( LOOKUP(Table1[[#This Row],[Age]],$AO$3:$AO$8,$AP$3:$AP$8), "Out of Range")</f>
        <v>35-45</v>
      </c>
      <c r="Q727" s="1" t="str">
        <f>TEXT(Table1[[#This Row],[Date Joined]],"DD")</f>
        <v>29</v>
      </c>
      <c r="R727" s="1" t="str">
        <f>TEXT(Table1[[#This Row],[Date Joined]],"MMM")</f>
        <v>May</v>
      </c>
      <c r="S727" s="1" t="str">
        <f>TEXT(Table1[[#This Row],[Date Joined]],"YYYY")</f>
        <v>2017</v>
      </c>
    </row>
    <row r="728" spans="1:19" x14ac:dyDescent="0.3">
      <c r="A728" s="1" t="s">
        <v>835</v>
      </c>
      <c r="B728" s="1" t="s">
        <v>48</v>
      </c>
      <c r="C728" s="1" t="s">
        <v>15</v>
      </c>
      <c r="D728" s="2">
        <v>53</v>
      </c>
      <c r="E728" s="1" t="s">
        <v>40</v>
      </c>
      <c r="F728" s="1" t="s">
        <v>41</v>
      </c>
      <c r="G728" s="28">
        <v>42884</v>
      </c>
      <c r="H728" s="3">
        <v>66775.61</v>
      </c>
      <c r="I728" s="1" t="s">
        <v>31</v>
      </c>
      <c r="J728" s="1" t="s">
        <v>32</v>
      </c>
      <c r="K728" s="1" t="s">
        <v>28</v>
      </c>
      <c r="L728" s="1" t="s">
        <v>20</v>
      </c>
      <c r="M728" s="1" t="s">
        <v>21</v>
      </c>
      <c r="N728" s="1" t="s">
        <v>22</v>
      </c>
      <c r="O728" s="1" t="s">
        <v>20</v>
      </c>
      <c r="P728" s="1" t="str">
        <f>IFERROR( LOOKUP(Table1[[#This Row],[Age]],$AO$3:$AO$8,$AP$3:$AP$8), "Out of Range")</f>
        <v>45-55</v>
      </c>
      <c r="Q728" s="1" t="str">
        <f>TEXT(Table1[[#This Row],[Date Joined]],"DD")</f>
        <v>29</v>
      </c>
      <c r="R728" s="1" t="str">
        <f>TEXT(Table1[[#This Row],[Date Joined]],"MMM")</f>
        <v>May</v>
      </c>
      <c r="S728" s="1" t="str">
        <f>TEXT(Table1[[#This Row],[Date Joined]],"YYYY")</f>
        <v>2017</v>
      </c>
    </row>
    <row r="729" spans="1:19" x14ac:dyDescent="0.3">
      <c r="A729" s="1" t="s">
        <v>836</v>
      </c>
      <c r="B729" s="1" t="s">
        <v>98</v>
      </c>
      <c r="C729" s="1" t="s">
        <v>15</v>
      </c>
      <c r="D729" s="2">
        <v>63</v>
      </c>
      <c r="E729" s="1" t="s">
        <v>40</v>
      </c>
      <c r="F729" s="1" t="s">
        <v>41</v>
      </c>
      <c r="G729" s="28">
        <v>42884</v>
      </c>
      <c r="H729" s="3">
        <v>34366.639999999999</v>
      </c>
      <c r="I729" s="1" t="s">
        <v>31</v>
      </c>
      <c r="J729" s="1" t="s">
        <v>22</v>
      </c>
      <c r="K729" s="1" t="s">
        <v>20</v>
      </c>
      <c r="L729" s="1" t="s">
        <v>20</v>
      </c>
      <c r="M729" s="1" t="s">
        <v>21</v>
      </c>
      <c r="N729" s="1" t="s">
        <v>22</v>
      </c>
      <c r="O729" s="1" t="s">
        <v>20</v>
      </c>
      <c r="P729" s="1" t="str">
        <f>IFERROR( LOOKUP(Table1[[#This Row],[Age]],$AO$3:$AO$8,$AP$3:$AP$8), "Out of Range")</f>
        <v>55-65</v>
      </c>
      <c r="Q729" s="1" t="str">
        <f>TEXT(Table1[[#This Row],[Date Joined]],"DD")</f>
        <v>29</v>
      </c>
      <c r="R729" s="1" t="str">
        <f>TEXT(Table1[[#This Row],[Date Joined]],"MMM")</f>
        <v>May</v>
      </c>
      <c r="S729" s="1" t="str">
        <f>TEXT(Table1[[#This Row],[Date Joined]],"YYYY")</f>
        <v>2017</v>
      </c>
    </row>
    <row r="730" spans="1:19" x14ac:dyDescent="0.3">
      <c r="A730" s="1" t="s">
        <v>837</v>
      </c>
      <c r="B730" s="1" t="s">
        <v>96</v>
      </c>
      <c r="C730" s="1" t="s">
        <v>15</v>
      </c>
      <c r="D730" s="2">
        <v>34</v>
      </c>
      <c r="E730" s="1" t="s">
        <v>34</v>
      </c>
      <c r="F730" s="1" t="s">
        <v>26</v>
      </c>
      <c r="G730" s="28">
        <v>42884</v>
      </c>
      <c r="H730" s="3">
        <v>91715.24</v>
      </c>
      <c r="I730" s="1" t="s">
        <v>18</v>
      </c>
      <c r="J730" s="1" t="s">
        <v>27</v>
      </c>
      <c r="K730" s="1" t="s">
        <v>28</v>
      </c>
      <c r="L730" s="1" t="s">
        <v>28</v>
      </c>
      <c r="M730" s="1" t="s">
        <v>21</v>
      </c>
      <c r="N730" s="1" t="s">
        <v>22</v>
      </c>
      <c r="O730" s="1" t="s">
        <v>20</v>
      </c>
      <c r="P730" s="1" t="str">
        <f>IFERROR( LOOKUP(Table1[[#This Row],[Age]],$AO$3:$AO$8,$AP$3:$AP$8), "Out of Range")</f>
        <v>26-35</v>
      </c>
      <c r="Q730" s="1" t="str">
        <f>TEXT(Table1[[#This Row],[Date Joined]],"DD")</f>
        <v>29</v>
      </c>
      <c r="R730" s="1" t="str">
        <f>TEXT(Table1[[#This Row],[Date Joined]],"MMM")</f>
        <v>May</v>
      </c>
      <c r="S730" s="1" t="str">
        <f>TEXT(Table1[[#This Row],[Date Joined]],"YYYY")</f>
        <v>2017</v>
      </c>
    </row>
    <row r="731" spans="1:19" x14ac:dyDescent="0.3">
      <c r="A731" s="1" t="s">
        <v>551</v>
      </c>
      <c r="B731" s="1" t="s">
        <v>102</v>
      </c>
      <c r="C731" s="1" t="s">
        <v>15</v>
      </c>
      <c r="D731" s="2">
        <v>27</v>
      </c>
      <c r="E731" s="1" t="s">
        <v>16</v>
      </c>
      <c r="F731" s="1" t="s">
        <v>17</v>
      </c>
      <c r="G731" s="28">
        <v>42866</v>
      </c>
      <c r="H731" s="3">
        <v>160129.43</v>
      </c>
      <c r="I731" s="1" t="s">
        <v>31</v>
      </c>
      <c r="J731" s="1" t="s">
        <v>27</v>
      </c>
      <c r="K731" s="1" t="s">
        <v>20</v>
      </c>
      <c r="L731" s="1" t="s">
        <v>20</v>
      </c>
      <c r="M731" s="1" t="s">
        <v>21</v>
      </c>
      <c r="N731" s="1" t="s">
        <v>22</v>
      </c>
      <c r="O731" s="1" t="s">
        <v>20</v>
      </c>
      <c r="P731" s="1" t="str">
        <f>IFERROR( LOOKUP(Table1[[#This Row],[Age]],$AO$3:$AO$8,$AP$3:$AP$8), "Out of Range")</f>
        <v>26-35</v>
      </c>
      <c r="Q731" s="1" t="str">
        <f>TEXT(Table1[[#This Row],[Date Joined]],"DD")</f>
        <v>11</v>
      </c>
      <c r="R731" s="1" t="str">
        <f>TEXT(Table1[[#This Row],[Date Joined]],"MMM")</f>
        <v>May</v>
      </c>
      <c r="S731" s="1" t="str">
        <f>TEXT(Table1[[#This Row],[Date Joined]],"YYYY")</f>
        <v>2017</v>
      </c>
    </row>
    <row r="732" spans="1:19" x14ac:dyDescent="0.3">
      <c r="A732" s="1" t="s">
        <v>578</v>
      </c>
      <c r="B732" s="1" t="s">
        <v>73</v>
      </c>
      <c r="C732" s="1" t="s">
        <v>15</v>
      </c>
      <c r="D732" s="2">
        <v>27</v>
      </c>
      <c r="E732" s="1" t="s">
        <v>25</v>
      </c>
      <c r="F732" s="1" t="s">
        <v>17</v>
      </c>
      <c r="G732" s="28">
        <v>42867</v>
      </c>
      <c r="H732" s="3">
        <v>22222.79</v>
      </c>
      <c r="I732" s="1" t="s">
        <v>31</v>
      </c>
      <c r="J732" s="1" t="s">
        <v>19</v>
      </c>
      <c r="K732" s="1" t="s">
        <v>28</v>
      </c>
      <c r="L732" s="1" t="s">
        <v>20</v>
      </c>
      <c r="M732" s="1" t="s">
        <v>22</v>
      </c>
      <c r="N732" s="1" t="s">
        <v>22</v>
      </c>
      <c r="O732" s="1" t="s">
        <v>20</v>
      </c>
      <c r="P732" s="1" t="str">
        <f>IFERROR( LOOKUP(Table1[[#This Row],[Age]],$AO$3:$AO$8,$AP$3:$AP$8), "Out of Range")</f>
        <v>26-35</v>
      </c>
      <c r="Q732" s="1" t="str">
        <f>TEXT(Table1[[#This Row],[Date Joined]],"DD")</f>
        <v>12</v>
      </c>
      <c r="R732" s="1" t="str">
        <f>TEXT(Table1[[#This Row],[Date Joined]],"MMM")</f>
        <v>May</v>
      </c>
      <c r="S732" s="1" t="str">
        <f>TEXT(Table1[[#This Row],[Date Joined]],"YYYY")</f>
        <v>2017</v>
      </c>
    </row>
    <row r="733" spans="1:19" x14ac:dyDescent="0.3">
      <c r="A733" s="1" t="s">
        <v>840</v>
      </c>
      <c r="B733" s="1" t="s">
        <v>68</v>
      </c>
      <c r="C733" s="1" t="s">
        <v>15</v>
      </c>
      <c r="D733" s="2">
        <v>40</v>
      </c>
      <c r="E733" s="1" t="s">
        <v>34</v>
      </c>
      <c r="F733" s="1" t="s">
        <v>26</v>
      </c>
      <c r="G733" s="28">
        <v>42884</v>
      </c>
      <c r="H733" s="3">
        <v>29011.94</v>
      </c>
      <c r="I733" s="1" t="s">
        <v>18</v>
      </c>
      <c r="J733" s="1" t="s">
        <v>19</v>
      </c>
      <c r="K733" s="1" t="s">
        <v>20</v>
      </c>
      <c r="L733" s="1" t="s">
        <v>28</v>
      </c>
      <c r="M733" s="1" t="s">
        <v>21</v>
      </c>
      <c r="N733" s="1" t="s">
        <v>29</v>
      </c>
      <c r="O733" s="1" t="s">
        <v>20</v>
      </c>
      <c r="P733" s="1" t="str">
        <f>IFERROR( LOOKUP(Table1[[#This Row],[Age]],$AO$3:$AO$8,$AP$3:$AP$8), "Out of Range")</f>
        <v>35-45</v>
      </c>
      <c r="Q733" s="1" t="str">
        <f>TEXT(Table1[[#This Row],[Date Joined]],"DD")</f>
        <v>29</v>
      </c>
      <c r="R733" s="1" t="str">
        <f>TEXT(Table1[[#This Row],[Date Joined]],"MMM")</f>
        <v>May</v>
      </c>
      <c r="S733" s="1" t="str">
        <f>TEXT(Table1[[#This Row],[Date Joined]],"YYYY")</f>
        <v>2017</v>
      </c>
    </row>
    <row r="734" spans="1:19" x14ac:dyDescent="0.3">
      <c r="A734" s="1" t="s">
        <v>841</v>
      </c>
      <c r="B734" s="1" t="s">
        <v>73</v>
      </c>
      <c r="C734" s="1" t="s">
        <v>15</v>
      </c>
      <c r="D734" s="2">
        <v>47</v>
      </c>
      <c r="E734" s="1" t="s">
        <v>34</v>
      </c>
      <c r="F734" s="1" t="s">
        <v>26</v>
      </c>
      <c r="G734" s="28">
        <v>42884</v>
      </c>
      <c r="H734" s="3">
        <v>12529.04</v>
      </c>
      <c r="I734" s="1" t="s">
        <v>18</v>
      </c>
      <c r="J734" s="1" t="s">
        <v>32</v>
      </c>
      <c r="K734" s="1" t="s">
        <v>20</v>
      </c>
      <c r="L734" s="1" t="s">
        <v>28</v>
      </c>
      <c r="M734" s="1" t="s">
        <v>21</v>
      </c>
      <c r="N734" s="1" t="s">
        <v>22</v>
      </c>
      <c r="O734" s="1" t="s">
        <v>28</v>
      </c>
      <c r="P734" s="1" t="str">
        <f>IFERROR( LOOKUP(Table1[[#This Row],[Age]],$AO$3:$AO$8,$AP$3:$AP$8), "Out of Range")</f>
        <v>45-55</v>
      </c>
      <c r="Q734" s="1" t="str">
        <f>TEXT(Table1[[#This Row],[Date Joined]],"DD")</f>
        <v>29</v>
      </c>
      <c r="R734" s="1" t="str">
        <f>TEXT(Table1[[#This Row],[Date Joined]],"MMM")</f>
        <v>May</v>
      </c>
      <c r="S734" s="1" t="str">
        <f>TEXT(Table1[[#This Row],[Date Joined]],"YYYY")</f>
        <v>2017</v>
      </c>
    </row>
    <row r="735" spans="1:19" x14ac:dyDescent="0.3">
      <c r="A735" s="1" t="s">
        <v>842</v>
      </c>
      <c r="B735" s="1" t="s">
        <v>63</v>
      </c>
      <c r="C735" s="1" t="s">
        <v>24</v>
      </c>
      <c r="D735" s="2">
        <v>45</v>
      </c>
      <c r="E735" s="1" t="s">
        <v>34</v>
      </c>
      <c r="F735" s="1" t="s">
        <v>17</v>
      </c>
      <c r="G735" s="28">
        <v>42884</v>
      </c>
      <c r="H735" s="3">
        <v>24689.13</v>
      </c>
      <c r="I735" s="1" t="s">
        <v>18</v>
      </c>
      <c r="J735" s="1" t="s">
        <v>27</v>
      </c>
      <c r="K735" s="1" t="s">
        <v>28</v>
      </c>
      <c r="L735" s="1" t="s">
        <v>20</v>
      </c>
      <c r="M735" s="1" t="s">
        <v>21</v>
      </c>
      <c r="N735" s="1" t="s">
        <v>22</v>
      </c>
      <c r="O735" s="1" t="s">
        <v>20</v>
      </c>
      <c r="P735" s="1" t="str">
        <f>IFERROR( LOOKUP(Table1[[#This Row],[Age]],$AO$3:$AO$8,$AP$3:$AP$8), "Out of Range")</f>
        <v>45-55</v>
      </c>
      <c r="Q735" s="1" t="str">
        <f>TEXT(Table1[[#This Row],[Date Joined]],"DD")</f>
        <v>29</v>
      </c>
      <c r="R735" s="1" t="str">
        <f>TEXT(Table1[[#This Row],[Date Joined]],"MMM")</f>
        <v>May</v>
      </c>
      <c r="S735" s="1" t="str">
        <f>TEXT(Table1[[#This Row],[Date Joined]],"YYYY")</f>
        <v>2017</v>
      </c>
    </row>
    <row r="736" spans="1:19" x14ac:dyDescent="0.3">
      <c r="A736" s="1" t="s">
        <v>618</v>
      </c>
      <c r="B736" s="1" t="s">
        <v>63</v>
      </c>
      <c r="C736" s="1" t="s">
        <v>15</v>
      </c>
      <c r="D736" s="2">
        <v>27</v>
      </c>
      <c r="E736" s="1" t="s">
        <v>34</v>
      </c>
      <c r="F736" s="1" t="s">
        <v>17</v>
      </c>
      <c r="G736" s="28">
        <v>42870</v>
      </c>
      <c r="H736" s="3">
        <v>54682.42</v>
      </c>
      <c r="I736" s="1" t="s">
        <v>31</v>
      </c>
      <c r="J736" s="1" t="s">
        <v>27</v>
      </c>
      <c r="K736" s="1" t="s">
        <v>20</v>
      </c>
      <c r="L736" s="1" t="s">
        <v>20</v>
      </c>
      <c r="M736" s="1" t="s">
        <v>21</v>
      </c>
      <c r="N736" s="1" t="s">
        <v>22</v>
      </c>
      <c r="O736" s="1" t="s">
        <v>28</v>
      </c>
      <c r="P736" s="1" t="str">
        <f>IFERROR( LOOKUP(Table1[[#This Row],[Age]],$AO$3:$AO$8,$AP$3:$AP$8), "Out of Range")</f>
        <v>26-35</v>
      </c>
      <c r="Q736" s="1" t="str">
        <f>TEXT(Table1[[#This Row],[Date Joined]],"DD")</f>
        <v>15</v>
      </c>
      <c r="R736" s="1" t="str">
        <f>TEXT(Table1[[#This Row],[Date Joined]],"MMM")</f>
        <v>May</v>
      </c>
      <c r="S736" s="1" t="str">
        <f>TEXT(Table1[[#This Row],[Date Joined]],"YYYY")</f>
        <v>2017</v>
      </c>
    </row>
    <row r="737" spans="1:19" x14ac:dyDescent="0.3">
      <c r="A737" s="1" t="s">
        <v>670</v>
      </c>
      <c r="B737" s="1" t="s">
        <v>60</v>
      </c>
      <c r="C737" s="1" t="s">
        <v>15</v>
      </c>
      <c r="D737" s="2">
        <v>27</v>
      </c>
      <c r="E737" s="1" t="s">
        <v>16</v>
      </c>
      <c r="F737" s="1" t="s">
        <v>17</v>
      </c>
      <c r="G737" s="28">
        <v>42874</v>
      </c>
      <c r="H737" s="3">
        <v>35076.43</v>
      </c>
      <c r="I737" s="1" t="s">
        <v>31</v>
      </c>
      <c r="J737" s="1" t="s">
        <v>27</v>
      </c>
      <c r="K737" s="1" t="s">
        <v>20</v>
      </c>
      <c r="L737" s="1" t="s">
        <v>20</v>
      </c>
      <c r="M737" s="1" t="s">
        <v>21</v>
      </c>
      <c r="N737" s="1" t="s">
        <v>22</v>
      </c>
      <c r="O737" s="1" t="s">
        <v>20</v>
      </c>
      <c r="P737" s="1" t="str">
        <f>IFERROR( LOOKUP(Table1[[#This Row],[Age]],$AO$3:$AO$8,$AP$3:$AP$8), "Out of Range")</f>
        <v>26-35</v>
      </c>
      <c r="Q737" s="1" t="str">
        <f>TEXT(Table1[[#This Row],[Date Joined]],"DD")</f>
        <v>19</v>
      </c>
      <c r="R737" s="1" t="str">
        <f>TEXT(Table1[[#This Row],[Date Joined]],"MMM")</f>
        <v>May</v>
      </c>
      <c r="S737" s="1" t="str">
        <f>TEXT(Table1[[#This Row],[Date Joined]],"YYYY")</f>
        <v>2017</v>
      </c>
    </row>
    <row r="738" spans="1:19" x14ac:dyDescent="0.3">
      <c r="A738" s="1" t="s">
        <v>845</v>
      </c>
      <c r="B738" s="1" t="s">
        <v>79</v>
      </c>
      <c r="C738" s="1" t="s">
        <v>24</v>
      </c>
      <c r="D738" s="2">
        <v>38</v>
      </c>
      <c r="E738" s="1" t="s">
        <v>25</v>
      </c>
      <c r="F738" s="1" t="s">
        <v>41</v>
      </c>
      <c r="G738" s="28">
        <v>42884</v>
      </c>
      <c r="H738" s="3">
        <v>61590.87</v>
      </c>
      <c r="I738" s="1" t="s">
        <v>49</v>
      </c>
      <c r="J738" s="1" t="s">
        <v>27</v>
      </c>
      <c r="K738" s="1" t="s">
        <v>20</v>
      </c>
      <c r="L738" s="1" t="s">
        <v>20</v>
      </c>
      <c r="M738" s="1" t="s">
        <v>21</v>
      </c>
      <c r="N738" s="1" t="s">
        <v>22</v>
      </c>
      <c r="O738" s="1" t="s">
        <v>20</v>
      </c>
      <c r="P738" s="1" t="str">
        <f>IFERROR( LOOKUP(Table1[[#This Row],[Age]],$AO$3:$AO$8,$AP$3:$AP$8), "Out of Range")</f>
        <v>35-45</v>
      </c>
      <c r="Q738" s="1" t="str">
        <f>TEXT(Table1[[#This Row],[Date Joined]],"DD")</f>
        <v>29</v>
      </c>
      <c r="R738" s="1" t="str">
        <f>TEXT(Table1[[#This Row],[Date Joined]],"MMM")</f>
        <v>May</v>
      </c>
      <c r="S738" s="1" t="str">
        <f>TEXT(Table1[[#This Row],[Date Joined]],"YYYY")</f>
        <v>2017</v>
      </c>
    </row>
    <row r="739" spans="1:19" x14ac:dyDescent="0.3">
      <c r="A739" s="1" t="s">
        <v>846</v>
      </c>
      <c r="B739" s="1" t="s">
        <v>88</v>
      </c>
      <c r="C739" s="1" t="s">
        <v>24</v>
      </c>
      <c r="D739" s="2">
        <v>20</v>
      </c>
      <c r="E739" s="1" t="s">
        <v>25</v>
      </c>
      <c r="F739" s="1" t="s">
        <v>41</v>
      </c>
      <c r="G739" s="28">
        <v>42884</v>
      </c>
      <c r="H739" s="3">
        <v>37906.03</v>
      </c>
      <c r="I739" s="1" t="s">
        <v>18</v>
      </c>
      <c r="J739" s="1" t="s">
        <v>27</v>
      </c>
      <c r="K739" s="1" t="s">
        <v>20</v>
      </c>
      <c r="L739" s="1" t="s">
        <v>20</v>
      </c>
      <c r="M739" s="1" t="s">
        <v>21</v>
      </c>
      <c r="N739" s="1" t="s">
        <v>22</v>
      </c>
      <c r="O739" s="1" t="s">
        <v>28</v>
      </c>
      <c r="P739" s="1" t="str">
        <f>IFERROR( LOOKUP(Table1[[#This Row],[Age]],$AO$3:$AO$8,$AP$3:$AP$8), "Out of Range")</f>
        <v>15-25</v>
      </c>
      <c r="Q739" s="1" t="str">
        <f>TEXT(Table1[[#This Row],[Date Joined]],"DD")</f>
        <v>29</v>
      </c>
      <c r="R739" s="1" t="str">
        <f>TEXT(Table1[[#This Row],[Date Joined]],"MMM")</f>
        <v>May</v>
      </c>
      <c r="S739" s="1" t="str">
        <f>TEXT(Table1[[#This Row],[Date Joined]],"YYYY")</f>
        <v>2017</v>
      </c>
    </row>
    <row r="740" spans="1:19" x14ac:dyDescent="0.3">
      <c r="A740" s="1" t="s">
        <v>672</v>
      </c>
      <c r="B740" s="1" t="s">
        <v>65</v>
      </c>
      <c r="C740" s="1" t="s">
        <v>15</v>
      </c>
      <c r="D740" s="2">
        <v>27</v>
      </c>
      <c r="E740" s="1" t="s">
        <v>16</v>
      </c>
      <c r="F740" s="1" t="s">
        <v>17</v>
      </c>
      <c r="G740" s="28">
        <v>42874</v>
      </c>
      <c r="H740" s="3">
        <v>18537.12</v>
      </c>
      <c r="I740" s="1" t="s">
        <v>18</v>
      </c>
      <c r="J740" s="1" t="s">
        <v>27</v>
      </c>
      <c r="K740" s="1" t="s">
        <v>28</v>
      </c>
      <c r="L740" s="1" t="s">
        <v>20</v>
      </c>
      <c r="M740" s="1" t="s">
        <v>21</v>
      </c>
      <c r="N740" s="1" t="s">
        <v>29</v>
      </c>
      <c r="O740" s="1" t="s">
        <v>20</v>
      </c>
      <c r="P740" s="1" t="str">
        <f>IFERROR( LOOKUP(Table1[[#This Row],[Age]],$AO$3:$AO$8,$AP$3:$AP$8), "Out of Range")</f>
        <v>26-35</v>
      </c>
      <c r="Q740" s="1" t="str">
        <f>TEXT(Table1[[#This Row],[Date Joined]],"DD")</f>
        <v>19</v>
      </c>
      <c r="R740" s="1" t="str">
        <f>TEXT(Table1[[#This Row],[Date Joined]],"MMM")</f>
        <v>May</v>
      </c>
      <c r="S740" s="1" t="str">
        <f>TEXT(Table1[[#This Row],[Date Joined]],"YYYY")</f>
        <v>2017</v>
      </c>
    </row>
    <row r="741" spans="1:19" x14ac:dyDescent="0.3">
      <c r="A741" s="1" t="s">
        <v>700</v>
      </c>
      <c r="B741" s="1" t="s">
        <v>83</v>
      </c>
      <c r="C741" s="1" t="s">
        <v>24</v>
      </c>
      <c r="D741" s="2">
        <v>27</v>
      </c>
      <c r="E741" s="1" t="s">
        <v>34</v>
      </c>
      <c r="F741" s="1" t="s">
        <v>17</v>
      </c>
      <c r="G741" s="28">
        <v>42874</v>
      </c>
      <c r="H741" s="3">
        <v>147075.76</v>
      </c>
      <c r="I741" s="1" t="s">
        <v>18</v>
      </c>
      <c r="J741" s="1" t="s">
        <v>27</v>
      </c>
      <c r="K741" s="1" t="s">
        <v>20</v>
      </c>
      <c r="L741" s="1" t="s">
        <v>28</v>
      </c>
      <c r="M741" s="1" t="s">
        <v>21</v>
      </c>
      <c r="N741" s="1" t="s">
        <v>22</v>
      </c>
      <c r="O741" s="1" t="s">
        <v>20</v>
      </c>
      <c r="P741" s="1" t="str">
        <f>IFERROR( LOOKUP(Table1[[#This Row],[Age]],$AO$3:$AO$8,$AP$3:$AP$8), "Out of Range")</f>
        <v>26-35</v>
      </c>
      <c r="Q741" s="1" t="str">
        <f>TEXT(Table1[[#This Row],[Date Joined]],"DD")</f>
        <v>19</v>
      </c>
      <c r="R741" s="1" t="str">
        <f>TEXT(Table1[[#This Row],[Date Joined]],"MMM")</f>
        <v>May</v>
      </c>
      <c r="S741" s="1" t="str">
        <f>TEXT(Table1[[#This Row],[Date Joined]],"YYYY")</f>
        <v>2017</v>
      </c>
    </row>
    <row r="742" spans="1:19" x14ac:dyDescent="0.3">
      <c r="A742" s="1" t="s">
        <v>849</v>
      </c>
      <c r="B742" s="1" t="s">
        <v>88</v>
      </c>
      <c r="C742" s="1" t="s">
        <v>24</v>
      </c>
      <c r="D742" s="2">
        <v>38</v>
      </c>
      <c r="E742" s="1" t="s">
        <v>25</v>
      </c>
      <c r="F742" s="1" t="s">
        <v>41</v>
      </c>
      <c r="G742" s="28">
        <v>42884</v>
      </c>
      <c r="H742" s="3">
        <v>11682.55</v>
      </c>
      <c r="I742" s="1" t="s">
        <v>18</v>
      </c>
      <c r="J742" s="1" t="s">
        <v>32</v>
      </c>
      <c r="K742" s="1" t="s">
        <v>20</v>
      </c>
      <c r="L742" s="1" t="s">
        <v>20</v>
      </c>
      <c r="M742" s="1" t="s">
        <v>21</v>
      </c>
      <c r="N742" s="1" t="s">
        <v>22</v>
      </c>
      <c r="O742" s="1" t="s">
        <v>20</v>
      </c>
      <c r="P742" s="1" t="str">
        <f>IFERROR( LOOKUP(Table1[[#This Row],[Age]],$AO$3:$AO$8,$AP$3:$AP$8), "Out of Range")</f>
        <v>35-45</v>
      </c>
      <c r="Q742" s="1" t="str">
        <f>TEXT(Table1[[#This Row],[Date Joined]],"DD")</f>
        <v>29</v>
      </c>
      <c r="R742" s="1" t="str">
        <f>TEXT(Table1[[#This Row],[Date Joined]],"MMM")</f>
        <v>May</v>
      </c>
      <c r="S742" s="1" t="str">
        <f>TEXT(Table1[[#This Row],[Date Joined]],"YYYY")</f>
        <v>2017</v>
      </c>
    </row>
    <row r="743" spans="1:19" x14ac:dyDescent="0.3">
      <c r="A743" s="1" t="s">
        <v>850</v>
      </c>
      <c r="B743" s="1" t="s">
        <v>36</v>
      </c>
      <c r="C743" s="1" t="s">
        <v>15</v>
      </c>
      <c r="D743" s="2">
        <v>34</v>
      </c>
      <c r="E743" s="1" t="s">
        <v>16</v>
      </c>
      <c r="F743" s="1" t="s">
        <v>17</v>
      </c>
      <c r="G743" s="28">
        <v>42885</v>
      </c>
      <c r="H743" s="3">
        <v>66495.03</v>
      </c>
      <c r="I743" s="1" t="s">
        <v>31</v>
      </c>
      <c r="J743" s="1" t="s">
        <v>27</v>
      </c>
      <c r="K743" s="1" t="s">
        <v>20</v>
      </c>
      <c r="L743" s="1" t="s">
        <v>20</v>
      </c>
      <c r="M743" s="1" t="s">
        <v>21</v>
      </c>
      <c r="N743" s="1" t="s">
        <v>22</v>
      </c>
      <c r="O743" s="1" t="s">
        <v>28</v>
      </c>
      <c r="P743" s="1" t="str">
        <f>IFERROR( LOOKUP(Table1[[#This Row],[Age]],$AO$3:$AO$8,$AP$3:$AP$8), "Out of Range")</f>
        <v>26-35</v>
      </c>
      <c r="Q743" s="1" t="str">
        <f>TEXT(Table1[[#This Row],[Date Joined]],"DD")</f>
        <v>30</v>
      </c>
      <c r="R743" s="1" t="str">
        <f>TEXT(Table1[[#This Row],[Date Joined]],"MMM")</f>
        <v>May</v>
      </c>
      <c r="S743" s="1" t="str">
        <f>TEXT(Table1[[#This Row],[Date Joined]],"YYYY")</f>
        <v>2017</v>
      </c>
    </row>
    <row r="744" spans="1:19" x14ac:dyDescent="0.3">
      <c r="A744" s="1" t="s">
        <v>851</v>
      </c>
      <c r="B744" s="1" t="s">
        <v>79</v>
      </c>
      <c r="C744" s="1" t="s">
        <v>24</v>
      </c>
      <c r="D744" s="2">
        <v>47</v>
      </c>
      <c r="E744" s="1" t="s">
        <v>16</v>
      </c>
      <c r="F744" s="1" t="s">
        <v>41</v>
      </c>
      <c r="G744" s="28">
        <v>42885</v>
      </c>
      <c r="H744" s="3">
        <v>124011.46</v>
      </c>
      <c r="I744" s="1" t="s">
        <v>18</v>
      </c>
      <c r="J744" s="1" t="s">
        <v>27</v>
      </c>
      <c r="K744" s="1" t="s">
        <v>28</v>
      </c>
      <c r="L744" s="1" t="s">
        <v>20</v>
      </c>
      <c r="M744" s="1" t="s">
        <v>21</v>
      </c>
      <c r="N744" s="1" t="s">
        <v>38</v>
      </c>
      <c r="O744" s="1" t="s">
        <v>20</v>
      </c>
      <c r="P744" s="1" t="str">
        <f>IFERROR( LOOKUP(Table1[[#This Row],[Age]],$AO$3:$AO$8,$AP$3:$AP$8), "Out of Range")</f>
        <v>45-55</v>
      </c>
      <c r="Q744" s="1" t="str">
        <f>TEXT(Table1[[#This Row],[Date Joined]],"DD")</f>
        <v>30</v>
      </c>
      <c r="R744" s="1" t="str">
        <f>TEXT(Table1[[#This Row],[Date Joined]],"MMM")</f>
        <v>May</v>
      </c>
      <c r="S744" s="1" t="str">
        <f>TEXT(Table1[[#This Row],[Date Joined]],"YYYY")</f>
        <v>2017</v>
      </c>
    </row>
    <row r="745" spans="1:19" x14ac:dyDescent="0.3">
      <c r="A745" s="1" t="s">
        <v>852</v>
      </c>
      <c r="B745" s="1" t="s">
        <v>93</v>
      </c>
      <c r="C745" s="1" t="s">
        <v>24</v>
      </c>
      <c r="D745" s="2">
        <v>38</v>
      </c>
      <c r="E745" s="1" t="s">
        <v>16</v>
      </c>
      <c r="F745" s="1" t="s">
        <v>17</v>
      </c>
      <c r="G745" s="28">
        <v>42885</v>
      </c>
      <c r="H745" s="3">
        <v>23864.03</v>
      </c>
      <c r="I745" s="1" t="s">
        <v>18</v>
      </c>
      <c r="J745" s="1" t="s">
        <v>19</v>
      </c>
      <c r="K745" s="1" t="s">
        <v>20</v>
      </c>
      <c r="L745" s="1" t="s">
        <v>20</v>
      </c>
      <c r="M745" s="1" t="s">
        <v>21</v>
      </c>
      <c r="N745" s="1" t="s">
        <v>22</v>
      </c>
      <c r="O745" s="1" t="s">
        <v>28</v>
      </c>
      <c r="P745" s="1" t="str">
        <f>IFERROR( LOOKUP(Table1[[#This Row],[Age]],$AO$3:$AO$8,$AP$3:$AP$8), "Out of Range")</f>
        <v>35-45</v>
      </c>
      <c r="Q745" s="1" t="str">
        <f>TEXT(Table1[[#This Row],[Date Joined]],"DD")</f>
        <v>30</v>
      </c>
      <c r="R745" s="1" t="str">
        <f>TEXT(Table1[[#This Row],[Date Joined]],"MMM")</f>
        <v>May</v>
      </c>
      <c r="S745" s="1" t="str">
        <f>TEXT(Table1[[#This Row],[Date Joined]],"YYYY")</f>
        <v>2017</v>
      </c>
    </row>
    <row r="746" spans="1:19" x14ac:dyDescent="0.3">
      <c r="A746" s="1" t="s">
        <v>853</v>
      </c>
      <c r="B746" s="1" t="s">
        <v>99</v>
      </c>
      <c r="C746" s="1" t="s">
        <v>15</v>
      </c>
      <c r="D746" s="2">
        <v>46</v>
      </c>
      <c r="E746" s="1" t="s">
        <v>16</v>
      </c>
      <c r="F746" s="1" t="s">
        <v>17</v>
      </c>
      <c r="G746" s="28">
        <v>42885</v>
      </c>
      <c r="H746" s="3">
        <v>70259.63</v>
      </c>
      <c r="I746" s="1" t="s">
        <v>18</v>
      </c>
      <c r="J746" s="1" t="s">
        <v>32</v>
      </c>
      <c r="K746" s="1" t="s">
        <v>28</v>
      </c>
      <c r="L746" s="1" t="s">
        <v>28</v>
      </c>
      <c r="M746" s="1" t="s">
        <v>21</v>
      </c>
      <c r="N746" s="1" t="s">
        <v>22</v>
      </c>
      <c r="O746" s="1" t="s">
        <v>20</v>
      </c>
      <c r="P746" s="1" t="str">
        <f>IFERROR( LOOKUP(Table1[[#This Row],[Age]],$AO$3:$AO$8,$AP$3:$AP$8), "Out of Range")</f>
        <v>45-55</v>
      </c>
      <c r="Q746" s="1" t="str">
        <f>TEXT(Table1[[#This Row],[Date Joined]],"DD")</f>
        <v>30</v>
      </c>
      <c r="R746" s="1" t="str">
        <f>TEXT(Table1[[#This Row],[Date Joined]],"MMM")</f>
        <v>May</v>
      </c>
      <c r="S746" s="1" t="str">
        <f>TEXT(Table1[[#This Row],[Date Joined]],"YYYY")</f>
        <v>2017</v>
      </c>
    </row>
    <row r="747" spans="1:19" x14ac:dyDescent="0.3">
      <c r="A747" s="1" t="s">
        <v>854</v>
      </c>
      <c r="B747" s="1" t="s">
        <v>36</v>
      </c>
      <c r="C747" s="1" t="s">
        <v>24</v>
      </c>
      <c r="D747" s="2">
        <v>34</v>
      </c>
      <c r="E747" s="1" t="s">
        <v>16</v>
      </c>
      <c r="F747" s="1" t="s">
        <v>41</v>
      </c>
      <c r="G747" s="28">
        <v>42885</v>
      </c>
      <c r="H747" s="3">
        <v>68711.28</v>
      </c>
      <c r="I747" s="1" t="s">
        <v>18</v>
      </c>
      <c r="J747" s="1" t="s">
        <v>27</v>
      </c>
      <c r="K747" s="1" t="s">
        <v>20</v>
      </c>
      <c r="L747" s="1" t="s">
        <v>28</v>
      </c>
      <c r="M747" s="1" t="s">
        <v>53</v>
      </c>
      <c r="N747" s="1" t="s">
        <v>22</v>
      </c>
      <c r="O747" s="1" t="s">
        <v>20</v>
      </c>
      <c r="P747" s="1" t="str">
        <f>IFERROR( LOOKUP(Table1[[#This Row],[Age]],$AO$3:$AO$8,$AP$3:$AP$8), "Out of Range")</f>
        <v>26-35</v>
      </c>
      <c r="Q747" s="1" t="str">
        <f>TEXT(Table1[[#This Row],[Date Joined]],"DD")</f>
        <v>30</v>
      </c>
      <c r="R747" s="1" t="str">
        <f>TEXT(Table1[[#This Row],[Date Joined]],"MMM")</f>
        <v>May</v>
      </c>
      <c r="S747" s="1" t="str">
        <f>TEXT(Table1[[#This Row],[Date Joined]],"YYYY")</f>
        <v>2017</v>
      </c>
    </row>
    <row r="748" spans="1:19" x14ac:dyDescent="0.3">
      <c r="A748" s="1" t="s">
        <v>855</v>
      </c>
      <c r="B748" s="1" t="s">
        <v>60</v>
      </c>
      <c r="C748" s="1" t="s">
        <v>15</v>
      </c>
      <c r="D748" s="2">
        <v>47</v>
      </c>
      <c r="E748" s="1" t="s">
        <v>40</v>
      </c>
      <c r="F748" s="1" t="s">
        <v>26</v>
      </c>
      <c r="G748" s="28">
        <v>42885</v>
      </c>
      <c r="H748" s="3">
        <v>9233.67</v>
      </c>
      <c r="I748" s="1" t="s">
        <v>31</v>
      </c>
      <c r="J748" s="1" t="s">
        <v>27</v>
      </c>
      <c r="K748" s="1" t="s">
        <v>28</v>
      </c>
      <c r="L748" s="1" t="s">
        <v>28</v>
      </c>
      <c r="M748" s="1" t="s">
        <v>21</v>
      </c>
      <c r="N748" s="1" t="s">
        <v>22</v>
      </c>
      <c r="O748" s="1" t="s">
        <v>20</v>
      </c>
      <c r="P748" s="1" t="str">
        <f>IFERROR( LOOKUP(Table1[[#This Row],[Age]],$AO$3:$AO$8,$AP$3:$AP$8), "Out of Range")</f>
        <v>45-55</v>
      </c>
      <c r="Q748" s="1" t="str">
        <f>TEXT(Table1[[#This Row],[Date Joined]],"DD")</f>
        <v>30</v>
      </c>
      <c r="R748" s="1" t="str">
        <f>TEXT(Table1[[#This Row],[Date Joined]],"MMM")</f>
        <v>May</v>
      </c>
      <c r="S748" s="1" t="str">
        <f>TEXT(Table1[[#This Row],[Date Joined]],"YYYY")</f>
        <v>2017</v>
      </c>
    </row>
    <row r="749" spans="1:19" x14ac:dyDescent="0.3">
      <c r="A749" s="1" t="s">
        <v>856</v>
      </c>
      <c r="B749" s="1" t="s">
        <v>104</v>
      </c>
      <c r="C749" s="1" t="s">
        <v>15</v>
      </c>
      <c r="D749" s="2">
        <v>51</v>
      </c>
      <c r="E749" s="1" t="s">
        <v>40</v>
      </c>
      <c r="F749" s="1" t="s">
        <v>26</v>
      </c>
      <c r="G749" s="28">
        <v>42885</v>
      </c>
      <c r="H749" s="3">
        <v>25653.3</v>
      </c>
      <c r="I749" s="1" t="s">
        <v>18</v>
      </c>
      <c r="J749" s="1" t="s">
        <v>27</v>
      </c>
      <c r="K749" s="1" t="s">
        <v>28</v>
      </c>
      <c r="L749" s="1" t="s">
        <v>20</v>
      </c>
      <c r="M749" s="1" t="s">
        <v>21</v>
      </c>
      <c r="N749" s="1" t="s">
        <v>22</v>
      </c>
      <c r="O749" s="1" t="s">
        <v>20</v>
      </c>
      <c r="P749" s="1" t="str">
        <f>IFERROR( LOOKUP(Table1[[#This Row],[Age]],$AO$3:$AO$8,$AP$3:$AP$8), "Out of Range")</f>
        <v>45-55</v>
      </c>
      <c r="Q749" s="1" t="str">
        <f>TEXT(Table1[[#This Row],[Date Joined]],"DD")</f>
        <v>30</v>
      </c>
      <c r="R749" s="1" t="str">
        <f>TEXT(Table1[[#This Row],[Date Joined]],"MMM")</f>
        <v>May</v>
      </c>
      <c r="S749" s="1" t="str">
        <f>TEXT(Table1[[#This Row],[Date Joined]],"YYYY")</f>
        <v>2017</v>
      </c>
    </row>
    <row r="750" spans="1:19" x14ac:dyDescent="0.3">
      <c r="A750" s="1" t="s">
        <v>857</v>
      </c>
      <c r="B750" s="1" t="s">
        <v>79</v>
      </c>
      <c r="C750" s="1" t="s">
        <v>15</v>
      </c>
      <c r="D750" s="2">
        <v>36</v>
      </c>
      <c r="E750" s="1" t="s">
        <v>40</v>
      </c>
      <c r="F750" s="1" t="s">
        <v>26</v>
      </c>
      <c r="G750" s="28">
        <v>42885</v>
      </c>
      <c r="H750" s="3">
        <v>24915.27</v>
      </c>
      <c r="I750" s="1" t="s">
        <v>18</v>
      </c>
      <c r="J750" s="1" t="s">
        <v>19</v>
      </c>
      <c r="K750" s="1" t="s">
        <v>20</v>
      </c>
      <c r="L750" s="1" t="s">
        <v>28</v>
      </c>
      <c r="M750" s="1" t="s">
        <v>21</v>
      </c>
      <c r="N750" s="1" t="s">
        <v>22</v>
      </c>
      <c r="O750" s="1" t="s">
        <v>20</v>
      </c>
      <c r="P750" s="1" t="str">
        <f>IFERROR( LOOKUP(Table1[[#This Row],[Age]],$AO$3:$AO$8,$AP$3:$AP$8), "Out of Range")</f>
        <v>35-45</v>
      </c>
      <c r="Q750" s="1" t="str">
        <f>TEXT(Table1[[#This Row],[Date Joined]],"DD")</f>
        <v>30</v>
      </c>
      <c r="R750" s="1" t="str">
        <f>TEXT(Table1[[#This Row],[Date Joined]],"MMM")</f>
        <v>May</v>
      </c>
      <c r="S750" s="1" t="str">
        <f>TEXT(Table1[[#This Row],[Date Joined]],"YYYY")</f>
        <v>2017</v>
      </c>
    </row>
    <row r="751" spans="1:19" x14ac:dyDescent="0.3">
      <c r="A751" s="1" t="s">
        <v>858</v>
      </c>
      <c r="B751" s="1" t="s">
        <v>79</v>
      </c>
      <c r="C751" s="1" t="s">
        <v>15</v>
      </c>
      <c r="D751" s="2">
        <v>43</v>
      </c>
      <c r="E751" s="1" t="s">
        <v>40</v>
      </c>
      <c r="F751" s="1" t="s">
        <v>41</v>
      </c>
      <c r="G751" s="28">
        <v>42885</v>
      </c>
      <c r="H751" s="3">
        <v>18190.689999999999</v>
      </c>
      <c r="I751" s="1" t="s">
        <v>49</v>
      </c>
      <c r="J751" s="1" t="s">
        <v>19</v>
      </c>
      <c r="K751" s="1" t="s">
        <v>28</v>
      </c>
      <c r="L751" s="1" t="s">
        <v>20</v>
      </c>
      <c r="M751" s="1" t="s">
        <v>22</v>
      </c>
      <c r="N751" s="1" t="s">
        <v>22</v>
      </c>
      <c r="O751" s="1" t="s">
        <v>20</v>
      </c>
      <c r="P751" s="1" t="str">
        <f>IFERROR( LOOKUP(Table1[[#This Row],[Age]],$AO$3:$AO$8,$AP$3:$AP$8), "Out of Range")</f>
        <v>35-45</v>
      </c>
      <c r="Q751" s="1" t="str">
        <f>TEXT(Table1[[#This Row],[Date Joined]],"DD")</f>
        <v>30</v>
      </c>
      <c r="R751" s="1" t="str">
        <f>TEXT(Table1[[#This Row],[Date Joined]],"MMM")</f>
        <v>May</v>
      </c>
      <c r="S751" s="1" t="str">
        <f>TEXT(Table1[[#This Row],[Date Joined]],"YYYY")</f>
        <v>2017</v>
      </c>
    </row>
    <row r="752" spans="1:19" x14ac:dyDescent="0.3">
      <c r="A752" s="1" t="s">
        <v>859</v>
      </c>
      <c r="B752" s="1" t="s">
        <v>76</v>
      </c>
      <c r="C752" s="1" t="s">
        <v>15</v>
      </c>
      <c r="D752" s="2">
        <v>22</v>
      </c>
      <c r="E752" s="1" t="s">
        <v>40</v>
      </c>
      <c r="F752" s="1" t="s">
        <v>26</v>
      </c>
      <c r="G752" s="28">
        <v>42885</v>
      </c>
      <c r="H752" s="3">
        <v>1248.27</v>
      </c>
      <c r="I752" s="1" t="s">
        <v>49</v>
      </c>
      <c r="J752" s="1" t="s">
        <v>19</v>
      </c>
      <c r="K752" s="1" t="s">
        <v>20</v>
      </c>
      <c r="L752" s="1" t="s">
        <v>20</v>
      </c>
      <c r="M752" s="1" t="s">
        <v>22</v>
      </c>
      <c r="N752" s="1" t="s">
        <v>22</v>
      </c>
      <c r="O752" s="1" t="s">
        <v>20</v>
      </c>
      <c r="P752" s="1" t="str">
        <f>IFERROR( LOOKUP(Table1[[#This Row],[Age]],$AO$3:$AO$8,$AP$3:$AP$8), "Out of Range")</f>
        <v>15-25</v>
      </c>
      <c r="Q752" s="1" t="str">
        <f>TEXT(Table1[[#This Row],[Date Joined]],"DD")</f>
        <v>30</v>
      </c>
      <c r="R752" s="1" t="str">
        <f>TEXT(Table1[[#This Row],[Date Joined]],"MMM")</f>
        <v>May</v>
      </c>
      <c r="S752" s="1" t="str">
        <f>TEXT(Table1[[#This Row],[Date Joined]],"YYYY")</f>
        <v>2017</v>
      </c>
    </row>
    <row r="753" spans="1:19" x14ac:dyDescent="0.3">
      <c r="A753" s="1" t="s">
        <v>860</v>
      </c>
      <c r="B753" s="1" t="s">
        <v>48</v>
      </c>
      <c r="C753" s="1" t="s">
        <v>24</v>
      </c>
      <c r="D753" s="2">
        <v>35</v>
      </c>
      <c r="E753" s="1" t="s">
        <v>34</v>
      </c>
      <c r="F753" s="1" t="s">
        <v>17</v>
      </c>
      <c r="G753" s="28">
        <v>42885</v>
      </c>
      <c r="H753" s="3">
        <v>68487.42</v>
      </c>
      <c r="I753" s="1" t="s">
        <v>18</v>
      </c>
      <c r="J753" s="1" t="s">
        <v>27</v>
      </c>
      <c r="K753" s="1" t="s">
        <v>28</v>
      </c>
      <c r="L753" s="1" t="s">
        <v>20</v>
      </c>
      <c r="M753" s="1" t="s">
        <v>53</v>
      </c>
      <c r="N753" s="1" t="s">
        <v>22</v>
      </c>
      <c r="O753" s="1" t="s">
        <v>20</v>
      </c>
      <c r="P753" s="1" t="str">
        <f>IFERROR( LOOKUP(Table1[[#This Row],[Age]],$AO$3:$AO$8,$AP$3:$AP$8), "Out of Range")</f>
        <v>35-45</v>
      </c>
      <c r="Q753" s="1" t="str">
        <f>TEXT(Table1[[#This Row],[Date Joined]],"DD")</f>
        <v>30</v>
      </c>
      <c r="R753" s="1" t="str">
        <f>TEXT(Table1[[#This Row],[Date Joined]],"MMM")</f>
        <v>May</v>
      </c>
      <c r="S753" s="1" t="str">
        <f>TEXT(Table1[[#This Row],[Date Joined]],"YYYY")</f>
        <v>2017</v>
      </c>
    </row>
    <row r="754" spans="1:19" x14ac:dyDescent="0.3">
      <c r="A754" s="1" t="s">
        <v>861</v>
      </c>
      <c r="B754" s="1" t="s">
        <v>73</v>
      </c>
      <c r="C754" s="1" t="s">
        <v>15</v>
      </c>
      <c r="D754" s="2">
        <v>34</v>
      </c>
      <c r="E754" s="1" t="s">
        <v>34</v>
      </c>
      <c r="F754" s="1" t="s">
        <v>41</v>
      </c>
      <c r="G754" s="28">
        <v>42885</v>
      </c>
      <c r="H754" s="3">
        <v>52908.7</v>
      </c>
      <c r="I754" s="1" t="s">
        <v>18</v>
      </c>
      <c r="J754" s="1" t="s">
        <v>19</v>
      </c>
      <c r="K754" s="1" t="s">
        <v>28</v>
      </c>
      <c r="L754" s="1" t="s">
        <v>20</v>
      </c>
      <c r="M754" s="1" t="s">
        <v>22</v>
      </c>
      <c r="N754" s="1" t="s">
        <v>22</v>
      </c>
      <c r="O754" s="1" t="s">
        <v>20</v>
      </c>
      <c r="P754" s="1" t="str">
        <f>IFERROR( LOOKUP(Table1[[#This Row],[Age]],$AO$3:$AO$8,$AP$3:$AP$8), "Out of Range")</f>
        <v>26-35</v>
      </c>
      <c r="Q754" s="1" t="str">
        <f>TEXT(Table1[[#This Row],[Date Joined]],"DD")</f>
        <v>30</v>
      </c>
      <c r="R754" s="1" t="str">
        <f>TEXT(Table1[[#This Row],[Date Joined]],"MMM")</f>
        <v>May</v>
      </c>
      <c r="S754" s="1" t="str">
        <f>TEXT(Table1[[#This Row],[Date Joined]],"YYYY")</f>
        <v>2017</v>
      </c>
    </row>
    <row r="755" spans="1:19" x14ac:dyDescent="0.3">
      <c r="A755" s="1" t="s">
        <v>906</v>
      </c>
      <c r="B755" s="1" t="s">
        <v>63</v>
      </c>
      <c r="C755" s="1" t="s">
        <v>24</v>
      </c>
      <c r="D755" s="2">
        <v>27</v>
      </c>
      <c r="E755" s="1" t="s">
        <v>16</v>
      </c>
      <c r="F755" s="1" t="s">
        <v>41</v>
      </c>
      <c r="G755" s="28">
        <v>42890</v>
      </c>
      <c r="H755" s="3">
        <v>12954.3</v>
      </c>
      <c r="I755" s="1" t="s">
        <v>18</v>
      </c>
      <c r="J755" s="1" t="s">
        <v>27</v>
      </c>
      <c r="K755" s="1" t="s">
        <v>20</v>
      </c>
      <c r="L755" s="1" t="s">
        <v>20</v>
      </c>
      <c r="M755" s="1" t="s">
        <v>53</v>
      </c>
      <c r="N755" s="1" t="s">
        <v>22</v>
      </c>
      <c r="O755" s="1" t="s">
        <v>20</v>
      </c>
      <c r="P755" s="1" t="str">
        <f>IFERROR( LOOKUP(Table1[[#This Row],[Age]],$AO$3:$AO$8,$AP$3:$AP$8), "Out of Range")</f>
        <v>26-35</v>
      </c>
      <c r="Q755" s="1" t="str">
        <f>TEXT(Table1[[#This Row],[Date Joined]],"DD")</f>
        <v>04</v>
      </c>
      <c r="R755" s="1" t="str">
        <f>TEXT(Table1[[#This Row],[Date Joined]],"MMM")</f>
        <v>Jun</v>
      </c>
      <c r="S755" s="1" t="str">
        <f>TEXT(Table1[[#This Row],[Date Joined]],"YYYY")</f>
        <v>2017</v>
      </c>
    </row>
    <row r="756" spans="1:19" x14ac:dyDescent="0.3">
      <c r="A756" s="1" t="s">
        <v>863</v>
      </c>
      <c r="B756" s="1" t="s">
        <v>64</v>
      </c>
      <c r="C756" s="1" t="s">
        <v>24</v>
      </c>
      <c r="D756" s="2">
        <v>19</v>
      </c>
      <c r="E756" s="1" t="s">
        <v>25</v>
      </c>
      <c r="F756" s="1" t="s">
        <v>41</v>
      </c>
      <c r="G756" s="28">
        <v>42885</v>
      </c>
      <c r="H756" s="3">
        <v>7063.13</v>
      </c>
      <c r="I756" s="1" t="s">
        <v>18</v>
      </c>
      <c r="J756" s="1" t="s">
        <v>27</v>
      </c>
      <c r="K756" s="1" t="s">
        <v>28</v>
      </c>
      <c r="L756" s="1" t="s">
        <v>20</v>
      </c>
      <c r="M756" s="1" t="s">
        <v>22</v>
      </c>
      <c r="N756" s="1" t="s">
        <v>22</v>
      </c>
      <c r="O756" s="1" t="s">
        <v>20</v>
      </c>
      <c r="P756" s="1" t="str">
        <f>IFERROR( LOOKUP(Table1[[#This Row],[Age]],$AO$3:$AO$8,$AP$3:$AP$8), "Out of Range")</f>
        <v>15-25</v>
      </c>
      <c r="Q756" s="1" t="str">
        <f>TEXT(Table1[[#This Row],[Date Joined]],"DD")</f>
        <v>30</v>
      </c>
      <c r="R756" s="1" t="str">
        <f>TEXT(Table1[[#This Row],[Date Joined]],"MMM")</f>
        <v>May</v>
      </c>
      <c r="S756" s="1" t="str">
        <f>TEXT(Table1[[#This Row],[Date Joined]],"YYYY")</f>
        <v>2017</v>
      </c>
    </row>
    <row r="757" spans="1:19" x14ac:dyDescent="0.3">
      <c r="A757" s="1" t="s">
        <v>864</v>
      </c>
      <c r="B757" s="1" t="s">
        <v>67</v>
      </c>
      <c r="C757" s="1" t="s">
        <v>24</v>
      </c>
      <c r="D757" s="2">
        <v>37</v>
      </c>
      <c r="E757" s="1" t="s">
        <v>25</v>
      </c>
      <c r="F757" s="1" t="s">
        <v>41</v>
      </c>
      <c r="G757" s="28">
        <v>42885</v>
      </c>
      <c r="H757" s="3">
        <v>121646.46</v>
      </c>
      <c r="I757" s="1" t="s">
        <v>31</v>
      </c>
      <c r="J757" s="1" t="s">
        <v>27</v>
      </c>
      <c r="K757" s="1" t="s">
        <v>28</v>
      </c>
      <c r="L757" s="1" t="s">
        <v>20</v>
      </c>
      <c r="M757" s="1" t="s">
        <v>21</v>
      </c>
      <c r="N757" s="1" t="s">
        <v>22</v>
      </c>
      <c r="O757" s="1" t="s">
        <v>20</v>
      </c>
      <c r="P757" s="1" t="str">
        <f>IFERROR( LOOKUP(Table1[[#This Row],[Age]],$AO$3:$AO$8,$AP$3:$AP$8), "Out of Range")</f>
        <v>35-45</v>
      </c>
      <c r="Q757" s="1" t="str">
        <f>TEXT(Table1[[#This Row],[Date Joined]],"DD")</f>
        <v>30</v>
      </c>
      <c r="R757" s="1" t="str">
        <f>TEXT(Table1[[#This Row],[Date Joined]],"MMM")</f>
        <v>May</v>
      </c>
      <c r="S757" s="1" t="str">
        <f>TEXT(Table1[[#This Row],[Date Joined]],"YYYY")</f>
        <v>2017</v>
      </c>
    </row>
    <row r="758" spans="1:19" x14ac:dyDescent="0.3">
      <c r="A758" s="1" t="s">
        <v>865</v>
      </c>
      <c r="B758" s="1" t="s">
        <v>103</v>
      </c>
      <c r="C758" s="1" t="s">
        <v>24</v>
      </c>
      <c r="D758" s="2">
        <v>45</v>
      </c>
      <c r="E758" s="1" t="s">
        <v>25</v>
      </c>
      <c r="F758" s="1" t="s">
        <v>41</v>
      </c>
      <c r="G758" s="28">
        <v>42885</v>
      </c>
      <c r="H758" s="3">
        <v>14162.73</v>
      </c>
      <c r="I758" s="1" t="s">
        <v>18</v>
      </c>
      <c r="J758" s="1" t="s">
        <v>32</v>
      </c>
      <c r="K758" s="1" t="s">
        <v>28</v>
      </c>
      <c r="L758" s="1" t="s">
        <v>28</v>
      </c>
      <c r="M758" s="1" t="s">
        <v>21</v>
      </c>
      <c r="N758" s="1" t="s">
        <v>22</v>
      </c>
      <c r="O758" s="1" t="s">
        <v>28</v>
      </c>
      <c r="P758" s="1" t="str">
        <f>IFERROR( LOOKUP(Table1[[#This Row],[Age]],$AO$3:$AO$8,$AP$3:$AP$8), "Out of Range")</f>
        <v>45-55</v>
      </c>
      <c r="Q758" s="1" t="str">
        <f>TEXT(Table1[[#This Row],[Date Joined]],"DD")</f>
        <v>30</v>
      </c>
      <c r="R758" s="1" t="str">
        <f>TEXT(Table1[[#This Row],[Date Joined]],"MMM")</f>
        <v>May</v>
      </c>
      <c r="S758" s="1" t="str">
        <f>TEXT(Table1[[#This Row],[Date Joined]],"YYYY")</f>
        <v>2017</v>
      </c>
    </row>
    <row r="759" spans="1:19" x14ac:dyDescent="0.3">
      <c r="A759" s="1" t="s">
        <v>956</v>
      </c>
      <c r="B759" s="1" t="s">
        <v>92</v>
      </c>
      <c r="C759" s="1" t="s">
        <v>15</v>
      </c>
      <c r="D759" s="2">
        <v>27</v>
      </c>
      <c r="E759" s="1" t="s">
        <v>16</v>
      </c>
      <c r="F759" s="1" t="s">
        <v>17</v>
      </c>
      <c r="G759" s="28">
        <v>42897</v>
      </c>
      <c r="H759" s="3">
        <v>116432.21</v>
      </c>
      <c r="I759" s="1" t="s">
        <v>18</v>
      </c>
      <c r="J759" s="1" t="s">
        <v>19</v>
      </c>
      <c r="K759" s="1" t="s">
        <v>28</v>
      </c>
      <c r="L759" s="1" t="s">
        <v>20</v>
      </c>
      <c r="M759" s="1" t="s">
        <v>21</v>
      </c>
      <c r="N759" s="1" t="s">
        <v>22</v>
      </c>
      <c r="O759" s="1" t="s">
        <v>20</v>
      </c>
      <c r="P759" s="1" t="str">
        <f>IFERROR( LOOKUP(Table1[[#This Row],[Age]],$AO$3:$AO$8,$AP$3:$AP$8), "Out of Range")</f>
        <v>26-35</v>
      </c>
      <c r="Q759" s="1" t="str">
        <f>TEXT(Table1[[#This Row],[Date Joined]],"DD")</f>
        <v>11</v>
      </c>
      <c r="R759" s="1" t="str">
        <f>TEXT(Table1[[#This Row],[Date Joined]],"MMM")</f>
        <v>Jun</v>
      </c>
      <c r="S759" s="1" t="str">
        <f>TEXT(Table1[[#This Row],[Date Joined]],"YYYY")</f>
        <v>2017</v>
      </c>
    </row>
    <row r="760" spans="1:19" x14ac:dyDescent="0.3">
      <c r="A760" s="1" t="s">
        <v>867</v>
      </c>
      <c r="B760" s="1" t="s">
        <v>51</v>
      </c>
      <c r="C760" s="1" t="s">
        <v>15</v>
      </c>
      <c r="D760" s="2">
        <v>37</v>
      </c>
      <c r="E760" s="1" t="s">
        <v>25</v>
      </c>
      <c r="F760" s="1" t="s">
        <v>17</v>
      </c>
      <c r="G760" s="28">
        <v>42885</v>
      </c>
      <c r="H760" s="3">
        <v>70514.58</v>
      </c>
      <c r="I760" s="1" t="s">
        <v>18</v>
      </c>
      <c r="J760" s="1" t="s">
        <v>19</v>
      </c>
      <c r="K760" s="1" t="s">
        <v>28</v>
      </c>
      <c r="L760" s="1" t="s">
        <v>20</v>
      </c>
      <c r="M760" s="1" t="s">
        <v>22</v>
      </c>
      <c r="N760" s="1" t="s">
        <v>22</v>
      </c>
      <c r="O760" s="1" t="s">
        <v>20</v>
      </c>
      <c r="P760" s="1" t="str">
        <f>IFERROR( LOOKUP(Table1[[#This Row],[Age]],$AO$3:$AO$8,$AP$3:$AP$8), "Out of Range")</f>
        <v>35-45</v>
      </c>
      <c r="Q760" s="1" t="str">
        <f>TEXT(Table1[[#This Row],[Date Joined]],"DD")</f>
        <v>30</v>
      </c>
      <c r="R760" s="1" t="str">
        <f>TEXT(Table1[[#This Row],[Date Joined]],"MMM")</f>
        <v>May</v>
      </c>
      <c r="S760" s="1" t="str">
        <f>TEXT(Table1[[#This Row],[Date Joined]],"YYYY")</f>
        <v>2017</v>
      </c>
    </row>
    <row r="761" spans="1:19" x14ac:dyDescent="0.3">
      <c r="A761" s="1" t="s">
        <v>868</v>
      </c>
      <c r="B761" s="1" t="s">
        <v>33</v>
      </c>
      <c r="C761" s="1" t="s">
        <v>15</v>
      </c>
      <c r="D761" s="2">
        <v>40</v>
      </c>
      <c r="E761" s="1" t="s">
        <v>16</v>
      </c>
      <c r="F761" s="1" t="s">
        <v>17</v>
      </c>
      <c r="G761" s="28">
        <v>42886</v>
      </c>
      <c r="H761" s="3">
        <v>1370.75</v>
      </c>
      <c r="I761" s="1" t="s">
        <v>18</v>
      </c>
      <c r="J761" s="1" t="s">
        <v>32</v>
      </c>
      <c r="K761" s="1" t="s">
        <v>20</v>
      </c>
      <c r="L761" s="1" t="s">
        <v>20</v>
      </c>
      <c r="M761" s="1" t="s">
        <v>21</v>
      </c>
      <c r="N761" s="1" t="s">
        <v>22</v>
      </c>
      <c r="O761" s="1" t="s">
        <v>20</v>
      </c>
      <c r="P761" s="1" t="str">
        <f>IFERROR( LOOKUP(Table1[[#This Row],[Age]],$AO$3:$AO$8,$AP$3:$AP$8), "Out of Range")</f>
        <v>35-45</v>
      </c>
      <c r="Q761" s="1" t="str">
        <f>TEXT(Table1[[#This Row],[Date Joined]],"DD")</f>
        <v>31</v>
      </c>
      <c r="R761" s="1" t="str">
        <f>TEXT(Table1[[#This Row],[Date Joined]],"MMM")</f>
        <v>May</v>
      </c>
      <c r="S761" s="1" t="str">
        <f>TEXT(Table1[[#This Row],[Date Joined]],"YYYY")</f>
        <v>2017</v>
      </c>
    </row>
    <row r="762" spans="1:19" x14ac:dyDescent="0.3">
      <c r="A762" s="1" t="s">
        <v>869</v>
      </c>
      <c r="B762" s="1" t="s">
        <v>66</v>
      </c>
      <c r="C762" s="1" t="s">
        <v>24</v>
      </c>
      <c r="D762" s="2">
        <v>38</v>
      </c>
      <c r="E762" s="1" t="s">
        <v>16</v>
      </c>
      <c r="F762" s="1" t="s">
        <v>17</v>
      </c>
      <c r="G762" s="28">
        <v>42886</v>
      </c>
      <c r="H762" s="3">
        <v>35593.75</v>
      </c>
      <c r="I762" s="1" t="s">
        <v>18</v>
      </c>
      <c r="J762" s="1" t="s">
        <v>27</v>
      </c>
      <c r="K762" s="1" t="s">
        <v>20</v>
      </c>
      <c r="L762" s="1" t="s">
        <v>20</v>
      </c>
      <c r="M762" s="1" t="s">
        <v>21</v>
      </c>
      <c r="N762" s="1" t="s">
        <v>22</v>
      </c>
      <c r="O762" s="1" t="s">
        <v>20</v>
      </c>
      <c r="P762" s="1" t="str">
        <f>IFERROR( LOOKUP(Table1[[#This Row],[Age]],$AO$3:$AO$8,$AP$3:$AP$8), "Out of Range")</f>
        <v>35-45</v>
      </c>
      <c r="Q762" s="1" t="str">
        <f>TEXT(Table1[[#This Row],[Date Joined]],"DD")</f>
        <v>31</v>
      </c>
      <c r="R762" s="1" t="str">
        <f>TEXT(Table1[[#This Row],[Date Joined]],"MMM")</f>
        <v>May</v>
      </c>
      <c r="S762" s="1" t="str">
        <f>TEXT(Table1[[#This Row],[Date Joined]],"YYYY")</f>
        <v>2017</v>
      </c>
    </row>
    <row r="763" spans="1:19" x14ac:dyDescent="0.3">
      <c r="A763" s="1" t="s">
        <v>870</v>
      </c>
      <c r="B763" s="1" t="s">
        <v>102</v>
      </c>
      <c r="C763" s="1" t="s">
        <v>24</v>
      </c>
      <c r="D763" s="2">
        <v>52</v>
      </c>
      <c r="E763" s="1" t="s">
        <v>40</v>
      </c>
      <c r="F763" s="1" t="s">
        <v>41</v>
      </c>
      <c r="G763" s="28">
        <v>42886</v>
      </c>
      <c r="H763" s="3">
        <v>66799.13</v>
      </c>
      <c r="I763" s="1" t="s">
        <v>31</v>
      </c>
      <c r="J763" s="1" t="s">
        <v>19</v>
      </c>
      <c r="K763" s="1" t="s">
        <v>28</v>
      </c>
      <c r="L763" s="1" t="s">
        <v>20</v>
      </c>
      <c r="M763" s="1" t="s">
        <v>22</v>
      </c>
      <c r="N763" s="1" t="s">
        <v>22</v>
      </c>
      <c r="O763" s="1" t="s">
        <v>20</v>
      </c>
      <c r="P763" s="1" t="str">
        <f>IFERROR( LOOKUP(Table1[[#This Row],[Age]],$AO$3:$AO$8,$AP$3:$AP$8), "Out of Range")</f>
        <v>45-55</v>
      </c>
      <c r="Q763" s="1" t="str">
        <f>TEXT(Table1[[#This Row],[Date Joined]],"DD")</f>
        <v>31</v>
      </c>
      <c r="R763" s="1" t="str">
        <f>TEXT(Table1[[#This Row],[Date Joined]],"MMM")</f>
        <v>May</v>
      </c>
      <c r="S763" s="1" t="str">
        <f>TEXT(Table1[[#This Row],[Date Joined]],"YYYY")</f>
        <v>2017</v>
      </c>
    </row>
    <row r="764" spans="1:19" x14ac:dyDescent="0.3">
      <c r="A764" s="1" t="s">
        <v>871</v>
      </c>
      <c r="B764" s="1" t="s">
        <v>36</v>
      </c>
      <c r="C764" s="1" t="s">
        <v>15</v>
      </c>
      <c r="D764" s="2">
        <v>46</v>
      </c>
      <c r="E764" s="1" t="s">
        <v>40</v>
      </c>
      <c r="F764" s="1" t="s">
        <v>17</v>
      </c>
      <c r="G764" s="28">
        <v>42886</v>
      </c>
      <c r="H764" s="3">
        <v>68781.37</v>
      </c>
      <c r="I764" s="1" t="s">
        <v>31</v>
      </c>
      <c r="J764" s="1" t="s">
        <v>32</v>
      </c>
      <c r="K764" s="1" t="s">
        <v>28</v>
      </c>
      <c r="L764" s="1" t="s">
        <v>20</v>
      </c>
      <c r="M764" s="1" t="s">
        <v>21</v>
      </c>
      <c r="N764" s="1" t="s">
        <v>22</v>
      </c>
      <c r="O764" s="1" t="s">
        <v>20</v>
      </c>
      <c r="P764" s="1" t="str">
        <f>IFERROR( LOOKUP(Table1[[#This Row],[Age]],$AO$3:$AO$8,$AP$3:$AP$8), "Out of Range")</f>
        <v>45-55</v>
      </c>
      <c r="Q764" s="1" t="str">
        <f>TEXT(Table1[[#This Row],[Date Joined]],"DD")</f>
        <v>31</v>
      </c>
      <c r="R764" s="1" t="str">
        <f>TEXT(Table1[[#This Row],[Date Joined]],"MMM")</f>
        <v>May</v>
      </c>
      <c r="S764" s="1" t="str">
        <f>TEXT(Table1[[#This Row],[Date Joined]],"YYYY")</f>
        <v>2017</v>
      </c>
    </row>
    <row r="765" spans="1:19" x14ac:dyDescent="0.3">
      <c r="A765" s="1" t="s">
        <v>872</v>
      </c>
      <c r="B765" s="1" t="s">
        <v>47</v>
      </c>
      <c r="C765" s="1" t="s">
        <v>15</v>
      </c>
      <c r="D765" s="2">
        <v>48</v>
      </c>
      <c r="E765" s="1" t="s">
        <v>40</v>
      </c>
      <c r="F765" s="1" t="s">
        <v>41</v>
      </c>
      <c r="G765" s="28">
        <v>42886</v>
      </c>
      <c r="H765" s="3">
        <v>204970.07</v>
      </c>
      <c r="I765" s="1" t="s">
        <v>31</v>
      </c>
      <c r="J765" s="1" t="s">
        <v>27</v>
      </c>
      <c r="K765" s="1" t="s">
        <v>28</v>
      </c>
      <c r="L765" s="1" t="s">
        <v>20</v>
      </c>
      <c r="M765" s="1" t="s">
        <v>21</v>
      </c>
      <c r="N765" s="1" t="s">
        <v>22</v>
      </c>
      <c r="O765" s="1" t="s">
        <v>20</v>
      </c>
      <c r="P765" s="1" t="str">
        <f>IFERROR( LOOKUP(Table1[[#This Row],[Age]],$AO$3:$AO$8,$AP$3:$AP$8), "Out of Range")</f>
        <v>45-55</v>
      </c>
      <c r="Q765" s="1" t="str">
        <f>TEXT(Table1[[#This Row],[Date Joined]],"DD")</f>
        <v>31</v>
      </c>
      <c r="R765" s="1" t="str">
        <f>TEXT(Table1[[#This Row],[Date Joined]],"MMM")</f>
        <v>May</v>
      </c>
      <c r="S765" s="1" t="str">
        <f>TEXT(Table1[[#This Row],[Date Joined]],"YYYY")</f>
        <v>2017</v>
      </c>
    </row>
    <row r="766" spans="1:19" x14ac:dyDescent="0.3">
      <c r="A766" s="1" t="s">
        <v>873</v>
      </c>
      <c r="B766" s="1" t="s">
        <v>61</v>
      </c>
      <c r="C766" s="1" t="s">
        <v>15</v>
      </c>
      <c r="D766" s="2">
        <v>44</v>
      </c>
      <c r="E766" s="1" t="s">
        <v>40</v>
      </c>
      <c r="F766" s="1" t="s">
        <v>26</v>
      </c>
      <c r="G766" s="28">
        <v>42886</v>
      </c>
      <c r="H766" s="3">
        <v>8631.7800000000007</v>
      </c>
      <c r="I766" s="1" t="s">
        <v>18</v>
      </c>
      <c r="J766" s="1" t="s">
        <v>27</v>
      </c>
      <c r="K766" s="1" t="s">
        <v>28</v>
      </c>
      <c r="L766" s="1" t="s">
        <v>20</v>
      </c>
      <c r="M766" s="1" t="s">
        <v>21</v>
      </c>
      <c r="N766" s="1" t="s">
        <v>29</v>
      </c>
      <c r="O766" s="1" t="s">
        <v>20</v>
      </c>
      <c r="P766" s="1" t="str">
        <f>IFERROR( LOOKUP(Table1[[#This Row],[Age]],$AO$3:$AO$8,$AP$3:$AP$8), "Out of Range")</f>
        <v>35-45</v>
      </c>
      <c r="Q766" s="1" t="str">
        <f>TEXT(Table1[[#This Row],[Date Joined]],"DD")</f>
        <v>31</v>
      </c>
      <c r="R766" s="1" t="str">
        <f>TEXT(Table1[[#This Row],[Date Joined]],"MMM")</f>
        <v>May</v>
      </c>
      <c r="S766" s="1" t="str">
        <f>TEXT(Table1[[#This Row],[Date Joined]],"YYYY")</f>
        <v>2017</v>
      </c>
    </row>
    <row r="767" spans="1:19" x14ac:dyDescent="0.3">
      <c r="A767" s="1" t="s">
        <v>874</v>
      </c>
      <c r="B767" s="1" t="s">
        <v>81</v>
      </c>
      <c r="C767" s="1" t="s">
        <v>15</v>
      </c>
      <c r="D767" s="2">
        <v>45</v>
      </c>
      <c r="E767" s="1" t="s">
        <v>40</v>
      </c>
      <c r="F767" s="1" t="s">
        <v>26</v>
      </c>
      <c r="G767" s="28">
        <v>42886</v>
      </c>
      <c r="H767" s="3">
        <v>127948.06</v>
      </c>
      <c r="I767" s="1" t="s">
        <v>49</v>
      </c>
      <c r="J767" s="1" t="s">
        <v>27</v>
      </c>
      <c r="K767" s="1" t="s">
        <v>20</v>
      </c>
      <c r="L767" s="1" t="s">
        <v>20</v>
      </c>
      <c r="M767" s="1" t="s">
        <v>21</v>
      </c>
      <c r="N767" s="1" t="s">
        <v>29</v>
      </c>
      <c r="O767" s="1" t="s">
        <v>20</v>
      </c>
      <c r="P767" s="1" t="str">
        <f>IFERROR( LOOKUP(Table1[[#This Row],[Age]],$AO$3:$AO$8,$AP$3:$AP$8), "Out of Range")</f>
        <v>45-55</v>
      </c>
      <c r="Q767" s="1" t="str">
        <f>TEXT(Table1[[#This Row],[Date Joined]],"DD")</f>
        <v>31</v>
      </c>
      <c r="R767" s="1" t="str">
        <f>TEXT(Table1[[#This Row],[Date Joined]],"MMM")</f>
        <v>May</v>
      </c>
      <c r="S767" s="1" t="str">
        <f>TEXT(Table1[[#This Row],[Date Joined]],"YYYY")</f>
        <v>2017</v>
      </c>
    </row>
    <row r="768" spans="1:19" x14ac:dyDescent="0.3">
      <c r="A768" s="1" t="s">
        <v>875</v>
      </c>
      <c r="B768" s="1" t="s">
        <v>94</v>
      </c>
      <c r="C768" s="1" t="s">
        <v>24</v>
      </c>
      <c r="D768" s="2">
        <v>34</v>
      </c>
      <c r="E768" s="1" t="s">
        <v>34</v>
      </c>
      <c r="F768" s="1" t="s">
        <v>17</v>
      </c>
      <c r="G768" s="28">
        <v>42886</v>
      </c>
      <c r="H768" s="3">
        <v>159036.72</v>
      </c>
      <c r="I768" s="1" t="s">
        <v>18</v>
      </c>
      <c r="J768" s="1" t="s">
        <v>19</v>
      </c>
      <c r="K768" s="1" t="s">
        <v>28</v>
      </c>
      <c r="L768" s="1" t="s">
        <v>20</v>
      </c>
      <c r="M768" s="1" t="s">
        <v>22</v>
      </c>
      <c r="N768" s="1" t="s">
        <v>22</v>
      </c>
      <c r="O768" s="1" t="s">
        <v>20</v>
      </c>
      <c r="P768" s="1" t="str">
        <f>IFERROR( LOOKUP(Table1[[#This Row],[Age]],$AO$3:$AO$8,$AP$3:$AP$8), "Out of Range")</f>
        <v>26-35</v>
      </c>
      <c r="Q768" s="1" t="str">
        <f>TEXT(Table1[[#This Row],[Date Joined]],"DD")</f>
        <v>31</v>
      </c>
      <c r="R768" s="1" t="str">
        <f>TEXT(Table1[[#This Row],[Date Joined]],"MMM")</f>
        <v>May</v>
      </c>
      <c r="S768" s="1" t="str">
        <f>TEXT(Table1[[#This Row],[Date Joined]],"YYYY")</f>
        <v>2017</v>
      </c>
    </row>
    <row r="769" spans="1:19" x14ac:dyDescent="0.3">
      <c r="A769" s="1" t="s">
        <v>876</v>
      </c>
      <c r="B769" s="1" t="s">
        <v>55</v>
      </c>
      <c r="C769" s="1" t="s">
        <v>24</v>
      </c>
      <c r="D769" s="2">
        <v>39</v>
      </c>
      <c r="E769" s="1" t="s">
        <v>34</v>
      </c>
      <c r="F769" s="1" t="s">
        <v>41</v>
      </c>
      <c r="G769" s="28">
        <v>42886</v>
      </c>
      <c r="H769" s="3">
        <v>1113.97</v>
      </c>
      <c r="I769" s="1" t="s">
        <v>31</v>
      </c>
      <c r="J769" s="1" t="s">
        <v>27</v>
      </c>
      <c r="K769" s="1" t="s">
        <v>28</v>
      </c>
      <c r="L769" s="1" t="s">
        <v>20</v>
      </c>
      <c r="M769" s="1" t="s">
        <v>22</v>
      </c>
      <c r="N769" s="1" t="s">
        <v>22</v>
      </c>
      <c r="O769" s="1" t="s">
        <v>20</v>
      </c>
      <c r="P769" s="1" t="str">
        <f>IFERROR( LOOKUP(Table1[[#This Row],[Age]],$AO$3:$AO$8,$AP$3:$AP$8), "Out of Range")</f>
        <v>35-45</v>
      </c>
      <c r="Q769" s="1" t="str">
        <f>TEXT(Table1[[#This Row],[Date Joined]],"DD")</f>
        <v>31</v>
      </c>
      <c r="R769" s="1" t="str">
        <f>TEXT(Table1[[#This Row],[Date Joined]],"MMM")</f>
        <v>May</v>
      </c>
      <c r="S769" s="1" t="str">
        <f>TEXT(Table1[[#This Row],[Date Joined]],"YYYY")</f>
        <v>2017</v>
      </c>
    </row>
    <row r="770" spans="1:19" x14ac:dyDescent="0.3">
      <c r="A770" s="1" t="s">
        <v>1000</v>
      </c>
      <c r="B770" s="1" t="s">
        <v>83</v>
      </c>
      <c r="C770" s="1" t="s">
        <v>15</v>
      </c>
      <c r="D770" s="2">
        <v>27</v>
      </c>
      <c r="E770" s="1" t="s">
        <v>16</v>
      </c>
      <c r="F770" s="1" t="s">
        <v>17</v>
      </c>
      <c r="G770" s="28">
        <v>42902</v>
      </c>
      <c r="H770" s="3">
        <v>55508.88</v>
      </c>
      <c r="I770" s="1" t="s">
        <v>31</v>
      </c>
      <c r="J770" s="1" t="s">
        <v>32</v>
      </c>
      <c r="K770" s="1" t="s">
        <v>20</v>
      </c>
      <c r="L770" s="1" t="s">
        <v>28</v>
      </c>
      <c r="M770" s="1" t="s">
        <v>21</v>
      </c>
      <c r="N770" s="1" t="s">
        <v>29</v>
      </c>
      <c r="O770" s="1" t="s">
        <v>20</v>
      </c>
      <c r="P770" s="1" t="str">
        <f>IFERROR( LOOKUP(Table1[[#This Row],[Age]],$AO$3:$AO$8,$AP$3:$AP$8), "Out of Range")</f>
        <v>26-35</v>
      </c>
      <c r="Q770" s="1" t="str">
        <f>TEXT(Table1[[#This Row],[Date Joined]],"DD")</f>
        <v>16</v>
      </c>
      <c r="R770" s="1" t="str">
        <f>TEXT(Table1[[#This Row],[Date Joined]],"MMM")</f>
        <v>Jun</v>
      </c>
      <c r="S770" s="1" t="str">
        <f>TEXT(Table1[[#This Row],[Date Joined]],"YYYY")</f>
        <v>2017</v>
      </c>
    </row>
    <row r="771" spans="1:19" x14ac:dyDescent="0.3">
      <c r="A771" s="1" t="s">
        <v>878</v>
      </c>
      <c r="B771" s="1" t="s">
        <v>60</v>
      </c>
      <c r="C771" s="1" t="s">
        <v>24</v>
      </c>
      <c r="D771" s="2">
        <v>22</v>
      </c>
      <c r="E771" s="1" t="s">
        <v>25</v>
      </c>
      <c r="F771" s="1" t="s">
        <v>17</v>
      </c>
      <c r="G771" s="28">
        <v>42886</v>
      </c>
      <c r="H771" s="3">
        <v>87439.84</v>
      </c>
      <c r="I771" s="1" t="s">
        <v>18</v>
      </c>
      <c r="J771" s="1" t="s">
        <v>32</v>
      </c>
      <c r="K771" s="1" t="s">
        <v>28</v>
      </c>
      <c r="L771" s="1" t="s">
        <v>20</v>
      </c>
      <c r="M771" s="1" t="s">
        <v>21</v>
      </c>
      <c r="N771" s="1" t="s">
        <v>29</v>
      </c>
      <c r="O771" s="1" t="s">
        <v>20</v>
      </c>
      <c r="P771" s="1" t="str">
        <f>IFERROR( LOOKUP(Table1[[#This Row],[Age]],$AO$3:$AO$8,$AP$3:$AP$8), "Out of Range")</f>
        <v>15-25</v>
      </c>
      <c r="Q771" s="1" t="str">
        <f>TEXT(Table1[[#This Row],[Date Joined]],"DD")</f>
        <v>31</v>
      </c>
      <c r="R771" s="1" t="str">
        <f>TEXT(Table1[[#This Row],[Date Joined]],"MMM")</f>
        <v>May</v>
      </c>
      <c r="S771" s="1" t="str">
        <f>TEXT(Table1[[#This Row],[Date Joined]],"YYYY")</f>
        <v>2017</v>
      </c>
    </row>
    <row r="772" spans="1:19" x14ac:dyDescent="0.3">
      <c r="A772" s="1" t="s">
        <v>879</v>
      </c>
      <c r="B772" s="1" t="s">
        <v>44</v>
      </c>
      <c r="C772" s="1" t="s">
        <v>15</v>
      </c>
      <c r="D772" s="2">
        <v>44</v>
      </c>
      <c r="E772" s="1" t="s">
        <v>16</v>
      </c>
      <c r="F772" s="1" t="s">
        <v>17</v>
      </c>
      <c r="G772" s="28">
        <v>42887</v>
      </c>
      <c r="H772" s="3">
        <v>23671.66</v>
      </c>
      <c r="I772" s="1" t="s">
        <v>31</v>
      </c>
      <c r="J772" s="1" t="s">
        <v>27</v>
      </c>
      <c r="K772" s="1" t="s">
        <v>28</v>
      </c>
      <c r="L772" s="1" t="s">
        <v>28</v>
      </c>
      <c r="M772" s="1" t="s">
        <v>21</v>
      </c>
      <c r="N772" s="1" t="s">
        <v>22</v>
      </c>
      <c r="O772" s="1" t="s">
        <v>20</v>
      </c>
      <c r="P772" s="1" t="str">
        <f>IFERROR( LOOKUP(Table1[[#This Row],[Age]],$AO$3:$AO$8,$AP$3:$AP$8), "Out of Range")</f>
        <v>35-45</v>
      </c>
      <c r="Q772" s="1" t="str">
        <f>TEXT(Table1[[#This Row],[Date Joined]],"DD")</f>
        <v>01</v>
      </c>
      <c r="R772" s="1" t="str">
        <f>TEXT(Table1[[#This Row],[Date Joined]],"MMM")</f>
        <v>Jun</v>
      </c>
      <c r="S772" s="1" t="str">
        <f>TEXT(Table1[[#This Row],[Date Joined]],"YYYY")</f>
        <v>2017</v>
      </c>
    </row>
    <row r="773" spans="1:19" x14ac:dyDescent="0.3">
      <c r="A773" s="1" t="s">
        <v>1114</v>
      </c>
      <c r="B773" s="1" t="s">
        <v>76</v>
      </c>
      <c r="C773" s="1" t="s">
        <v>24</v>
      </c>
      <c r="D773" s="2">
        <v>27</v>
      </c>
      <c r="E773" s="1" t="s">
        <v>16</v>
      </c>
      <c r="F773" s="1" t="s">
        <v>26</v>
      </c>
      <c r="G773" s="28">
        <v>42913</v>
      </c>
      <c r="H773" s="3">
        <v>76412.37</v>
      </c>
      <c r="I773" s="1" t="s">
        <v>18</v>
      </c>
      <c r="J773" s="1" t="s">
        <v>32</v>
      </c>
      <c r="K773" s="1" t="s">
        <v>28</v>
      </c>
      <c r="L773" s="1" t="s">
        <v>20</v>
      </c>
      <c r="M773" s="1" t="s">
        <v>21</v>
      </c>
      <c r="N773" s="1" t="s">
        <v>22</v>
      </c>
      <c r="O773" s="1" t="s">
        <v>20</v>
      </c>
      <c r="P773" s="1" t="str">
        <f>IFERROR( LOOKUP(Table1[[#This Row],[Age]],$AO$3:$AO$8,$AP$3:$AP$8), "Out of Range")</f>
        <v>26-35</v>
      </c>
      <c r="Q773" s="1" t="str">
        <f>TEXT(Table1[[#This Row],[Date Joined]],"DD")</f>
        <v>27</v>
      </c>
      <c r="R773" s="1" t="str">
        <f>TEXT(Table1[[#This Row],[Date Joined]],"MMM")</f>
        <v>Jun</v>
      </c>
      <c r="S773" s="1" t="str">
        <f>TEXT(Table1[[#This Row],[Date Joined]],"YYYY")</f>
        <v>2017</v>
      </c>
    </row>
    <row r="774" spans="1:19" x14ac:dyDescent="0.3">
      <c r="A774" s="1" t="s">
        <v>881</v>
      </c>
      <c r="B774" s="1" t="s">
        <v>106</v>
      </c>
      <c r="C774" s="1" t="s">
        <v>15</v>
      </c>
      <c r="D774" s="2">
        <v>45</v>
      </c>
      <c r="E774" s="1" t="s">
        <v>16</v>
      </c>
      <c r="F774" s="1" t="s">
        <v>41</v>
      </c>
      <c r="G774" s="28">
        <v>42887</v>
      </c>
      <c r="H774" s="3">
        <v>79930.61</v>
      </c>
      <c r="I774" s="1" t="s">
        <v>31</v>
      </c>
      <c r="J774" s="1" t="s">
        <v>32</v>
      </c>
      <c r="K774" s="1" t="s">
        <v>20</v>
      </c>
      <c r="L774" s="1" t="s">
        <v>20</v>
      </c>
      <c r="M774" s="1" t="s">
        <v>21</v>
      </c>
      <c r="N774" s="1" t="s">
        <v>22</v>
      </c>
      <c r="O774" s="1" t="s">
        <v>20</v>
      </c>
      <c r="P774" s="1" t="str">
        <f>IFERROR( LOOKUP(Table1[[#This Row],[Age]],$AO$3:$AO$8,$AP$3:$AP$8), "Out of Range")</f>
        <v>45-55</v>
      </c>
      <c r="Q774" s="1" t="str">
        <f>TEXT(Table1[[#This Row],[Date Joined]],"DD")</f>
        <v>01</v>
      </c>
      <c r="R774" s="1" t="str">
        <f>TEXT(Table1[[#This Row],[Date Joined]],"MMM")</f>
        <v>Jun</v>
      </c>
      <c r="S774" s="1" t="str">
        <f>TEXT(Table1[[#This Row],[Date Joined]],"YYYY")</f>
        <v>2017</v>
      </c>
    </row>
    <row r="775" spans="1:19" x14ac:dyDescent="0.3">
      <c r="A775" s="1" t="s">
        <v>882</v>
      </c>
      <c r="B775" s="1" t="s">
        <v>101</v>
      </c>
      <c r="C775" s="1" t="s">
        <v>15</v>
      </c>
      <c r="D775" s="2">
        <v>34</v>
      </c>
      <c r="E775" s="1" t="s">
        <v>40</v>
      </c>
      <c r="F775" s="1" t="s">
        <v>26</v>
      </c>
      <c r="G775" s="28">
        <v>42887</v>
      </c>
      <c r="H775" s="3">
        <v>13950.51</v>
      </c>
      <c r="I775" s="1" t="s">
        <v>18</v>
      </c>
      <c r="J775" s="1" t="s">
        <v>27</v>
      </c>
      <c r="K775" s="1" t="s">
        <v>28</v>
      </c>
      <c r="L775" s="1" t="s">
        <v>20</v>
      </c>
      <c r="M775" s="1" t="s">
        <v>21</v>
      </c>
      <c r="N775" s="1" t="s">
        <v>22</v>
      </c>
      <c r="O775" s="1" t="s">
        <v>20</v>
      </c>
      <c r="P775" s="1" t="str">
        <f>IFERROR( LOOKUP(Table1[[#This Row],[Age]],$AO$3:$AO$8,$AP$3:$AP$8), "Out of Range")</f>
        <v>26-35</v>
      </c>
      <c r="Q775" s="1" t="str">
        <f>TEXT(Table1[[#This Row],[Date Joined]],"DD")</f>
        <v>01</v>
      </c>
      <c r="R775" s="1" t="str">
        <f>TEXT(Table1[[#This Row],[Date Joined]],"MMM")</f>
        <v>Jun</v>
      </c>
      <c r="S775" s="1" t="str">
        <f>TEXT(Table1[[#This Row],[Date Joined]],"YYYY")</f>
        <v>2017</v>
      </c>
    </row>
    <row r="776" spans="1:19" x14ac:dyDescent="0.3">
      <c r="A776" s="1" t="s">
        <v>883</v>
      </c>
      <c r="B776" s="1" t="s">
        <v>68</v>
      </c>
      <c r="C776" s="1" t="s">
        <v>15</v>
      </c>
      <c r="D776" s="2">
        <v>37</v>
      </c>
      <c r="E776" s="1" t="s">
        <v>40</v>
      </c>
      <c r="F776" s="1" t="s">
        <v>26</v>
      </c>
      <c r="G776" s="28">
        <v>42887</v>
      </c>
      <c r="H776" s="3">
        <v>101.52</v>
      </c>
      <c r="I776" s="1" t="s">
        <v>31</v>
      </c>
      <c r="J776" s="1" t="s">
        <v>19</v>
      </c>
      <c r="K776" s="1" t="s">
        <v>28</v>
      </c>
      <c r="L776" s="1" t="s">
        <v>28</v>
      </c>
      <c r="M776" s="1" t="s">
        <v>22</v>
      </c>
      <c r="N776" s="1" t="s">
        <v>22</v>
      </c>
      <c r="O776" s="1" t="s">
        <v>20</v>
      </c>
      <c r="P776" s="1" t="str">
        <f>IFERROR( LOOKUP(Table1[[#This Row],[Age]],$AO$3:$AO$8,$AP$3:$AP$8), "Out of Range")</f>
        <v>35-45</v>
      </c>
      <c r="Q776" s="1" t="str">
        <f>TEXT(Table1[[#This Row],[Date Joined]],"DD")</f>
        <v>01</v>
      </c>
      <c r="R776" s="1" t="str">
        <f>TEXT(Table1[[#This Row],[Date Joined]],"MMM")</f>
        <v>Jun</v>
      </c>
      <c r="S776" s="1" t="str">
        <f>TEXT(Table1[[#This Row],[Date Joined]],"YYYY")</f>
        <v>2017</v>
      </c>
    </row>
    <row r="777" spans="1:19" x14ac:dyDescent="0.3">
      <c r="A777" s="1" t="s">
        <v>1143</v>
      </c>
      <c r="B777" s="1" t="s">
        <v>76</v>
      </c>
      <c r="C777" s="1" t="s">
        <v>24</v>
      </c>
      <c r="D777" s="2">
        <v>27</v>
      </c>
      <c r="E777" s="1" t="s">
        <v>25</v>
      </c>
      <c r="F777" s="1" t="s">
        <v>26</v>
      </c>
      <c r="G777" s="28">
        <v>42915</v>
      </c>
      <c r="H777" s="3">
        <v>72322.36</v>
      </c>
      <c r="I777" s="1" t="s">
        <v>18</v>
      </c>
      <c r="J777" s="1" t="s">
        <v>22</v>
      </c>
      <c r="K777" s="1" t="s">
        <v>20</v>
      </c>
      <c r="L777" s="1" t="s">
        <v>20</v>
      </c>
      <c r="M777" s="1" t="s">
        <v>21</v>
      </c>
      <c r="N777" s="1" t="s">
        <v>22</v>
      </c>
      <c r="O777" s="1" t="s">
        <v>20</v>
      </c>
      <c r="P777" s="1" t="str">
        <f>IFERROR( LOOKUP(Table1[[#This Row],[Age]],$AO$3:$AO$8,$AP$3:$AP$8), "Out of Range")</f>
        <v>26-35</v>
      </c>
      <c r="Q777" s="1" t="str">
        <f>TEXT(Table1[[#This Row],[Date Joined]],"DD")</f>
        <v>29</v>
      </c>
      <c r="R777" s="1" t="str">
        <f>TEXT(Table1[[#This Row],[Date Joined]],"MMM")</f>
        <v>Jun</v>
      </c>
      <c r="S777" s="1" t="str">
        <f>TEXT(Table1[[#This Row],[Date Joined]],"YYYY")</f>
        <v>2017</v>
      </c>
    </row>
    <row r="778" spans="1:19" x14ac:dyDescent="0.3">
      <c r="A778" s="1" t="s">
        <v>885</v>
      </c>
      <c r="B778" s="1" t="s">
        <v>72</v>
      </c>
      <c r="C778" s="1" t="s">
        <v>24</v>
      </c>
      <c r="D778" s="2">
        <v>22</v>
      </c>
      <c r="E778" s="1" t="s">
        <v>34</v>
      </c>
      <c r="F778" s="1" t="s">
        <v>17</v>
      </c>
      <c r="G778" s="28">
        <v>42887</v>
      </c>
      <c r="H778" s="3">
        <v>70766.460000000006</v>
      </c>
      <c r="I778" s="1" t="s">
        <v>31</v>
      </c>
      <c r="J778" s="1" t="s">
        <v>27</v>
      </c>
      <c r="K778" s="1" t="s">
        <v>20</v>
      </c>
      <c r="L778" s="1" t="s">
        <v>20</v>
      </c>
      <c r="M778" s="1" t="s">
        <v>53</v>
      </c>
      <c r="N778" s="1" t="s">
        <v>29</v>
      </c>
      <c r="O778" s="1" t="s">
        <v>20</v>
      </c>
      <c r="P778" s="1" t="str">
        <f>IFERROR( LOOKUP(Table1[[#This Row],[Age]],$AO$3:$AO$8,$AP$3:$AP$8), "Out of Range")</f>
        <v>15-25</v>
      </c>
      <c r="Q778" s="1" t="str">
        <f>TEXT(Table1[[#This Row],[Date Joined]],"DD")</f>
        <v>01</v>
      </c>
      <c r="R778" s="1" t="str">
        <f>TEXT(Table1[[#This Row],[Date Joined]],"MMM")</f>
        <v>Jun</v>
      </c>
      <c r="S778" s="1" t="str">
        <f>TEXT(Table1[[#This Row],[Date Joined]],"YYYY")</f>
        <v>2017</v>
      </c>
    </row>
    <row r="779" spans="1:19" x14ac:dyDescent="0.3">
      <c r="A779" s="1" t="s">
        <v>1183</v>
      </c>
      <c r="B779" s="1" t="s">
        <v>61</v>
      </c>
      <c r="C779" s="1" t="s">
        <v>24</v>
      </c>
      <c r="D779" s="2">
        <v>27</v>
      </c>
      <c r="E779" s="1" t="s">
        <v>16</v>
      </c>
      <c r="F779" s="1" t="s">
        <v>26</v>
      </c>
      <c r="G779" s="28">
        <v>42920</v>
      </c>
      <c r="H779" s="3">
        <v>41141.120000000003</v>
      </c>
      <c r="I779" s="1" t="s">
        <v>49</v>
      </c>
      <c r="J779" s="1" t="s">
        <v>32</v>
      </c>
      <c r="K779" s="1" t="s">
        <v>28</v>
      </c>
      <c r="L779" s="1" t="s">
        <v>28</v>
      </c>
      <c r="M779" s="1" t="s">
        <v>22</v>
      </c>
      <c r="N779" s="1" t="s">
        <v>22</v>
      </c>
      <c r="O779" s="1" t="s">
        <v>20</v>
      </c>
      <c r="P779" s="1" t="str">
        <f>IFERROR( LOOKUP(Table1[[#This Row],[Age]],$AO$3:$AO$8,$AP$3:$AP$8), "Out of Range")</f>
        <v>26-35</v>
      </c>
      <c r="Q779" s="1" t="str">
        <f>TEXT(Table1[[#This Row],[Date Joined]],"DD")</f>
        <v>04</v>
      </c>
      <c r="R779" s="1" t="str">
        <f>TEXT(Table1[[#This Row],[Date Joined]],"MMM")</f>
        <v>Jul</v>
      </c>
      <c r="S779" s="1" t="str">
        <f>TEXT(Table1[[#This Row],[Date Joined]],"YYYY")</f>
        <v>2017</v>
      </c>
    </row>
    <row r="780" spans="1:19" x14ac:dyDescent="0.3">
      <c r="A780" s="1" t="s">
        <v>887</v>
      </c>
      <c r="B780" s="1" t="s">
        <v>83</v>
      </c>
      <c r="C780" s="1" t="s">
        <v>24</v>
      </c>
      <c r="D780" s="2">
        <v>36</v>
      </c>
      <c r="E780" s="1" t="s">
        <v>34</v>
      </c>
      <c r="F780" s="1" t="s">
        <v>17</v>
      </c>
      <c r="G780" s="28">
        <v>42887</v>
      </c>
      <c r="H780" s="3">
        <v>59398.39</v>
      </c>
      <c r="I780" s="1" t="s">
        <v>18</v>
      </c>
      <c r="J780" s="1" t="s">
        <v>19</v>
      </c>
      <c r="K780" s="1" t="s">
        <v>28</v>
      </c>
      <c r="L780" s="1" t="s">
        <v>20</v>
      </c>
      <c r="M780" s="1" t="s">
        <v>22</v>
      </c>
      <c r="N780" s="1" t="s">
        <v>22</v>
      </c>
      <c r="O780" s="1" t="s">
        <v>20</v>
      </c>
      <c r="P780" s="1" t="str">
        <f>IFERROR( LOOKUP(Table1[[#This Row],[Age]],$AO$3:$AO$8,$AP$3:$AP$8), "Out of Range")</f>
        <v>35-45</v>
      </c>
      <c r="Q780" s="1" t="str">
        <f>TEXT(Table1[[#This Row],[Date Joined]],"DD")</f>
        <v>01</v>
      </c>
      <c r="R780" s="1" t="str">
        <f>TEXT(Table1[[#This Row],[Date Joined]],"MMM")</f>
        <v>Jun</v>
      </c>
      <c r="S780" s="1" t="str">
        <f>TEXT(Table1[[#This Row],[Date Joined]],"YYYY")</f>
        <v>2017</v>
      </c>
    </row>
    <row r="781" spans="1:19" x14ac:dyDescent="0.3">
      <c r="A781" s="1" t="s">
        <v>1216</v>
      </c>
      <c r="B781" s="1" t="s">
        <v>85</v>
      </c>
      <c r="C781" s="1" t="s">
        <v>15</v>
      </c>
      <c r="D781" s="2">
        <v>27</v>
      </c>
      <c r="E781" s="1" t="s">
        <v>16</v>
      </c>
      <c r="F781" s="1" t="s">
        <v>17</v>
      </c>
      <c r="G781" s="28">
        <v>42923</v>
      </c>
      <c r="H781" s="3">
        <v>67722.240000000005</v>
      </c>
      <c r="I781" s="1" t="s">
        <v>31</v>
      </c>
      <c r="J781" s="1" t="s">
        <v>27</v>
      </c>
      <c r="K781" s="1" t="s">
        <v>28</v>
      </c>
      <c r="L781" s="1" t="s">
        <v>20</v>
      </c>
      <c r="M781" s="1" t="s">
        <v>21</v>
      </c>
      <c r="N781" s="1" t="s">
        <v>22</v>
      </c>
      <c r="O781" s="1" t="s">
        <v>20</v>
      </c>
      <c r="P781" s="1" t="str">
        <f>IFERROR( LOOKUP(Table1[[#This Row],[Age]],$AO$3:$AO$8,$AP$3:$AP$8), "Out of Range")</f>
        <v>26-35</v>
      </c>
      <c r="Q781" s="1" t="str">
        <f>TEXT(Table1[[#This Row],[Date Joined]],"DD")</f>
        <v>07</v>
      </c>
      <c r="R781" s="1" t="str">
        <f>TEXT(Table1[[#This Row],[Date Joined]],"MMM")</f>
        <v>Jul</v>
      </c>
      <c r="S781" s="1" t="str">
        <f>TEXT(Table1[[#This Row],[Date Joined]],"YYYY")</f>
        <v>2017</v>
      </c>
    </row>
    <row r="782" spans="1:19" x14ac:dyDescent="0.3">
      <c r="A782" s="1" t="s">
        <v>1249</v>
      </c>
      <c r="B782" s="1" t="s">
        <v>93</v>
      </c>
      <c r="C782" s="1" t="s">
        <v>15</v>
      </c>
      <c r="D782" s="2">
        <v>27</v>
      </c>
      <c r="E782" s="1" t="s">
        <v>16</v>
      </c>
      <c r="F782" s="1" t="s">
        <v>41</v>
      </c>
      <c r="G782" s="28">
        <v>42926</v>
      </c>
      <c r="H782" s="3">
        <v>24794.66</v>
      </c>
      <c r="I782" s="1" t="s">
        <v>31</v>
      </c>
      <c r="J782" s="1" t="s">
        <v>32</v>
      </c>
      <c r="K782" s="1" t="s">
        <v>28</v>
      </c>
      <c r="L782" s="1" t="s">
        <v>20</v>
      </c>
      <c r="M782" s="1" t="s">
        <v>22</v>
      </c>
      <c r="N782" s="1" t="s">
        <v>22</v>
      </c>
      <c r="O782" s="1" t="s">
        <v>20</v>
      </c>
      <c r="P782" s="1" t="str">
        <f>IFERROR( LOOKUP(Table1[[#This Row],[Age]],$AO$3:$AO$8,$AP$3:$AP$8), "Out of Range")</f>
        <v>26-35</v>
      </c>
      <c r="Q782" s="1" t="str">
        <f>TEXT(Table1[[#This Row],[Date Joined]],"DD")</f>
        <v>10</v>
      </c>
      <c r="R782" s="1" t="str">
        <f>TEXT(Table1[[#This Row],[Date Joined]],"MMM")</f>
        <v>Jul</v>
      </c>
      <c r="S782" s="1" t="str">
        <f>TEXT(Table1[[#This Row],[Date Joined]],"YYYY")</f>
        <v>2017</v>
      </c>
    </row>
    <row r="783" spans="1:19" x14ac:dyDescent="0.3">
      <c r="A783" s="1" t="s">
        <v>1399</v>
      </c>
      <c r="B783" s="1" t="s">
        <v>57</v>
      </c>
      <c r="C783" s="1" t="s">
        <v>15</v>
      </c>
      <c r="D783" s="2">
        <v>27</v>
      </c>
      <c r="E783" s="1" t="s">
        <v>16</v>
      </c>
      <c r="F783" s="1" t="s">
        <v>17</v>
      </c>
      <c r="G783" s="28">
        <v>42937</v>
      </c>
      <c r="H783" s="3">
        <v>10186.27</v>
      </c>
      <c r="I783" s="1" t="s">
        <v>18</v>
      </c>
      <c r="J783" s="1" t="s">
        <v>19</v>
      </c>
      <c r="K783" s="1" t="s">
        <v>28</v>
      </c>
      <c r="L783" s="1" t="s">
        <v>20</v>
      </c>
      <c r="M783" s="1" t="s">
        <v>21</v>
      </c>
      <c r="N783" s="1" t="s">
        <v>22</v>
      </c>
      <c r="O783" s="1" t="s">
        <v>20</v>
      </c>
      <c r="P783" s="1" t="str">
        <f>IFERROR( LOOKUP(Table1[[#This Row],[Age]],$AO$3:$AO$8,$AP$3:$AP$8), "Out of Range")</f>
        <v>26-35</v>
      </c>
      <c r="Q783" s="1" t="str">
        <f>TEXT(Table1[[#This Row],[Date Joined]],"DD")</f>
        <v>21</v>
      </c>
      <c r="R783" s="1" t="str">
        <f>TEXT(Table1[[#This Row],[Date Joined]],"MMM")</f>
        <v>Jul</v>
      </c>
      <c r="S783" s="1" t="str">
        <f>TEXT(Table1[[#This Row],[Date Joined]],"YYYY")</f>
        <v>2017</v>
      </c>
    </row>
    <row r="784" spans="1:19" x14ac:dyDescent="0.3">
      <c r="A784" s="1" t="s">
        <v>891</v>
      </c>
      <c r="B784" s="1" t="s">
        <v>67</v>
      </c>
      <c r="C784" s="1" t="s">
        <v>15</v>
      </c>
      <c r="D784" s="2">
        <v>48</v>
      </c>
      <c r="E784" s="1" t="s">
        <v>16</v>
      </c>
      <c r="F784" s="1" t="s">
        <v>17</v>
      </c>
      <c r="G784" s="28">
        <v>42888</v>
      </c>
      <c r="H784" s="3">
        <v>13945.51</v>
      </c>
      <c r="I784" s="1" t="s">
        <v>18</v>
      </c>
      <c r="J784" s="1" t="s">
        <v>32</v>
      </c>
      <c r="K784" s="1" t="s">
        <v>28</v>
      </c>
      <c r="L784" s="1" t="s">
        <v>20</v>
      </c>
      <c r="M784" s="1" t="s">
        <v>21</v>
      </c>
      <c r="N784" s="1" t="s">
        <v>22</v>
      </c>
      <c r="O784" s="1" t="s">
        <v>20</v>
      </c>
      <c r="P784" s="1" t="str">
        <f>IFERROR( LOOKUP(Table1[[#This Row],[Age]],$AO$3:$AO$8,$AP$3:$AP$8), "Out of Range")</f>
        <v>45-55</v>
      </c>
      <c r="Q784" s="1" t="str">
        <f>TEXT(Table1[[#This Row],[Date Joined]],"DD")</f>
        <v>02</v>
      </c>
      <c r="R784" s="1" t="str">
        <f>TEXT(Table1[[#This Row],[Date Joined]],"MMM")</f>
        <v>Jun</v>
      </c>
      <c r="S784" s="1" t="str">
        <f>TEXT(Table1[[#This Row],[Date Joined]],"YYYY")</f>
        <v>2017</v>
      </c>
    </row>
    <row r="785" spans="1:19" x14ac:dyDescent="0.3">
      <c r="A785" s="1" t="s">
        <v>892</v>
      </c>
      <c r="B785" s="1" t="s">
        <v>73</v>
      </c>
      <c r="C785" s="1" t="s">
        <v>15</v>
      </c>
      <c r="D785" s="2">
        <v>47</v>
      </c>
      <c r="E785" s="1" t="s">
        <v>40</v>
      </c>
      <c r="F785" s="1" t="s">
        <v>26</v>
      </c>
      <c r="G785" s="28">
        <v>42888</v>
      </c>
      <c r="H785" s="3">
        <v>37207.660000000003</v>
      </c>
      <c r="I785" s="1" t="s">
        <v>18</v>
      </c>
      <c r="J785" s="1" t="s">
        <v>19</v>
      </c>
      <c r="K785" s="1" t="s">
        <v>28</v>
      </c>
      <c r="L785" s="1" t="s">
        <v>20</v>
      </c>
      <c r="M785" s="1" t="s">
        <v>22</v>
      </c>
      <c r="N785" s="1" t="s">
        <v>22</v>
      </c>
      <c r="O785" s="1" t="s">
        <v>20</v>
      </c>
      <c r="P785" s="1" t="str">
        <f>IFERROR( LOOKUP(Table1[[#This Row],[Age]],$AO$3:$AO$8,$AP$3:$AP$8), "Out of Range")</f>
        <v>45-55</v>
      </c>
      <c r="Q785" s="1" t="str">
        <f>TEXT(Table1[[#This Row],[Date Joined]],"DD")</f>
        <v>02</v>
      </c>
      <c r="R785" s="1" t="str">
        <f>TEXT(Table1[[#This Row],[Date Joined]],"MMM")</f>
        <v>Jun</v>
      </c>
      <c r="S785" s="1" t="str">
        <f>TEXT(Table1[[#This Row],[Date Joined]],"YYYY")</f>
        <v>2017</v>
      </c>
    </row>
    <row r="786" spans="1:19" x14ac:dyDescent="0.3">
      <c r="A786" s="1" t="s">
        <v>893</v>
      </c>
      <c r="B786" s="1" t="s">
        <v>83</v>
      </c>
      <c r="C786" s="1" t="s">
        <v>15</v>
      </c>
      <c r="D786" s="2">
        <v>53</v>
      </c>
      <c r="E786" s="1" t="s">
        <v>40</v>
      </c>
      <c r="F786" s="1" t="s">
        <v>17</v>
      </c>
      <c r="G786" s="28">
        <v>42888</v>
      </c>
      <c r="H786" s="3">
        <v>38139.599999999999</v>
      </c>
      <c r="I786" s="1" t="s">
        <v>31</v>
      </c>
      <c r="J786" s="1" t="s">
        <v>27</v>
      </c>
      <c r="K786" s="1" t="s">
        <v>28</v>
      </c>
      <c r="L786" s="1" t="s">
        <v>20</v>
      </c>
      <c r="M786" s="1" t="s">
        <v>22</v>
      </c>
      <c r="N786" s="1" t="s">
        <v>22</v>
      </c>
      <c r="O786" s="1" t="s">
        <v>20</v>
      </c>
      <c r="P786" s="1" t="str">
        <f>IFERROR( LOOKUP(Table1[[#This Row],[Age]],$AO$3:$AO$8,$AP$3:$AP$8), "Out of Range")</f>
        <v>45-55</v>
      </c>
      <c r="Q786" s="1" t="str">
        <f>TEXT(Table1[[#This Row],[Date Joined]],"DD")</f>
        <v>02</v>
      </c>
      <c r="R786" s="1" t="str">
        <f>TEXT(Table1[[#This Row],[Date Joined]],"MMM")</f>
        <v>Jun</v>
      </c>
      <c r="S786" s="1" t="str">
        <f>TEXT(Table1[[#This Row],[Date Joined]],"YYYY")</f>
        <v>2017</v>
      </c>
    </row>
    <row r="787" spans="1:19" x14ac:dyDescent="0.3">
      <c r="A787" s="1" t="s">
        <v>894</v>
      </c>
      <c r="B787" s="1" t="s">
        <v>67</v>
      </c>
      <c r="C787" s="1" t="s">
        <v>24</v>
      </c>
      <c r="D787" s="2">
        <v>36</v>
      </c>
      <c r="E787" s="1" t="s">
        <v>34</v>
      </c>
      <c r="F787" s="1" t="s">
        <v>26</v>
      </c>
      <c r="G787" s="28">
        <v>42888</v>
      </c>
      <c r="H787" s="3">
        <v>97557.69</v>
      </c>
      <c r="I787" s="1" t="s">
        <v>18</v>
      </c>
      <c r="J787" s="1" t="s">
        <v>32</v>
      </c>
      <c r="K787" s="1" t="s">
        <v>28</v>
      </c>
      <c r="L787" s="1" t="s">
        <v>20</v>
      </c>
      <c r="M787" s="1" t="s">
        <v>21</v>
      </c>
      <c r="N787" s="1" t="s">
        <v>22</v>
      </c>
      <c r="O787" s="1" t="s">
        <v>20</v>
      </c>
      <c r="P787" s="1" t="str">
        <f>IFERROR( LOOKUP(Table1[[#This Row],[Age]],$AO$3:$AO$8,$AP$3:$AP$8), "Out of Range")</f>
        <v>35-45</v>
      </c>
      <c r="Q787" s="1" t="str">
        <f>TEXT(Table1[[#This Row],[Date Joined]],"DD")</f>
        <v>02</v>
      </c>
      <c r="R787" s="1" t="str">
        <f>TEXT(Table1[[#This Row],[Date Joined]],"MMM")</f>
        <v>Jun</v>
      </c>
      <c r="S787" s="1" t="str">
        <f>TEXT(Table1[[#This Row],[Date Joined]],"YYYY")</f>
        <v>2017</v>
      </c>
    </row>
    <row r="788" spans="1:19" x14ac:dyDescent="0.3">
      <c r="A788" s="1" t="s">
        <v>895</v>
      </c>
      <c r="B788" s="1" t="s">
        <v>43</v>
      </c>
      <c r="C788" s="1" t="s">
        <v>15</v>
      </c>
      <c r="D788" s="2">
        <v>38</v>
      </c>
      <c r="E788" s="1" t="s">
        <v>34</v>
      </c>
      <c r="F788" s="1" t="s">
        <v>26</v>
      </c>
      <c r="G788" s="28">
        <v>42888</v>
      </c>
      <c r="H788" s="3">
        <v>103686.67</v>
      </c>
      <c r="I788" s="1" t="s">
        <v>49</v>
      </c>
      <c r="J788" s="1" t="s">
        <v>32</v>
      </c>
      <c r="K788" s="1" t="s">
        <v>20</v>
      </c>
      <c r="L788" s="1" t="s">
        <v>20</v>
      </c>
      <c r="M788" s="1" t="s">
        <v>21</v>
      </c>
      <c r="N788" s="1" t="s">
        <v>22</v>
      </c>
      <c r="O788" s="1" t="s">
        <v>20</v>
      </c>
      <c r="P788" s="1" t="str">
        <f>IFERROR( LOOKUP(Table1[[#This Row],[Age]],$AO$3:$AO$8,$AP$3:$AP$8), "Out of Range")</f>
        <v>35-45</v>
      </c>
      <c r="Q788" s="1" t="str">
        <f>TEXT(Table1[[#This Row],[Date Joined]],"DD")</f>
        <v>02</v>
      </c>
      <c r="R788" s="1" t="str">
        <f>TEXT(Table1[[#This Row],[Date Joined]],"MMM")</f>
        <v>Jun</v>
      </c>
      <c r="S788" s="1" t="str">
        <f>TEXT(Table1[[#This Row],[Date Joined]],"YYYY")</f>
        <v>2017</v>
      </c>
    </row>
    <row r="789" spans="1:19" x14ac:dyDescent="0.3">
      <c r="A789" s="1" t="s">
        <v>896</v>
      </c>
      <c r="B789" s="1" t="s">
        <v>60</v>
      </c>
      <c r="C789" s="1" t="s">
        <v>24</v>
      </c>
      <c r="D789" s="2">
        <v>47</v>
      </c>
      <c r="E789" s="1" t="s">
        <v>16</v>
      </c>
      <c r="F789" s="1" t="s">
        <v>17</v>
      </c>
      <c r="G789" s="28">
        <v>42889</v>
      </c>
      <c r="H789" s="3">
        <v>58469.81</v>
      </c>
      <c r="I789" s="1" t="s">
        <v>18</v>
      </c>
      <c r="J789" s="1" t="s">
        <v>19</v>
      </c>
      <c r="K789" s="1" t="s">
        <v>28</v>
      </c>
      <c r="L789" s="1" t="s">
        <v>20</v>
      </c>
      <c r="M789" s="1" t="s">
        <v>21</v>
      </c>
      <c r="N789" s="1" t="s">
        <v>22</v>
      </c>
      <c r="O789" s="1" t="s">
        <v>20</v>
      </c>
      <c r="P789" s="1" t="str">
        <f>IFERROR( LOOKUP(Table1[[#This Row],[Age]],$AO$3:$AO$8,$AP$3:$AP$8), "Out of Range")</f>
        <v>45-55</v>
      </c>
      <c r="Q789" s="1" t="str">
        <f>TEXT(Table1[[#This Row],[Date Joined]],"DD")</f>
        <v>03</v>
      </c>
      <c r="R789" s="1" t="str">
        <f>TEXT(Table1[[#This Row],[Date Joined]],"MMM")</f>
        <v>Jun</v>
      </c>
      <c r="S789" s="1" t="str">
        <f>TEXT(Table1[[#This Row],[Date Joined]],"YYYY")</f>
        <v>2017</v>
      </c>
    </row>
    <row r="790" spans="1:19" x14ac:dyDescent="0.3">
      <c r="A790" s="1" t="s">
        <v>897</v>
      </c>
      <c r="B790" s="1" t="s">
        <v>81</v>
      </c>
      <c r="C790" s="1" t="s">
        <v>15</v>
      </c>
      <c r="D790" s="2">
        <v>22</v>
      </c>
      <c r="E790" s="1" t="s">
        <v>16</v>
      </c>
      <c r="F790" s="1" t="s">
        <v>17</v>
      </c>
      <c r="G790" s="28">
        <v>42889</v>
      </c>
      <c r="H790" s="3">
        <v>5868</v>
      </c>
      <c r="I790" s="1" t="s">
        <v>18</v>
      </c>
      <c r="J790" s="1" t="s">
        <v>27</v>
      </c>
      <c r="K790" s="1" t="s">
        <v>28</v>
      </c>
      <c r="L790" s="1" t="s">
        <v>20</v>
      </c>
      <c r="M790" s="1" t="s">
        <v>21</v>
      </c>
      <c r="N790" s="1" t="s">
        <v>22</v>
      </c>
      <c r="O790" s="1" t="s">
        <v>20</v>
      </c>
      <c r="P790" s="1" t="str">
        <f>IFERROR( LOOKUP(Table1[[#This Row],[Age]],$AO$3:$AO$8,$AP$3:$AP$8), "Out of Range")</f>
        <v>15-25</v>
      </c>
      <c r="Q790" s="1" t="str">
        <f>TEXT(Table1[[#This Row],[Date Joined]],"DD")</f>
        <v>03</v>
      </c>
      <c r="R790" s="1" t="str">
        <f>TEXT(Table1[[#This Row],[Date Joined]],"MMM")</f>
        <v>Jun</v>
      </c>
      <c r="S790" s="1" t="str">
        <f>TEXT(Table1[[#This Row],[Date Joined]],"YYYY")</f>
        <v>2017</v>
      </c>
    </row>
    <row r="791" spans="1:19" x14ac:dyDescent="0.3">
      <c r="A791" s="1" t="s">
        <v>898</v>
      </c>
      <c r="B791" s="1" t="s">
        <v>67</v>
      </c>
      <c r="C791" s="1" t="s">
        <v>24</v>
      </c>
      <c r="D791" s="2">
        <v>51</v>
      </c>
      <c r="E791" s="1" t="s">
        <v>16</v>
      </c>
      <c r="F791" s="1" t="s">
        <v>17</v>
      </c>
      <c r="G791" s="28">
        <v>42889</v>
      </c>
      <c r="H791" s="3">
        <v>16225.42</v>
      </c>
      <c r="I791" s="1" t="s">
        <v>49</v>
      </c>
      <c r="J791" s="1" t="s">
        <v>19</v>
      </c>
      <c r="K791" s="1" t="s">
        <v>28</v>
      </c>
      <c r="L791" s="1" t="s">
        <v>20</v>
      </c>
      <c r="M791" s="1" t="s">
        <v>53</v>
      </c>
      <c r="N791" s="1" t="s">
        <v>22</v>
      </c>
      <c r="O791" s="1" t="s">
        <v>20</v>
      </c>
      <c r="P791" s="1" t="str">
        <f>IFERROR( LOOKUP(Table1[[#This Row],[Age]],$AO$3:$AO$8,$AP$3:$AP$8), "Out of Range")</f>
        <v>45-55</v>
      </c>
      <c r="Q791" s="1" t="str">
        <f>TEXT(Table1[[#This Row],[Date Joined]],"DD")</f>
        <v>03</v>
      </c>
      <c r="R791" s="1" t="str">
        <f>TEXT(Table1[[#This Row],[Date Joined]],"MMM")</f>
        <v>Jun</v>
      </c>
      <c r="S791" s="1" t="str">
        <f>TEXT(Table1[[#This Row],[Date Joined]],"YYYY")</f>
        <v>2017</v>
      </c>
    </row>
    <row r="792" spans="1:19" x14ac:dyDescent="0.3">
      <c r="A792" s="1" t="s">
        <v>899</v>
      </c>
      <c r="B792" s="1" t="s">
        <v>46</v>
      </c>
      <c r="C792" s="1" t="s">
        <v>24</v>
      </c>
      <c r="D792" s="2">
        <v>45</v>
      </c>
      <c r="E792" s="1" t="s">
        <v>40</v>
      </c>
      <c r="F792" s="1" t="s">
        <v>17</v>
      </c>
      <c r="G792" s="28">
        <v>42889</v>
      </c>
      <c r="H792" s="3">
        <v>83903.37</v>
      </c>
      <c r="I792" s="1" t="s">
        <v>31</v>
      </c>
      <c r="J792" s="1" t="s">
        <v>32</v>
      </c>
      <c r="K792" s="1" t="s">
        <v>28</v>
      </c>
      <c r="L792" s="1" t="s">
        <v>20</v>
      </c>
      <c r="M792" s="1" t="s">
        <v>21</v>
      </c>
      <c r="N792" s="1" t="s">
        <v>22</v>
      </c>
      <c r="O792" s="1" t="s">
        <v>20</v>
      </c>
      <c r="P792" s="1" t="str">
        <f>IFERROR( LOOKUP(Table1[[#This Row],[Age]],$AO$3:$AO$8,$AP$3:$AP$8), "Out of Range")</f>
        <v>45-55</v>
      </c>
      <c r="Q792" s="1" t="str">
        <f>TEXT(Table1[[#This Row],[Date Joined]],"DD")</f>
        <v>03</v>
      </c>
      <c r="R792" s="1" t="str">
        <f>TEXT(Table1[[#This Row],[Date Joined]],"MMM")</f>
        <v>Jun</v>
      </c>
      <c r="S792" s="1" t="str">
        <f>TEXT(Table1[[#This Row],[Date Joined]],"YYYY")</f>
        <v>2017</v>
      </c>
    </row>
    <row r="793" spans="1:19" x14ac:dyDescent="0.3">
      <c r="A793" s="1" t="s">
        <v>900</v>
      </c>
      <c r="B793" s="1" t="s">
        <v>96</v>
      </c>
      <c r="C793" s="1" t="s">
        <v>15</v>
      </c>
      <c r="D793" s="2">
        <v>55</v>
      </c>
      <c r="E793" s="1" t="s">
        <v>40</v>
      </c>
      <c r="F793" s="1" t="s">
        <v>26</v>
      </c>
      <c r="G793" s="28">
        <v>42889</v>
      </c>
      <c r="H793" s="3">
        <v>12598.36</v>
      </c>
      <c r="I793" s="1" t="s">
        <v>18</v>
      </c>
      <c r="J793" s="1" t="s">
        <v>32</v>
      </c>
      <c r="K793" s="1" t="s">
        <v>28</v>
      </c>
      <c r="L793" s="1" t="s">
        <v>20</v>
      </c>
      <c r="M793" s="1" t="s">
        <v>21</v>
      </c>
      <c r="N793" s="1" t="s">
        <v>22</v>
      </c>
      <c r="O793" s="1" t="s">
        <v>20</v>
      </c>
      <c r="P793" s="1" t="str">
        <f>IFERROR( LOOKUP(Table1[[#This Row],[Age]],$AO$3:$AO$8,$AP$3:$AP$8), "Out of Range")</f>
        <v>55-65</v>
      </c>
      <c r="Q793" s="1" t="str">
        <f>TEXT(Table1[[#This Row],[Date Joined]],"DD")</f>
        <v>03</v>
      </c>
      <c r="R793" s="1" t="str">
        <f>TEXT(Table1[[#This Row],[Date Joined]],"MMM")</f>
        <v>Jun</v>
      </c>
      <c r="S793" s="1" t="str">
        <f>TEXT(Table1[[#This Row],[Date Joined]],"YYYY")</f>
        <v>2017</v>
      </c>
    </row>
    <row r="794" spans="1:19" x14ac:dyDescent="0.3">
      <c r="A794" s="1" t="s">
        <v>901</v>
      </c>
      <c r="B794" s="1" t="s">
        <v>78</v>
      </c>
      <c r="C794" s="1" t="s">
        <v>15</v>
      </c>
      <c r="D794" s="2">
        <v>47</v>
      </c>
      <c r="E794" s="1" t="s">
        <v>40</v>
      </c>
      <c r="F794" s="1" t="s">
        <v>41</v>
      </c>
      <c r="G794" s="28">
        <v>42889</v>
      </c>
      <c r="H794" s="3">
        <v>26175.15</v>
      </c>
      <c r="I794" s="1" t="s">
        <v>31</v>
      </c>
      <c r="J794" s="1" t="s">
        <v>27</v>
      </c>
      <c r="K794" s="1" t="s">
        <v>20</v>
      </c>
      <c r="L794" s="1" t="s">
        <v>20</v>
      </c>
      <c r="M794" s="1" t="s">
        <v>21</v>
      </c>
      <c r="N794" s="1" t="s">
        <v>22</v>
      </c>
      <c r="O794" s="1" t="s">
        <v>20</v>
      </c>
      <c r="P794" s="1" t="str">
        <f>IFERROR( LOOKUP(Table1[[#This Row],[Age]],$AO$3:$AO$8,$AP$3:$AP$8), "Out of Range")</f>
        <v>45-55</v>
      </c>
      <c r="Q794" s="1" t="str">
        <f>TEXT(Table1[[#This Row],[Date Joined]],"DD")</f>
        <v>03</v>
      </c>
      <c r="R794" s="1" t="str">
        <f>TEXT(Table1[[#This Row],[Date Joined]],"MMM")</f>
        <v>Jun</v>
      </c>
      <c r="S794" s="1" t="str">
        <f>TEXT(Table1[[#This Row],[Date Joined]],"YYYY")</f>
        <v>2017</v>
      </c>
    </row>
    <row r="795" spans="1:19" x14ac:dyDescent="0.3">
      <c r="A795" s="1" t="s">
        <v>902</v>
      </c>
      <c r="B795" s="1" t="s">
        <v>73</v>
      </c>
      <c r="C795" s="1" t="s">
        <v>15</v>
      </c>
      <c r="D795" s="2">
        <v>41</v>
      </c>
      <c r="E795" s="1" t="s">
        <v>34</v>
      </c>
      <c r="F795" s="1" t="s">
        <v>17</v>
      </c>
      <c r="G795" s="28">
        <v>42889</v>
      </c>
      <c r="H795" s="3">
        <v>198021.7</v>
      </c>
      <c r="I795" s="1" t="s">
        <v>49</v>
      </c>
      <c r="J795" s="1" t="s">
        <v>32</v>
      </c>
      <c r="K795" s="1" t="s">
        <v>20</v>
      </c>
      <c r="L795" s="1" t="s">
        <v>20</v>
      </c>
      <c r="M795" s="1" t="s">
        <v>22</v>
      </c>
      <c r="N795" s="1" t="s">
        <v>22</v>
      </c>
      <c r="O795" s="1" t="s">
        <v>20</v>
      </c>
      <c r="P795" s="1" t="str">
        <f>IFERROR( LOOKUP(Table1[[#This Row],[Age]],$AO$3:$AO$8,$AP$3:$AP$8), "Out of Range")</f>
        <v>35-45</v>
      </c>
      <c r="Q795" s="1" t="str">
        <f>TEXT(Table1[[#This Row],[Date Joined]],"DD")</f>
        <v>03</v>
      </c>
      <c r="R795" s="1" t="str">
        <f>TEXT(Table1[[#This Row],[Date Joined]],"MMM")</f>
        <v>Jun</v>
      </c>
      <c r="S795" s="1" t="str">
        <f>TEXT(Table1[[#This Row],[Date Joined]],"YYYY")</f>
        <v>2017</v>
      </c>
    </row>
    <row r="796" spans="1:19" x14ac:dyDescent="0.3">
      <c r="A796" s="1" t="s">
        <v>1421</v>
      </c>
      <c r="B796" s="1" t="s">
        <v>84</v>
      </c>
      <c r="C796" s="1" t="s">
        <v>15</v>
      </c>
      <c r="D796" s="2">
        <v>27</v>
      </c>
      <c r="E796" s="1" t="s">
        <v>16</v>
      </c>
      <c r="F796" s="1" t="s">
        <v>26</v>
      </c>
      <c r="G796" s="28">
        <v>42938</v>
      </c>
      <c r="H796" s="3">
        <v>38095.120000000003</v>
      </c>
      <c r="I796" s="1" t="s">
        <v>18</v>
      </c>
      <c r="J796" s="1" t="s">
        <v>27</v>
      </c>
      <c r="K796" s="1" t="s">
        <v>20</v>
      </c>
      <c r="L796" s="1" t="s">
        <v>20</v>
      </c>
      <c r="M796" s="1" t="s">
        <v>53</v>
      </c>
      <c r="N796" s="1" t="s">
        <v>29</v>
      </c>
      <c r="O796" s="1" t="s">
        <v>28</v>
      </c>
      <c r="P796" s="1" t="str">
        <f>IFERROR( LOOKUP(Table1[[#This Row],[Age]],$AO$3:$AO$8,$AP$3:$AP$8), "Out of Range")</f>
        <v>26-35</v>
      </c>
      <c r="Q796" s="1" t="str">
        <f>TEXT(Table1[[#This Row],[Date Joined]],"DD")</f>
        <v>22</v>
      </c>
      <c r="R796" s="1" t="str">
        <f>TEXT(Table1[[#This Row],[Date Joined]],"MMM")</f>
        <v>Jul</v>
      </c>
      <c r="S796" s="1" t="str">
        <f>TEXT(Table1[[#This Row],[Date Joined]],"YYYY")</f>
        <v>2017</v>
      </c>
    </row>
    <row r="797" spans="1:19" x14ac:dyDescent="0.3">
      <c r="A797" s="1" t="s">
        <v>1486</v>
      </c>
      <c r="B797" s="1" t="s">
        <v>102</v>
      </c>
      <c r="C797" s="1" t="s">
        <v>15</v>
      </c>
      <c r="D797" s="2">
        <v>27</v>
      </c>
      <c r="E797" s="1" t="s">
        <v>40</v>
      </c>
      <c r="F797" s="1" t="s">
        <v>26</v>
      </c>
      <c r="G797" s="28">
        <v>42941</v>
      </c>
      <c r="H797" s="3">
        <v>31287.54</v>
      </c>
      <c r="I797" s="1" t="s">
        <v>18</v>
      </c>
      <c r="J797" s="1" t="s">
        <v>19</v>
      </c>
      <c r="K797" s="1" t="s">
        <v>28</v>
      </c>
      <c r="L797" s="1" t="s">
        <v>20</v>
      </c>
      <c r="M797" s="1" t="s">
        <v>21</v>
      </c>
      <c r="N797" s="1" t="s">
        <v>22</v>
      </c>
      <c r="O797" s="1" t="s">
        <v>20</v>
      </c>
      <c r="P797" s="1" t="str">
        <f>IFERROR( LOOKUP(Table1[[#This Row],[Age]],$AO$3:$AO$8,$AP$3:$AP$8), "Out of Range")</f>
        <v>26-35</v>
      </c>
      <c r="Q797" s="1" t="str">
        <f>TEXT(Table1[[#This Row],[Date Joined]],"DD")</f>
        <v>25</v>
      </c>
      <c r="R797" s="1" t="str">
        <f>TEXT(Table1[[#This Row],[Date Joined]],"MMM")</f>
        <v>Jul</v>
      </c>
      <c r="S797" s="1" t="str">
        <f>TEXT(Table1[[#This Row],[Date Joined]],"YYYY")</f>
        <v>2017</v>
      </c>
    </row>
    <row r="798" spans="1:19" x14ac:dyDescent="0.3">
      <c r="A798" s="1" t="s">
        <v>1488</v>
      </c>
      <c r="B798" s="1" t="s">
        <v>52</v>
      </c>
      <c r="C798" s="1" t="s">
        <v>15</v>
      </c>
      <c r="D798" s="2">
        <v>27</v>
      </c>
      <c r="E798" s="1" t="s">
        <v>25</v>
      </c>
      <c r="F798" s="1" t="s">
        <v>17</v>
      </c>
      <c r="G798" s="28">
        <v>42941</v>
      </c>
      <c r="H798" s="3">
        <v>33840.36</v>
      </c>
      <c r="I798" s="1" t="s">
        <v>18</v>
      </c>
      <c r="J798" s="1" t="s">
        <v>27</v>
      </c>
      <c r="K798" s="1" t="s">
        <v>20</v>
      </c>
      <c r="L798" s="1" t="s">
        <v>20</v>
      </c>
      <c r="M798" s="1" t="s">
        <v>21</v>
      </c>
      <c r="N798" s="1" t="s">
        <v>38</v>
      </c>
      <c r="O798" s="1" t="s">
        <v>28</v>
      </c>
      <c r="P798" s="1" t="str">
        <f>IFERROR( LOOKUP(Table1[[#This Row],[Age]],$AO$3:$AO$8,$AP$3:$AP$8), "Out of Range")</f>
        <v>26-35</v>
      </c>
      <c r="Q798" s="1" t="str">
        <f>TEXT(Table1[[#This Row],[Date Joined]],"DD")</f>
        <v>25</v>
      </c>
      <c r="R798" s="1" t="str">
        <f>TEXT(Table1[[#This Row],[Date Joined]],"MMM")</f>
        <v>Jul</v>
      </c>
      <c r="S798" s="1" t="str">
        <f>TEXT(Table1[[#This Row],[Date Joined]],"YYYY")</f>
        <v>2017</v>
      </c>
    </row>
    <row r="799" spans="1:19" x14ac:dyDescent="0.3">
      <c r="A799" s="1" t="s">
        <v>1540</v>
      </c>
      <c r="B799" s="1" t="s">
        <v>99</v>
      </c>
      <c r="C799" s="1" t="s">
        <v>24</v>
      </c>
      <c r="D799" s="2">
        <v>27</v>
      </c>
      <c r="E799" s="1" t="s">
        <v>16</v>
      </c>
      <c r="F799" s="1" t="s">
        <v>17</v>
      </c>
      <c r="G799" s="28">
        <v>42945</v>
      </c>
      <c r="H799" s="3">
        <v>85495.75</v>
      </c>
      <c r="I799" s="1" t="s">
        <v>31</v>
      </c>
      <c r="J799" s="1" t="s">
        <v>27</v>
      </c>
      <c r="K799" s="1" t="s">
        <v>28</v>
      </c>
      <c r="L799" s="1" t="s">
        <v>20</v>
      </c>
      <c r="M799" s="1" t="s">
        <v>22</v>
      </c>
      <c r="N799" s="1" t="s">
        <v>22</v>
      </c>
      <c r="O799" s="1" t="s">
        <v>28</v>
      </c>
      <c r="P799" s="1" t="str">
        <f>IFERROR( LOOKUP(Table1[[#This Row],[Age]],$AO$3:$AO$8,$AP$3:$AP$8), "Out of Range")</f>
        <v>26-35</v>
      </c>
      <c r="Q799" s="1" t="str">
        <f>TEXT(Table1[[#This Row],[Date Joined]],"DD")</f>
        <v>29</v>
      </c>
      <c r="R799" s="1" t="str">
        <f>TEXT(Table1[[#This Row],[Date Joined]],"MMM")</f>
        <v>Jul</v>
      </c>
      <c r="S799" s="1" t="str">
        <f>TEXT(Table1[[#This Row],[Date Joined]],"YYYY")</f>
        <v>2017</v>
      </c>
    </row>
    <row r="800" spans="1:19" x14ac:dyDescent="0.3">
      <c r="A800" s="1" t="s">
        <v>907</v>
      </c>
      <c r="B800" s="1" t="s">
        <v>39</v>
      </c>
      <c r="C800" s="1" t="s">
        <v>15</v>
      </c>
      <c r="D800" s="2">
        <v>45</v>
      </c>
      <c r="E800" s="1" t="s">
        <v>40</v>
      </c>
      <c r="F800" s="1" t="s">
        <v>26</v>
      </c>
      <c r="G800" s="28">
        <v>42890</v>
      </c>
      <c r="H800" s="3">
        <v>92642.15</v>
      </c>
      <c r="I800" s="1" t="s">
        <v>31</v>
      </c>
      <c r="J800" s="1" t="s">
        <v>22</v>
      </c>
      <c r="K800" s="1" t="s">
        <v>20</v>
      </c>
      <c r="L800" s="1" t="s">
        <v>20</v>
      </c>
      <c r="M800" s="1" t="s">
        <v>21</v>
      </c>
      <c r="N800" s="1" t="s">
        <v>29</v>
      </c>
      <c r="O800" s="1" t="s">
        <v>20</v>
      </c>
      <c r="P800" s="1" t="str">
        <f>IFERROR( LOOKUP(Table1[[#This Row],[Age]],$AO$3:$AO$8,$AP$3:$AP$8), "Out of Range")</f>
        <v>45-55</v>
      </c>
      <c r="Q800" s="1" t="str">
        <f>TEXT(Table1[[#This Row],[Date Joined]],"DD")</f>
        <v>04</v>
      </c>
      <c r="R800" s="1" t="str">
        <f>TEXT(Table1[[#This Row],[Date Joined]],"MMM")</f>
        <v>Jun</v>
      </c>
      <c r="S800" s="1" t="str">
        <f>TEXT(Table1[[#This Row],[Date Joined]],"YYYY")</f>
        <v>2017</v>
      </c>
    </row>
    <row r="801" spans="1:19" x14ac:dyDescent="0.3">
      <c r="A801" s="1" t="s">
        <v>908</v>
      </c>
      <c r="B801" s="1" t="s">
        <v>67</v>
      </c>
      <c r="C801" s="1" t="s">
        <v>15</v>
      </c>
      <c r="D801" s="2">
        <v>39</v>
      </c>
      <c r="E801" s="1" t="s">
        <v>40</v>
      </c>
      <c r="F801" s="1" t="s">
        <v>26</v>
      </c>
      <c r="G801" s="28">
        <v>42890</v>
      </c>
      <c r="H801" s="3">
        <v>41165.870000000003</v>
      </c>
      <c r="I801" s="1" t="s">
        <v>49</v>
      </c>
      <c r="J801" s="1" t="s">
        <v>22</v>
      </c>
      <c r="K801" s="1" t="s">
        <v>28</v>
      </c>
      <c r="L801" s="1" t="s">
        <v>20</v>
      </c>
      <c r="M801" s="1" t="s">
        <v>21</v>
      </c>
      <c r="N801" s="1" t="s">
        <v>22</v>
      </c>
      <c r="O801" s="1" t="s">
        <v>20</v>
      </c>
      <c r="P801" s="1" t="str">
        <f>IFERROR( LOOKUP(Table1[[#This Row],[Age]],$AO$3:$AO$8,$AP$3:$AP$8), "Out of Range")</f>
        <v>35-45</v>
      </c>
      <c r="Q801" s="1" t="str">
        <f>TEXT(Table1[[#This Row],[Date Joined]],"DD")</f>
        <v>04</v>
      </c>
      <c r="R801" s="1" t="str">
        <f>TEXT(Table1[[#This Row],[Date Joined]],"MMM")</f>
        <v>Jun</v>
      </c>
      <c r="S801" s="1" t="str">
        <f>TEXT(Table1[[#This Row],[Date Joined]],"YYYY")</f>
        <v>2017</v>
      </c>
    </row>
    <row r="802" spans="1:19" x14ac:dyDescent="0.3">
      <c r="A802" s="1" t="s">
        <v>909</v>
      </c>
      <c r="B802" s="1" t="s">
        <v>48</v>
      </c>
      <c r="C802" s="1" t="s">
        <v>24</v>
      </c>
      <c r="D802" s="2">
        <v>53</v>
      </c>
      <c r="E802" s="1" t="s">
        <v>40</v>
      </c>
      <c r="F802" s="1" t="s">
        <v>17</v>
      </c>
      <c r="G802" s="28">
        <v>42890</v>
      </c>
      <c r="H802" s="3">
        <v>53529.18</v>
      </c>
      <c r="I802" s="1" t="s">
        <v>18</v>
      </c>
      <c r="J802" s="1" t="s">
        <v>32</v>
      </c>
      <c r="K802" s="1" t="s">
        <v>20</v>
      </c>
      <c r="L802" s="1" t="s">
        <v>20</v>
      </c>
      <c r="M802" s="1" t="s">
        <v>21</v>
      </c>
      <c r="N802" s="1" t="s">
        <v>38</v>
      </c>
      <c r="O802" s="1" t="s">
        <v>20</v>
      </c>
      <c r="P802" s="1" t="str">
        <f>IFERROR( LOOKUP(Table1[[#This Row],[Age]],$AO$3:$AO$8,$AP$3:$AP$8), "Out of Range")</f>
        <v>45-55</v>
      </c>
      <c r="Q802" s="1" t="str">
        <f>TEXT(Table1[[#This Row],[Date Joined]],"DD")</f>
        <v>04</v>
      </c>
      <c r="R802" s="1" t="str">
        <f>TEXT(Table1[[#This Row],[Date Joined]],"MMM")</f>
        <v>Jun</v>
      </c>
      <c r="S802" s="1" t="str">
        <f>TEXT(Table1[[#This Row],[Date Joined]],"YYYY")</f>
        <v>2017</v>
      </c>
    </row>
    <row r="803" spans="1:19" x14ac:dyDescent="0.3">
      <c r="A803" s="1" t="s">
        <v>910</v>
      </c>
      <c r="B803" s="1" t="s">
        <v>39</v>
      </c>
      <c r="C803" s="1" t="s">
        <v>15</v>
      </c>
      <c r="D803" s="2">
        <v>54</v>
      </c>
      <c r="E803" s="1" t="s">
        <v>40</v>
      </c>
      <c r="F803" s="1" t="s">
        <v>41</v>
      </c>
      <c r="G803" s="28">
        <v>42890</v>
      </c>
      <c r="H803" s="3">
        <v>13199.82</v>
      </c>
      <c r="I803" s="1" t="s">
        <v>31</v>
      </c>
      <c r="J803" s="1" t="s">
        <v>27</v>
      </c>
      <c r="K803" s="1" t="s">
        <v>28</v>
      </c>
      <c r="L803" s="1" t="s">
        <v>20</v>
      </c>
      <c r="M803" s="1" t="s">
        <v>21</v>
      </c>
      <c r="N803" s="1" t="s">
        <v>29</v>
      </c>
      <c r="O803" s="1" t="s">
        <v>20</v>
      </c>
      <c r="P803" s="1" t="str">
        <f>IFERROR( LOOKUP(Table1[[#This Row],[Age]],$AO$3:$AO$8,$AP$3:$AP$8), "Out of Range")</f>
        <v>45-55</v>
      </c>
      <c r="Q803" s="1" t="str">
        <f>TEXT(Table1[[#This Row],[Date Joined]],"DD")</f>
        <v>04</v>
      </c>
      <c r="R803" s="1" t="str">
        <f>TEXT(Table1[[#This Row],[Date Joined]],"MMM")</f>
        <v>Jun</v>
      </c>
      <c r="S803" s="1" t="str">
        <f>TEXT(Table1[[#This Row],[Date Joined]],"YYYY")</f>
        <v>2017</v>
      </c>
    </row>
    <row r="804" spans="1:19" x14ac:dyDescent="0.3">
      <c r="A804" s="1" t="s">
        <v>911</v>
      </c>
      <c r="B804" s="1" t="s">
        <v>75</v>
      </c>
      <c r="C804" s="1" t="s">
        <v>15</v>
      </c>
      <c r="D804" s="2">
        <v>49</v>
      </c>
      <c r="E804" s="1" t="s">
        <v>40</v>
      </c>
      <c r="F804" s="1" t="s">
        <v>26</v>
      </c>
      <c r="G804" s="28">
        <v>42890</v>
      </c>
      <c r="H804" s="3">
        <v>84812.75</v>
      </c>
      <c r="I804" s="1" t="s">
        <v>18</v>
      </c>
      <c r="J804" s="1" t="s">
        <v>27</v>
      </c>
      <c r="K804" s="1" t="s">
        <v>28</v>
      </c>
      <c r="L804" s="1" t="s">
        <v>20</v>
      </c>
      <c r="M804" s="1" t="s">
        <v>21</v>
      </c>
      <c r="N804" s="1" t="s">
        <v>29</v>
      </c>
      <c r="O804" s="1" t="s">
        <v>20</v>
      </c>
      <c r="P804" s="1" t="str">
        <f>IFERROR( LOOKUP(Table1[[#This Row],[Age]],$AO$3:$AO$8,$AP$3:$AP$8), "Out of Range")</f>
        <v>45-55</v>
      </c>
      <c r="Q804" s="1" t="str">
        <f>TEXT(Table1[[#This Row],[Date Joined]],"DD")</f>
        <v>04</v>
      </c>
      <c r="R804" s="1" t="str">
        <f>TEXT(Table1[[#This Row],[Date Joined]],"MMM")</f>
        <v>Jun</v>
      </c>
      <c r="S804" s="1" t="str">
        <f>TEXT(Table1[[#This Row],[Date Joined]],"YYYY")</f>
        <v>2017</v>
      </c>
    </row>
    <row r="805" spans="1:19" x14ac:dyDescent="0.3">
      <c r="A805" s="1" t="s">
        <v>912</v>
      </c>
      <c r="B805" s="1" t="s">
        <v>45</v>
      </c>
      <c r="C805" s="1" t="s">
        <v>24</v>
      </c>
      <c r="D805" s="2">
        <v>46</v>
      </c>
      <c r="E805" s="1" t="s">
        <v>40</v>
      </c>
      <c r="F805" s="1" t="s">
        <v>17</v>
      </c>
      <c r="G805" s="28">
        <v>42890</v>
      </c>
      <c r="H805" s="3">
        <v>51807.45</v>
      </c>
      <c r="I805" s="1" t="s">
        <v>31</v>
      </c>
      <c r="J805" s="1" t="s">
        <v>27</v>
      </c>
      <c r="K805" s="1" t="s">
        <v>20</v>
      </c>
      <c r="L805" s="1" t="s">
        <v>20</v>
      </c>
      <c r="M805" s="1" t="s">
        <v>21</v>
      </c>
      <c r="N805" s="1" t="s">
        <v>22</v>
      </c>
      <c r="O805" s="1" t="s">
        <v>20</v>
      </c>
      <c r="P805" s="1" t="str">
        <f>IFERROR( LOOKUP(Table1[[#This Row],[Age]],$AO$3:$AO$8,$AP$3:$AP$8), "Out of Range")</f>
        <v>45-55</v>
      </c>
      <c r="Q805" s="1" t="str">
        <f>TEXT(Table1[[#This Row],[Date Joined]],"DD")</f>
        <v>04</v>
      </c>
      <c r="R805" s="1" t="str">
        <f>TEXT(Table1[[#This Row],[Date Joined]],"MMM")</f>
        <v>Jun</v>
      </c>
      <c r="S805" s="1" t="str">
        <f>TEXT(Table1[[#This Row],[Date Joined]],"YYYY")</f>
        <v>2017</v>
      </c>
    </row>
    <row r="806" spans="1:19" x14ac:dyDescent="0.3">
      <c r="A806" s="1" t="s">
        <v>913</v>
      </c>
      <c r="B806" s="1" t="s">
        <v>104</v>
      </c>
      <c r="C806" s="1" t="s">
        <v>15</v>
      </c>
      <c r="D806" s="2">
        <v>52</v>
      </c>
      <c r="E806" s="1" t="s">
        <v>40</v>
      </c>
      <c r="F806" s="1" t="s">
        <v>41</v>
      </c>
      <c r="G806" s="28">
        <v>42890</v>
      </c>
      <c r="H806" s="3">
        <v>26794.12</v>
      </c>
      <c r="I806" s="1" t="s">
        <v>18</v>
      </c>
      <c r="J806" s="1" t="s">
        <v>32</v>
      </c>
      <c r="K806" s="1" t="s">
        <v>28</v>
      </c>
      <c r="L806" s="1" t="s">
        <v>20</v>
      </c>
      <c r="M806" s="1" t="s">
        <v>21</v>
      </c>
      <c r="N806" s="1" t="s">
        <v>29</v>
      </c>
      <c r="O806" s="1" t="s">
        <v>20</v>
      </c>
      <c r="P806" s="1" t="str">
        <f>IFERROR( LOOKUP(Table1[[#This Row],[Age]],$AO$3:$AO$8,$AP$3:$AP$8), "Out of Range")</f>
        <v>45-55</v>
      </c>
      <c r="Q806" s="1" t="str">
        <f>TEXT(Table1[[#This Row],[Date Joined]],"DD")</f>
        <v>04</v>
      </c>
      <c r="R806" s="1" t="str">
        <f>TEXT(Table1[[#This Row],[Date Joined]],"MMM")</f>
        <v>Jun</v>
      </c>
      <c r="S806" s="1" t="str">
        <f>TEXT(Table1[[#This Row],[Date Joined]],"YYYY")</f>
        <v>2017</v>
      </c>
    </row>
    <row r="807" spans="1:19" x14ac:dyDescent="0.3">
      <c r="A807" s="1" t="s">
        <v>914</v>
      </c>
      <c r="B807" s="1" t="s">
        <v>45</v>
      </c>
      <c r="C807" s="1" t="s">
        <v>24</v>
      </c>
      <c r="D807" s="2">
        <v>39</v>
      </c>
      <c r="E807" s="1" t="s">
        <v>16</v>
      </c>
      <c r="F807" s="1" t="s">
        <v>17</v>
      </c>
      <c r="G807" s="28">
        <v>42891</v>
      </c>
      <c r="H807" s="3">
        <v>39562.6</v>
      </c>
      <c r="I807" s="1" t="s">
        <v>18</v>
      </c>
      <c r="J807" s="1" t="s">
        <v>27</v>
      </c>
      <c r="K807" s="1" t="s">
        <v>28</v>
      </c>
      <c r="L807" s="1" t="s">
        <v>28</v>
      </c>
      <c r="M807" s="1" t="s">
        <v>21</v>
      </c>
      <c r="N807" s="1" t="s">
        <v>29</v>
      </c>
      <c r="O807" s="1" t="s">
        <v>20</v>
      </c>
      <c r="P807" s="1" t="str">
        <f>IFERROR( LOOKUP(Table1[[#This Row],[Age]],$AO$3:$AO$8,$AP$3:$AP$8), "Out of Range")</f>
        <v>35-45</v>
      </c>
      <c r="Q807" s="1" t="str">
        <f>TEXT(Table1[[#This Row],[Date Joined]],"DD")</f>
        <v>05</v>
      </c>
      <c r="R807" s="1" t="str">
        <f>TEXT(Table1[[#This Row],[Date Joined]],"MMM")</f>
        <v>Jun</v>
      </c>
      <c r="S807" s="1" t="str">
        <f>TEXT(Table1[[#This Row],[Date Joined]],"YYYY")</f>
        <v>2017</v>
      </c>
    </row>
    <row r="808" spans="1:19" x14ac:dyDescent="0.3">
      <c r="A808" s="1" t="s">
        <v>915</v>
      </c>
      <c r="B808" s="1" t="s">
        <v>86</v>
      </c>
      <c r="C808" s="1" t="s">
        <v>15</v>
      </c>
      <c r="D808" s="2">
        <v>39</v>
      </c>
      <c r="E808" s="1" t="s">
        <v>16</v>
      </c>
      <c r="F808" s="1" t="s">
        <v>17</v>
      </c>
      <c r="G808" s="28">
        <v>42891</v>
      </c>
      <c r="H808" s="3">
        <v>102769.3</v>
      </c>
      <c r="I808" s="1" t="s">
        <v>49</v>
      </c>
      <c r="J808" s="1" t="s">
        <v>22</v>
      </c>
      <c r="K808" s="1" t="s">
        <v>28</v>
      </c>
      <c r="L808" s="1" t="s">
        <v>20</v>
      </c>
      <c r="M808" s="1" t="s">
        <v>21</v>
      </c>
      <c r="N808" s="1" t="s">
        <v>22</v>
      </c>
      <c r="O808" s="1" t="s">
        <v>20</v>
      </c>
      <c r="P808" s="1" t="str">
        <f>IFERROR( LOOKUP(Table1[[#This Row],[Age]],$AO$3:$AO$8,$AP$3:$AP$8), "Out of Range")</f>
        <v>35-45</v>
      </c>
      <c r="Q808" s="1" t="str">
        <f>TEXT(Table1[[#This Row],[Date Joined]],"DD")</f>
        <v>05</v>
      </c>
      <c r="R808" s="1" t="str">
        <f>TEXT(Table1[[#This Row],[Date Joined]],"MMM")</f>
        <v>Jun</v>
      </c>
      <c r="S808" s="1" t="str">
        <f>TEXT(Table1[[#This Row],[Date Joined]],"YYYY")</f>
        <v>2017</v>
      </c>
    </row>
    <row r="809" spans="1:19" x14ac:dyDescent="0.3">
      <c r="A809" s="1" t="s">
        <v>916</v>
      </c>
      <c r="B809" s="1" t="s">
        <v>100</v>
      </c>
      <c r="C809" s="1" t="s">
        <v>15</v>
      </c>
      <c r="D809" s="2">
        <v>41</v>
      </c>
      <c r="E809" s="1" t="s">
        <v>16</v>
      </c>
      <c r="F809" s="1" t="s">
        <v>17</v>
      </c>
      <c r="G809" s="28">
        <v>42891</v>
      </c>
      <c r="H809" s="3">
        <v>56369.97</v>
      </c>
      <c r="I809" s="1" t="s">
        <v>18</v>
      </c>
      <c r="J809" s="1" t="s">
        <v>27</v>
      </c>
      <c r="K809" s="1" t="s">
        <v>28</v>
      </c>
      <c r="L809" s="1" t="s">
        <v>28</v>
      </c>
      <c r="M809" s="1" t="s">
        <v>21</v>
      </c>
      <c r="N809" s="1" t="s">
        <v>22</v>
      </c>
      <c r="O809" s="1" t="s">
        <v>20</v>
      </c>
      <c r="P809" s="1" t="str">
        <f>IFERROR( LOOKUP(Table1[[#This Row],[Age]],$AO$3:$AO$8,$AP$3:$AP$8), "Out of Range")</f>
        <v>35-45</v>
      </c>
      <c r="Q809" s="1" t="str">
        <f>TEXT(Table1[[#This Row],[Date Joined]],"DD")</f>
        <v>05</v>
      </c>
      <c r="R809" s="1" t="str">
        <f>TEXT(Table1[[#This Row],[Date Joined]],"MMM")</f>
        <v>Jun</v>
      </c>
      <c r="S809" s="1" t="str">
        <f>TEXT(Table1[[#This Row],[Date Joined]],"YYYY")</f>
        <v>2017</v>
      </c>
    </row>
    <row r="810" spans="1:19" x14ac:dyDescent="0.3">
      <c r="A810" s="1" t="s">
        <v>1556</v>
      </c>
      <c r="B810" s="1" t="s">
        <v>92</v>
      </c>
      <c r="C810" s="1" t="s">
        <v>24</v>
      </c>
      <c r="D810" s="2">
        <v>27</v>
      </c>
      <c r="E810" s="1" t="s">
        <v>16</v>
      </c>
      <c r="F810" s="1" t="s">
        <v>26</v>
      </c>
      <c r="G810" s="28">
        <v>42946</v>
      </c>
      <c r="H810" s="3">
        <v>88495.24</v>
      </c>
      <c r="I810" s="1" t="s">
        <v>18</v>
      </c>
      <c r="J810" s="1" t="s">
        <v>27</v>
      </c>
      <c r="K810" s="1" t="s">
        <v>28</v>
      </c>
      <c r="L810" s="1" t="s">
        <v>20</v>
      </c>
      <c r="M810" s="1" t="s">
        <v>21</v>
      </c>
      <c r="N810" s="1" t="s">
        <v>22</v>
      </c>
      <c r="O810" s="1" t="s">
        <v>20</v>
      </c>
      <c r="P810" s="1" t="str">
        <f>IFERROR( LOOKUP(Table1[[#This Row],[Age]],$AO$3:$AO$8,$AP$3:$AP$8), "Out of Range")</f>
        <v>26-35</v>
      </c>
      <c r="Q810" s="1" t="str">
        <f>TEXT(Table1[[#This Row],[Date Joined]],"DD")</f>
        <v>30</v>
      </c>
      <c r="R810" s="1" t="str">
        <f>TEXT(Table1[[#This Row],[Date Joined]],"MMM")</f>
        <v>Jul</v>
      </c>
      <c r="S810" s="1" t="str">
        <f>TEXT(Table1[[#This Row],[Date Joined]],"YYYY")</f>
        <v>2017</v>
      </c>
    </row>
    <row r="811" spans="1:19" x14ac:dyDescent="0.3">
      <c r="A811" s="1" t="s">
        <v>918</v>
      </c>
      <c r="B811" s="1" t="s">
        <v>67</v>
      </c>
      <c r="C811" s="1" t="s">
        <v>24</v>
      </c>
      <c r="D811" s="2">
        <v>48</v>
      </c>
      <c r="E811" s="1" t="s">
        <v>40</v>
      </c>
      <c r="F811" s="1" t="s">
        <v>41</v>
      </c>
      <c r="G811" s="28">
        <v>42891</v>
      </c>
      <c r="H811" s="3">
        <v>86907.63</v>
      </c>
      <c r="I811" s="1" t="s">
        <v>18</v>
      </c>
      <c r="J811" s="1" t="s">
        <v>32</v>
      </c>
      <c r="K811" s="1" t="s">
        <v>28</v>
      </c>
      <c r="L811" s="1" t="s">
        <v>20</v>
      </c>
      <c r="M811" s="1" t="s">
        <v>21</v>
      </c>
      <c r="N811" s="1" t="s">
        <v>22</v>
      </c>
      <c r="O811" s="1" t="s">
        <v>28</v>
      </c>
      <c r="P811" s="1" t="str">
        <f>IFERROR( LOOKUP(Table1[[#This Row],[Age]],$AO$3:$AO$8,$AP$3:$AP$8), "Out of Range")</f>
        <v>45-55</v>
      </c>
      <c r="Q811" s="1" t="str">
        <f>TEXT(Table1[[#This Row],[Date Joined]],"DD")</f>
        <v>05</v>
      </c>
      <c r="R811" s="1" t="str">
        <f>TEXT(Table1[[#This Row],[Date Joined]],"MMM")</f>
        <v>Jun</v>
      </c>
      <c r="S811" s="1" t="str">
        <f>TEXT(Table1[[#This Row],[Date Joined]],"YYYY")</f>
        <v>2017</v>
      </c>
    </row>
    <row r="812" spans="1:19" x14ac:dyDescent="0.3">
      <c r="A812" s="1" t="s">
        <v>919</v>
      </c>
      <c r="B812" s="1" t="s">
        <v>43</v>
      </c>
      <c r="C812" s="1" t="s">
        <v>24</v>
      </c>
      <c r="D812" s="2">
        <v>52</v>
      </c>
      <c r="E812" s="1" t="s">
        <v>40</v>
      </c>
      <c r="F812" s="1" t="s">
        <v>41</v>
      </c>
      <c r="G812" s="28">
        <v>42891</v>
      </c>
      <c r="H812" s="3">
        <v>68197.45</v>
      </c>
      <c r="I812" s="1" t="s">
        <v>18</v>
      </c>
      <c r="J812" s="1" t="s">
        <v>27</v>
      </c>
      <c r="K812" s="1" t="s">
        <v>28</v>
      </c>
      <c r="L812" s="1" t="s">
        <v>20</v>
      </c>
      <c r="M812" s="1" t="s">
        <v>21</v>
      </c>
      <c r="N812" s="1" t="s">
        <v>22</v>
      </c>
      <c r="O812" s="1" t="s">
        <v>20</v>
      </c>
      <c r="P812" s="1" t="str">
        <f>IFERROR( LOOKUP(Table1[[#This Row],[Age]],$AO$3:$AO$8,$AP$3:$AP$8), "Out of Range")</f>
        <v>45-55</v>
      </c>
      <c r="Q812" s="1" t="str">
        <f>TEXT(Table1[[#This Row],[Date Joined]],"DD")</f>
        <v>05</v>
      </c>
      <c r="R812" s="1" t="str">
        <f>TEXT(Table1[[#This Row],[Date Joined]],"MMM")</f>
        <v>Jun</v>
      </c>
      <c r="S812" s="1" t="str">
        <f>TEXT(Table1[[#This Row],[Date Joined]],"YYYY")</f>
        <v>2017</v>
      </c>
    </row>
    <row r="813" spans="1:19" x14ac:dyDescent="0.3">
      <c r="A813" s="1" t="s">
        <v>920</v>
      </c>
      <c r="B813" s="1" t="s">
        <v>45</v>
      </c>
      <c r="C813" s="1" t="s">
        <v>24</v>
      </c>
      <c r="D813" s="2">
        <v>23</v>
      </c>
      <c r="E813" s="1" t="s">
        <v>34</v>
      </c>
      <c r="F813" s="1" t="s">
        <v>17</v>
      </c>
      <c r="G813" s="28">
        <v>42891</v>
      </c>
      <c r="H813" s="3">
        <v>68881.67</v>
      </c>
      <c r="I813" s="1" t="s">
        <v>49</v>
      </c>
      <c r="J813" s="1" t="s">
        <v>27</v>
      </c>
      <c r="K813" s="1" t="s">
        <v>20</v>
      </c>
      <c r="L813" s="1" t="s">
        <v>28</v>
      </c>
      <c r="M813" s="1" t="s">
        <v>21</v>
      </c>
      <c r="N813" s="1" t="s">
        <v>22</v>
      </c>
      <c r="O813" s="1" t="s">
        <v>20</v>
      </c>
      <c r="P813" s="1" t="str">
        <f>IFERROR( LOOKUP(Table1[[#This Row],[Age]],$AO$3:$AO$8,$AP$3:$AP$8), "Out of Range")</f>
        <v>15-25</v>
      </c>
      <c r="Q813" s="1" t="str">
        <f>TEXT(Table1[[#This Row],[Date Joined]],"DD")</f>
        <v>05</v>
      </c>
      <c r="R813" s="1" t="str">
        <f>TEXT(Table1[[#This Row],[Date Joined]],"MMM")</f>
        <v>Jun</v>
      </c>
      <c r="S813" s="1" t="str">
        <f>TEXT(Table1[[#This Row],[Date Joined]],"YYYY")</f>
        <v>2017</v>
      </c>
    </row>
    <row r="814" spans="1:19" x14ac:dyDescent="0.3">
      <c r="A814" s="1" t="s">
        <v>1557</v>
      </c>
      <c r="B814" s="1" t="s">
        <v>78</v>
      </c>
      <c r="C814" s="1" t="s">
        <v>24</v>
      </c>
      <c r="D814" s="2">
        <v>27</v>
      </c>
      <c r="E814" s="1" t="s">
        <v>16</v>
      </c>
      <c r="F814" s="1" t="s">
        <v>41</v>
      </c>
      <c r="G814" s="28">
        <v>42946</v>
      </c>
      <c r="H814" s="3">
        <v>46255.79</v>
      </c>
      <c r="I814" s="1" t="s">
        <v>18</v>
      </c>
      <c r="J814" s="1" t="s">
        <v>27</v>
      </c>
      <c r="K814" s="1" t="s">
        <v>28</v>
      </c>
      <c r="L814" s="1" t="s">
        <v>20</v>
      </c>
      <c r="M814" s="1" t="s">
        <v>22</v>
      </c>
      <c r="N814" s="1" t="s">
        <v>22</v>
      </c>
      <c r="O814" s="1" t="s">
        <v>20</v>
      </c>
      <c r="P814" s="1" t="str">
        <f>IFERROR( LOOKUP(Table1[[#This Row],[Age]],$AO$3:$AO$8,$AP$3:$AP$8), "Out of Range")</f>
        <v>26-35</v>
      </c>
      <c r="Q814" s="1" t="str">
        <f>TEXT(Table1[[#This Row],[Date Joined]],"DD")</f>
        <v>30</v>
      </c>
      <c r="R814" s="1" t="str">
        <f>TEXT(Table1[[#This Row],[Date Joined]],"MMM")</f>
        <v>Jul</v>
      </c>
      <c r="S814" s="1" t="str">
        <f>TEXT(Table1[[#This Row],[Date Joined]],"YYYY")</f>
        <v>2017</v>
      </c>
    </row>
    <row r="815" spans="1:19" x14ac:dyDescent="0.3">
      <c r="A815" s="1" t="s">
        <v>1600</v>
      </c>
      <c r="B815" s="1" t="s">
        <v>64</v>
      </c>
      <c r="C815" s="1" t="s">
        <v>15</v>
      </c>
      <c r="D815" s="2">
        <v>27</v>
      </c>
      <c r="E815" s="1" t="s">
        <v>16</v>
      </c>
      <c r="F815" s="1" t="s">
        <v>17</v>
      </c>
      <c r="G815" s="28">
        <v>42950</v>
      </c>
      <c r="H815" s="3">
        <v>60633.73</v>
      </c>
      <c r="I815" s="1" t="s">
        <v>18</v>
      </c>
      <c r="J815" s="1" t="s">
        <v>27</v>
      </c>
      <c r="K815" s="1" t="s">
        <v>28</v>
      </c>
      <c r="L815" s="1" t="s">
        <v>20</v>
      </c>
      <c r="M815" s="1" t="s">
        <v>21</v>
      </c>
      <c r="N815" s="1" t="s">
        <v>22</v>
      </c>
      <c r="O815" s="1" t="s">
        <v>20</v>
      </c>
      <c r="P815" s="1" t="str">
        <f>IFERROR( LOOKUP(Table1[[#This Row],[Age]],$AO$3:$AO$8,$AP$3:$AP$8), "Out of Range")</f>
        <v>26-35</v>
      </c>
      <c r="Q815" s="1" t="str">
        <f>TEXT(Table1[[#This Row],[Date Joined]],"DD")</f>
        <v>03</v>
      </c>
      <c r="R815" s="1" t="str">
        <f>TEXT(Table1[[#This Row],[Date Joined]],"MMM")</f>
        <v>Aug</v>
      </c>
      <c r="S815" s="1" t="str">
        <f>TEXT(Table1[[#This Row],[Date Joined]],"YYYY")</f>
        <v>2017</v>
      </c>
    </row>
    <row r="816" spans="1:19" x14ac:dyDescent="0.3">
      <c r="A816" s="1" t="s">
        <v>1601</v>
      </c>
      <c r="B816" s="1" t="s">
        <v>89</v>
      </c>
      <c r="C816" s="1" t="s">
        <v>15</v>
      </c>
      <c r="D816" s="2">
        <v>27</v>
      </c>
      <c r="E816" s="1" t="s">
        <v>16</v>
      </c>
      <c r="F816" s="1" t="s">
        <v>26</v>
      </c>
      <c r="G816" s="28">
        <v>42950</v>
      </c>
      <c r="H816" s="3">
        <v>59523.51</v>
      </c>
      <c r="I816" s="1" t="s">
        <v>18</v>
      </c>
      <c r="J816" s="1" t="s">
        <v>32</v>
      </c>
      <c r="K816" s="1" t="s">
        <v>28</v>
      </c>
      <c r="L816" s="1" t="s">
        <v>20</v>
      </c>
      <c r="M816" s="1" t="s">
        <v>21</v>
      </c>
      <c r="N816" s="1" t="s">
        <v>22</v>
      </c>
      <c r="O816" s="1" t="s">
        <v>20</v>
      </c>
      <c r="P816" s="1" t="str">
        <f>IFERROR( LOOKUP(Table1[[#This Row],[Age]],$AO$3:$AO$8,$AP$3:$AP$8), "Out of Range")</f>
        <v>26-35</v>
      </c>
      <c r="Q816" s="1" t="str">
        <f>TEXT(Table1[[#This Row],[Date Joined]],"DD")</f>
        <v>03</v>
      </c>
      <c r="R816" s="1" t="str">
        <f>TEXT(Table1[[#This Row],[Date Joined]],"MMM")</f>
        <v>Aug</v>
      </c>
      <c r="S816" s="1" t="str">
        <f>TEXT(Table1[[#This Row],[Date Joined]],"YYYY")</f>
        <v>2017</v>
      </c>
    </row>
    <row r="817" spans="1:19" x14ac:dyDescent="0.3">
      <c r="A817" s="1" t="s">
        <v>924</v>
      </c>
      <c r="B817" s="1" t="s">
        <v>36</v>
      </c>
      <c r="C817" s="1" t="s">
        <v>15</v>
      </c>
      <c r="D817" s="2">
        <v>45</v>
      </c>
      <c r="E817" s="1" t="s">
        <v>16</v>
      </c>
      <c r="F817" s="1" t="s">
        <v>17</v>
      </c>
      <c r="G817" s="28">
        <v>42892</v>
      </c>
      <c r="H817" s="3">
        <v>21310.82</v>
      </c>
      <c r="I817" s="1" t="s">
        <v>18</v>
      </c>
      <c r="J817" s="1" t="s">
        <v>27</v>
      </c>
      <c r="K817" s="1" t="s">
        <v>20</v>
      </c>
      <c r="L817" s="1" t="s">
        <v>20</v>
      </c>
      <c r="M817" s="1" t="s">
        <v>21</v>
      </c>
      <c r="N817" s="1" t="s">
        <v>22</v>
      </c>
      <c r="O817" s="1" t="s">
        <v>20</v>
      </c>
      <c r="P817" s="1" t="str">
        <f>IFERROR( LOOKUP(Table1[[#This Row],[Age]],$AO$3:$AO$8,$AP$3:$AP$8), "Out of Range")</f>
        <v>45-55</v>
      </c>
      <c r="Q817" s="1" t="str">
        <f>TEXT(Table1[[#This Row],[Date Joined]],"DD")</f>
        <v>06</v>
      </c>
      <c r="R817" s="1" t="str">
        <f>TEXT(Table1[[#This Row],[Date Joined]],"MMM")</f>
        <v>Jun</v>
      </c>
      <c r="S817" s="1" t="str">
        <f>TEXT(Table1[[#This Row],[Date Joined]],"YYYY")</f>
        <v>2017</v>
      </c>
    </row>
    <row r="818" spans="1:19" x14ac:dyDescent="0.3">
      <c r="A818" s="1" t="s">
        <v>925</v>
      </c>
      <c r="B818" s="1" t="s">
        <v>54</v>
      </c>
      <c r="C818" s="1" t="s">
        <v>24</v>
      </c>
      <c r="D818" s="2">
        <v>34</v>
      </c>
      <c r="E818" s="1" t="s">
        <v>16</v>
      </c>
      <c r="F818" s="1" t="s">
        <v>17</v>
      </c>
      <c r="G818" s="28">
        <v>42892</v>
      </c>
      <c r="H818" s="3">
        <v>126600.09</v>
      </c>
      <c r="I818" s="1" t="s">
        <v>18</v>
      </c>
      <c r="J818" s="1" t="s">
        <v>27</v>
      </c>
      <c r="K818" s="1" t="s">
        <v>28</v>
      </c>
      <c r="L818" s="1" t="s">
        <v>20</v>
      </c>
      <c r="M818" s="1" t="s">
        <v>21</v>
      </c>
      <c r="N818" s="1" t="s">
        <v>22</v>
      </c>
      <c r="O818" s="1" t="s">
        <v>20</v>
      </c>
      <c r="P818" s="1" t="str">
        <f>IFERROR( LOOKUP(Table1[[#This Row],[Age]],$AO$3:$AO$8,$AP$3:$AP$8), "Out of Range")</f>
        <v>26-35</v>
      </c>
      <c r="Q818" s="1" t="str">
        <f>TEXT(Table1[[#This Row],[Date Joined]],"DD")</f>
        <v>06</v>
      </c>
      <c r="R818" s="1" t="str">
        <f>TEXT(Table1[[#This Row],[Date Joined]],"MMM")</f>
        <v>Jun</v>
      </c>
      <c r="S818" s="1" t="str">
        <f>TEXT(Table1[[#This Row],[Date Joined]],"YYYY")</f>
        <v>2017</v>
      </c>
    </row>
    <row r="819" spans="1:19" x14ac:dyDescent="0.3">
      <c r="A819" s="1" t="s">
        <v>926</v>
      </c>
      <c r="B819" s="1" t="s">
        <v>36</v>
      </c>
      <c r="C819" s="1" t="s">
        <v>24</v>
      </c>
      <c r="D819" s="2">
        <v>47</v>
      </c>
      <c r="E819" s="1" t="s">
        <v>16</v>
      </c>
      <c r="F819" s="1" t="s">
        <v>17</v>
      </c>
      <c r="G819" s="28">
        <v>42892</v>
      </c>
      <c r="H819" s="3">
        <v>23698.61</v>
      </c>
      <c r="I819" s="1" t="s">
        <v>31</v>
      </c>
      <c r="J819" s="1" t="s">
        <v>27</v>
      </c>
      <c r="K819" s="1" t="s">
        <v>20</v>
      </c>
      <c r="L819" s="1" t="s">
        <v>20</v>
      </c>
      <c r="M819" s="1" t="s">
        <v>22</v>
      </c>
      <c r="N819" s="1" t="s">
        <v>22</v>
      </c>
      <c r="O819" s="1" t="s">
        <v>20</v>
      </c>
      <c r="P819" s="1" t="str">
        <f>IFERROR( LOOKUP(Table1[[#This Row],[Age]],$AO$3:$AO$8,$AP$3:$AP$8), "Out of Range")</f>
        <v>45-55</v>
      </c>
      <c r="Q819" s="1" t="str">
        <f>TEXT(Table1[[#This Row],[Date Joined]],"DD")</f>
        <v>06</v>
      </c>
      <c r="R819" s="1" t="str">
        <f>TEXT(Table1[[#This Row],[Date Joined]],"MMM")</f>
        <v>Jun</v>
      </c>
      <c r="S819" s="1" t="str">
        <f>TEXT(Table1[[#This Row],[Date Joined]],"YYYY")</f>
        <v>2017</v>
      </c>
    </row>
    <row r="820" spans="1:19" x14ac:dyDescent="0.3">
      <c r="A820" s="1" t="s">
        <v>927</v>
      </c>
      <c r="B820" s="1" t="s">
        <v>56</v>
      </c>
      <c r="C820" s="1" t="s">
        <v>24</v>
      </c>
      <c r="D820" s="2">
        <v>55</v>
      </c>
      <c r="E820" s="1" t="s">
        <v>40</v>
      </c>
      <c r="F820" s="1" t="s">
        <v>41</v>
      </c>
      <c r="G820" s="28">
        <v>42892</v>
      </c>
      <c r="H820" s="3">
        <v>14753.28</v>
      </c>
      <c r="I820" s="1" t="s">
        <v>31</v>
      </c>
      <c r="J820" s="1" t="s">
        <v>19</v>
      </c>
      <c r="K820" s="1" t="s">
        <v>20</v>
      </c>
      <c r="L820" s="1" t="s">
        <v>20</v>
      </c>
      <c r="M820" s="1" t="s">
        <v>21</v>
      </c>
      <c r="N820" s="1" t="s">
        <v>22</v>
      </c>
      <c r="O820" s="1" t="s">
        <v>20</v>
      </c>
      <c r="P820" s="1" t="str">
        <f>IFERROR( LOOKUP(Table1[[#This Row],[Age]],$AO$3:$AO$8,$AP$3:$AP$8), "Out of Range")</f>
        <v>55-65</v>
      </c>
      <c r="Q820" s="1" t="str">
        <f>TEXT(Table1[[#This Row],[Date Joined]],"DD")</f>
        <v>06</v>
      </c>
      <c r="R820" s="1" t="str">
        <f>TEXT(Table1[[#This Row],[Date Joined]],"MMM")</f>
        <v>Jun</v>
      </c>
      <c r="S820" s="1" t="str">
        <f>TEXT(Table1[[#This Row],[Date Joined]],"YYYY")</f>
        <v>2017</v>
      </c>
    </row>
    <row r="821" spans="1:19" x14ac:dyDescent="0.3">
      <c r="A821" s="1" t="s">
        <v>928</v>
      </c>
      <c r="B821" s="1" t="s">
        <v>60</v>
      </c>
      <c r="C821" s="1" t="s">
        <v>15</v>
      </c>
      <c r="D821" s="2">
        <v>52</v>
      </c>
      <c r="E821" s="1" t="s">
        <v>40</v>
      </c>
      <c r="F821" s="1" t="s">
        <v>26</v>
      </c>
      <c r="G821" s="28">
        <v>42892</v>
      </c>
      <c r="H821" s="3">
        <v>28636.1</v>
      </c>
      <c r="I821" s="1" t="s">
        <v>18</v>
      </c>
      <c r="J821" s="1" t="s">
        <v>27</v>
      </c>
      <c r="K821" s="1" t="s">
        <v>28</v>
      </c>
      <c r="L821" s="1" t="s">
        <v>20</v>
      </c>
      <c r="M821" s="1" t="s">
        <v>21</v>
      </c>
      <c r="N821" s="1" t="s">
        <v>38</v>
      </c>
      <c r="O821" s="1" t="s">
        <v>20</v>
      </c>
      <c r="P821" s="1" t="str">
        <f>IFERROR( LOOKUP(Table1[[#This Row],[Age]],$AO$3:$AO$8,$AP$3:$AP$8), "Out of Range")</f>
        <v>45-55</v>
      </c>
      <c r="Q821" s="1" t="str">
        <f>TEXT(Table1[[#This Row],[Date Joined]],"DD")</f>
        <v>06</v>
      </c>
      <c r="R821" s="1" t="str">
        <f>TEXT(Table1[[#This Row],[Date Joined]],"MMM")</f>
        <v>Jun</v>
      </c>
      <c r="S821" s="1" t="str">
        <f>TEXT(Table1[[#This Row],[Date Joined]],"YYYY")</f>
        <v>2017</v>
      </c>
    </row>
    <row r="822" spans="1:19" x14ac:dyDescent="0.3">
      <c r="A822" s="1" t="s">
        <v>929</v>
      </c>
      <c r="B822" s="1" t="s">
        <v>36</v>
      </c>
      <c r="C822" s="1" t="s">
        <v>15</v>
      </c>
      <c r="D822" s="2">
        <v>53</v>
      </c>
      <c r="E822" s="1" t="s">
        <v>40</v>
      </c>
      <c r="F822" s="1" t="s">
        <v>26</v>
      </c>
      <c r="G822" s="28">
        <v>42892</v>
      </c>
      <c r="H822" s="3">
        <v>63022.87</v>
      </c>
      <c r="I822" s="1" t="s">
        <v>18</v>
      </c>
      <c r="J822" s="1" t="s">
        <v>27</v>
      </c>
      <c r="K822" s="1" t="s">
        <v>20</v>
      </c>
      <c r="L822" s="1" t="s">
        <v>20</v>
      </c>
      <c r="M822" s="1" t="s">
        <v>21</v>
      </c>
      <c r="N822" s="1" t="s">
        <v>22</v>
      </c>
      <c r="O822" s="1" t="s">
        <v>20</v>
      </c>
      <c r="P822" s="1" t="str">
        <f>IFERROR( LOOKUP(Table1[[#This Row],[Age]],$AO$3:$AO$8,$AP$3:$AP$8), "Out of Range")</f>
        <v>45-55</v>
      </c>
      <c r="Q822" s="1" t="str">
        <f>TEXT(Table1[[#This Row],[Date Joined]],"DD")</f>
        <v>06</v>
      </c>
      <c r="R822" s="1" t="str">
        <f>TEXT(Table1[[#This Row],[Date Joined]],"MMM")</f>
        <v>Jun</v>
      </c>
      <c r="S822" s="1" t="str">
        <f>TEXT(Table1[[#This Row],[Date Joined]],"YYYY")</f>
        <v>2017</v>
      </c>
    </row>
    <row r="823" spans="1:19" x14ac:dyDescent="0.3">
      <c r="A823" s="1" t="s">
        <v>930</v>
      </c>
      <c r="B823" s="1" t="s">
        <v>82</v>
      </c>
      <c r="C823" s="1" t="s">
        <v>15</v>
      </c>
      <c r="D823" s="2">
        <v>34</v>
      </c>
      <c r="E823" s="1" t="s">
        <v>34</v>
      </c>
      <c r="F823" s="1" t="s">
        <v>26</v>
      </c>
      <c r="G823" s="28">
        <v>42892</v>
      </c>
      <c r="H823" s="3">
        <v>44069.279999999999</v>
      </c>
      <c r="I823" s="1" t="s">
        <v>31</v>
      </c>
      <c r="J823" s="1" t="s">
        <v>32</v>
      </c>
      <c r="K823" s="1" t="s">
        <v>28</v>
      </c>
      <c r="L823" s="1" t="s">
        <v>20</v>
      </c>
      <c r="M823" s="1" t="s">
        <v>21</v>
      </c>
      <c r="N823" s="1" t="s">
        <v>29</v>
      </c>
      <c r="O823" s="1" t="s">
        <v>20</v>
      </c>
      <c r="P823" s="1" t="str">
        <f>IFERROR( LOOKUP(Table1[[#This Row],[Age]],$AO$3:$AO$8,$AP$3:$AP$8), "Out of Range")</f>
        <v>26-35</v>
      </c>
      <c r="Q823" s="1" t="str">
        <f>TEXT(Table1[[#This Row],[Date Joined]],"DD")</f>
        <v>06</v>
      </c>
      <c r="R823" s="1" t="str">
        <f>TEXT(Table1[[#This Row],[Date Joined]],"MMM")</f>
        <v>Jun</v>
      </c>
      <c r="S823" s="1" t="str">
        <f>TEXT(Table1[[#This Row],[Date Joined]],"YYYY")</f>
        <v>2017</v>
      </c>
    </row>
    <row r="824" spans="1:19" x14ac:dyDescent="0.3">
      <c r="A824" s="1" t="s">
        <v>931</v>
      </c>
      <c r="B824" s="1" t="s">
        <v>46</v>
      </c>
      <c r="C824" s="1" t="s">
        <v>15</v>
      </c>
      <c r="D824" s="2">
        <v>36</v>
      </c>
      <c r="E824" s="1" t="s">
        <v>16</v>
      </c>
      <c r="F824" s="1" t="s">
        <v>26</v>
      </c>
      <c r="G824" s="28">
        <v>42893</v>
      </c>
      <c r="H824" s="3">
        <v>91222.85</v>
      </c>
      <c r="I824" s="1" t="s">
        <v>18</v>
      </c>
      <c r="J824" s="1" t="s">
        <v>32</v>
      </c>
      <c r="K824" s="1" t="s">
        <v>20</v>
      </c>
      <c r="L824" s="1" t="s">
        <v>20</v>
      </c>
      <c r="M824" s="1" t="s">
        <v>21</v>
      </c>
      <c r="N824" s="1" t="s">
        <v>38</v>
      </c>
      <c r="O824" s="1" t="s">
        <v>20</v>
      </c>
      <c r="P824" s="1" t="str">
        <f>IFERROR( LOOKUP(Table1[[#This Row],[Age]],$AO$3:$AO$8,$AP$3:$AP$8), "Out of Range")</f>
        <v>35-45</v>
      </c>
      <c r="Q824" s="1" t="str">
        <f>TEXT(Table1[[#This Row],[Date Joined]],"DD")</f>
        <v>07</v>
      </c>
      <c r="R824" s="1" t="str">
        <f>TEXT(Table1[[#This Row],[Date Joined]],"MMM")</f>
        <v>Jun</v>
      </c>
      <c r="S824" s="1" t="str">
        <f>TEXT(Table1[[#This Row],[Date Joined]],"YYYY")</f>
        <v>2017</v>
      </c>
    </row>
    <row r="825" spans="1:19" x14ac:dyDescent="0.3">
      <c r="A825" s="1" t="s">
        <v>932</v>
      </c>
      <c r="B825" s="1" t="s">
        <v>78</v>
      </c>
      <c r="C825" s="1" t="s">
        <v>24</v>
      </c>
      <c r="D825" s="2">
        <v>34</v>
      </c>
      <c r="E825" s="1" t="s">
        <v>16</v>
      </c>
      <c r="F825" s="1" t="s">
        <v>17</v>
      </c>
      <c r="G825" s="28">
        <v>42893</v>
      </c>
      <c r="H825" s="3">
        <v>34041.4</v>
      </c>
      <c r="I825" s="1" t="s">
        <v>18</v>
      </c>
      <c r="J825" s="1" t="s">
        <v>32</v>
      </c>
      <c r="K825" s="1" t="s">
        <v>28</v>
      </c>
      <c r="L825" s="1" t="s">
        <v>20</v>
      </c>
      <c r="M825" s="1" t="s">
        <v>21</v>
      </c>
      <c r="N825" s="1" t="s">
        <v>38</v>
      </c>
      <c r="O825" s="1" t="s">
        <v>28</v>
      </c>
      <c r="P825" s="1" t="str">
        <f>IFERROR( LOOKUP(Table1[[#This Row],[Age]],$AO$3:$AO$8,$AP$3:$AP$8), "Out of Range")</f>
        <v>26-35</v>
      </c>
      <c r="Q825" s="1" t="str">
        <f>TEXT(Table1[[#This Row],[Date Joined]],"DD")</f>
        <v>07</v>
      </c>
      <c r="R825" s="1" t="str">
        <f>TEXT(Table1[[#This Row],[Date Joined]],"MMM")</f>
        <v>Jun</v>
      </c>
      <c r="S825" s="1" t="str">
        <f>TEXT(Table1[[#This Row],[Date Joined]],"YYYY")</f>
        <v>2017</v>
      </c>
    </row>
    <row r="826" spans="1:19" x14ac:dyDescent="0.3">
      <c r="A826" s="1" t="s">
        <v>1616</v>
      </c>
      <c r="B826" s="1" t="s">
        <v>79</v>
      </c>
      <c r="C826" s="1" t="s">
        <v>15</v>
      </c>
      <c r="D826" s="2">
        <v>27</v>
      </c>
      <c r="E826" s="1" t="s">
        <v>16</v>
      </c>
      <c r="F826" s="1" t="s">
        <v>17</v>
      </c>
      <c r="G826" s="28">
        <v>42951</v>
      </c>
      <c r="H826" s="3">
        <v>3736.94</v>
      </c>
      <c r="I826" s="1" t="s">
        <v>18</v>
      </c>
      <c r="J826" s="1" t="s">
        <v>32</v>
      </c>
      <c r="K826" s="1" t="s">
        <v>20</v>
      </c>
      <c r="L826" s="1" t="s">
        <v>28</v>
      </c>
      <c r="M826" s="1" t="s">
        <v>53</v>
      </c>
      <c r="N826" s="1" t="s">
        <v>22</v>
      </c>
      <c r="O826" s="1" t="s">
        <v>20</v>
      </c>
      <c r="P826" s="1" t="str">
        <f>IFERROR( LOOKUP(Table1[[#This Row],[Age]],$AO$3:$AO$8,$AP$3:$AP$8), "Out of Range")</f>
        <v>26-35</v>
      </c>
      <c r="Q826" s="1" t="str">
        <f>TEXT(Table1[[#This Row],[Date Joined]],"DD")</f>
        <v>04</v>
      </c>
      <c r="R826" s="1" t="str">
        <f>TEXT(Table1[[#This Row],[Date Joined]],"MMM")</f>
        <v>Aug</v>
      </c>
      <c r="S826" s="1" t="str">
        <f>TEXT(Table1[[#This Row],[Date Joined]],"YYYY")</f>
        <v>2017</v>
      </c>
    </row>
    <row r="827" spans="1:19" x14ac:dyDescent="0.3">
      <c r="A827" s="1" t="s">
        <v>934</v>
      </c>
      <c r="B827" s="1" t="s">
        <v>80</v>
      </c>
      <c r="C827" s="1" t="s">
        <v>15</v>
      </c>
      <c r="D827" s="2">
        <v>35</v>
      </c>
      <c r="E827" s="1" t="s">
        <v>16</v>
      </c>
      <c r="F827" s="1" t="s">
        <v>17</v>
      </c>
      <c r="G827" s="28">
        <v>42893</v>
      </c>
      <c r="H827" s="3">
        <v>54390.01</v>
      </c>
      <c r="I827" s="1" t="s">
        <v>31</v>
      </c>
      <c r="J827" s="1" t="s">
        <v>32</v>
      </c>
      <c r="K827" s="1" t="s">
        <v>20</v>
      </c>
      <c r="L827" s="1" t="s">
        <v>20</v>
      </c>
      <c r="M827" s="1" t="s">
        <v>21</v>
      </c>
      <c r="N827" s="1" t="s">
        <v>22</v>
      </c>
      <c r="O827" s="1" t="s">
        <v>20</v>
      </c>
      <c r="P827" s="1" t="str">
        <f>IFERROR( LOOKUP(Table1[[#This Row],[Age]],$AO$3:$AO$8,$AP$3:$AP$8), "Out of Range")</f>
        <v>35-45</v>
      </c>
      <c r="Q827" s="1" t="str">
        <f>TEXT(Table1[[#This Row],[Date Joined]],"DD")</f>
        <v>07</v>
      </c>
      <c r="R827" s="1" t="str">
        <f>TEXT(Table1[[#This Row],[Date Joined]],"MMM")</f>
        <v>Jun</v>
      </c>
      <c r="S827" s="1" t="str">
        <f>TEXT(Table1[[#This Row],[Date Joined]],"YYYY")</f>
        <v>2017</v>
      </c>
    </row>
    <row r="828" spans="1:19" x14ac:dyDescent="0.3">
      <c r="A828" s="1" t="s">
        <v>1636</v>
      </c>
      <c r="B828" s="1" t="s">
        <v>99</v>
      </c>
      <c r="C828" s="1" t="s">
        <v>15</v>
      </c>
      <c r="D828" s="2">
        <v>27</v>
      </c>
      <c r="E828" s="1" t="s">
        <v>34</v>
      </c>
      <c r="F828" s="1" t="s">
        <v>17</v>
      </c>
      <c r="G828" s="28">
        <v>42953</v>
      </c>
      <c r="H828" s="3">
        <v>26179.21</v>
      </c>
      <c r="I828" s="1" t="s">
        <v>49</v>
      </c>
      <c r="J828" s="1" t="s">
        <v>27</v>
      </c>
      <c r="K828" s="1" t="s">
        <v>28</v>
      </c>
      <c r="L828" s="1" t="s">
        <v>20</v>
      </c>
      <c r="M828" s="1" t="s">
        <v>22</v>
      </c>
      <c r="N828" s="1" t="s">
        <v>22</v>
      </c>
      <c r="O828" s="1" t="s">
        <v>20</v>
      </c>
      <c r="P828" s="1" t="str">
        <f>IFERROR( LOOKUP(Table1[[#This Row],[Age]],$AO$3:$AO$8,$AP$3:$AP$8), "Out of Range")</f>
        <v>26-35</v>
      </c>
      <c r="Q828" s="1" t="str">
        <f>TEXT(Table1[[#This Row],[Date Joined]],"DD")</f>
        <v>06</v>
      </c>
      <c r="R828" s="1" t="str">
        <f>TEXT(Table1[[#This Row],[Date Joined]],"MMM")</f>
        <v>Aug</v>
      </c>
      <c r="S828" s="1" t="str">
        <f>TEXT(Table1[[#This Row],[Date Joined]],"YYYY")</f>
        <v>2017</v>
      </c>
    </row>
    <row r="829" spans="1:19" x14ac:dyDescent="0.3">
      <c r="A829" s="1" t="s">
        <v>936</v>
      </c>
      <c r="B829" s="1" t="s">
        <v>35</v>
      </c>
      <c r="C829" s="1" t="s">
        <v>15</v>
      </c>
      <c r="D829" s="2">
        <v>45</v>
      </c>
      <c r="E829" s="1" t="s">
        <v>40</v>
      </c>
      <c r="F829" s="1" t="s">
        <v>41</v>
      </c>
      <c r="G829" s="28">
        <v>42893</v>
      </c>
      <c r="H829" s="3">
        <v>20421.3</v>
      </c>
      <c r="I829" s="1" t="s">
        <v>31</v>
      </c>
      <c r="J829" s="1" t="s">
        <v>19</v>
      </c>
      <c r="K829" s="1" t="s">
        <v>20</v>
      </c>
      <c r="L829" s="1" t="s">
        <v>28</v>
      </c>
      <c r="M829" s="1" t="s">
        <v>21</v>
      </c>
      <c r="N829" s="1" t="s">
        <v>22</v>
      </c>
      <c r="O829" s="1" t="s">
        <v>20</v>
      </c>
      <c r="P829" s="1" t="str">
        <f>IFERROR( LOOKUP(Table1[[#This Row],[Age]],$AO$3:$AO$8,$AP$3:$AP$8), "Out of Range")</f>
        <v>45-55</v>
      </c>
      <c r="Q829" s="1" t="str">
        <f>TEXT(Table1[[#This Row],[Date Joined]],"DD")</f>
        <v>07</v>
      </c>
      <c r="R829" s="1" t="str">
        <f>TEXT(Table1[[#This Row],[Date Joined]],"MMM")</f>
        <v>Jun</v>
      </c>
      <c r="S829" s="1" t="str">
        <f>TEXT(Table1[[#This Row],[Date Joined]],"YYYY")</f>
        <v>2017</v>
      </c>
    </row>
    <row r="830" spans="1:19" x14ac:dyDescent="0.3">
      <c r="A830" s="1" t="s">
        <v>1713</v>
      </c>
      <c r="B830" s="1" t="s">
        <v>106</v>
      </c>
      <c r="C830" s="1" t="s">
        <v>24</v>
      </c>
      <c r="D830" s="2">
        <v>27</v>
      </c>
      <c r="E830" s="1" t="s">
        <v>16</v>
      </c>
      <c r="F830" s="1" t="s">
        <v>41</v>
      </c>
      <c r="G830" s="28">
        <v>42960</v>
      </c>
      <c r="H830" s="3">
        <v>51011.48</v>
      </c>
      <c r="I830" s="1" t="s">
        <v>31</v>
      </c>
      <c r="J830" s="1" t="s">
        <v>32</v>
      </c>
      <c r="K830" s="1" t="s">
        <v>28</v>
      </c>
      <c r="L830" s="1" t="s">
        <v>20</v>
      </c>
      <c r="M830" s="1" t="s">
        <v>21</v>
      </c>
      <c r="N830" s="1" t="s">
        <v>22</v>
      </c>
      <c r="O830" s="1" t="s">
        <v>28</v>
      </c>
      <c r="P830" s="1" t="str">
        <f>IFERROR( LOOKUP(Table1[[#This Row],[Age]],$AO$3:$AO$8,$AP$3:$AP$8), "Out of Range")</f>
        <v>26-35</v>
      </c>
      <c r="Q830" s="1" t="str">
        <f>TEXT(Table1[[#This Row],[Date Joined]],"DD")</f>
        <v>13</v>
      </c>
      <c r="R830" s="1" t="str">
        <f>TEXT(Table1[[#This Row],[Date Joined]],"MMM")</f>
        <v>Aug</v>
      </c>
      <c r="S830" s="1" t="str">
        <f>TEXT(Table1[[#This Row],[Date Joined]],"YYYY")</f>
        <v>2017</v>
      </c>
    </row>
    <row r="831" spans="1:19" x14ac:dyDescent="0.3">
      <c r="A831" s="1" t="s">
        <v>938</v>
      </c>
      <c r="B831" s="1" t="s">
        <v>51</v>
      </c>
      <c r="C831" s="1" t="s">
        <v>15</v>
      </c>
      <c r="D831" s="2">
        <v>21</v>
      </c>
      <c r="E831" s="1" t="s">
        <v>25</v>
      </c>
      <c r="F831" s="1" t="s">
        <v>17</v>
      </c>
      <c r="G831" s="28">
        <v>42893</v>
      </c>
      <c r="H831" s="3">
        <v>40331.269999999997</v>
      </c>
      <c r="I831" s="1" t="s">
        <v>31</v>
      </c>
      <c r="J831" s="1" t="s">
        <v>32</v>
      </c>
      <c r="K831" s="1" t="s">
        <v>28</v>
      </c>
      <c r="L831" s="1" t="s">
        <v>20</v>
      </c>
      <c r="M831" s="1" t="s">
        <v>21</v>
      </c>
      <c r="N831" s="1" t="s">
        <v>22</v>
      </c>
      <c r="O831" s="1" t="s">
        <v>20</v>
      </c>
      <c r="P831" s="1" t="str">
        <f>IFERROR( LOOKUP(Table1[[#This Row],[Age]],$AO$3:$AO$8,$AP$3:$AP$8), "Out of Range")</f>
        <v>15-25</v>
      </c>
      <c r="Q831" s="1" t="str">
        <f>TEXT(Table1[[#This Row],[Date Joined]],"DD")</f>
        <v>07</v>
      </c>
      <c r="R831" s="1" t="str">
        <f>TEXT(Table1[[#This Row],[Date Joined]],"MMM")</f>
        <v>Jun</v>
      </c>
      <c r="S831" s="1" t="str">
        <f>TEXT(Table1[[#This Row],[Date Joined]],"YYYY")</f>
        <v>2017</v>
      </c>
    </row>
    <row r="832" spans="1:19" x14ac:dyDescent="0.3">
      <c r="A832" s="1" t="s">
        <v>939</v>
      </c>
      <c r="B832" s="1" t="s">
        <v>37</v>
      </c>
      <c r="C832" s="1" t="s">
        <v>15</v>
      </c>
      <c r="D832" s="2">
        <v>37</v>
      </c>
      <c r="E832" s="1" t="s">
        <v>16</v>
      </c>
      <c r="F832" s="1" t="s">
        <v>17</v>
      </c>
      <c r="G832" s="28">
        <v>42894</v>
      </c>
      <c r="H832" s="3">
        <v>26201.54</v>
      </c>
      <c r="I832" s="1" t="s">
        <v>31</v>
      </c>
      <c r="J832" s="1" t="s">
        <v>32</v>
      </c>
      <c r="K832" s="1" t="s">
        <v>20</v>
      </c>
      <c r="L832" s="1" t="s">
        <v>20</v>
      </c>
      <c r="M832" s="1" t="s">
        <v>21</v>
      </c>
      <c r="N832" s="1" t="s">
        <v>22</v>
      </c>
      <c r="O832" s="1" t="s">
        <v>20</v>
      </c>
      <c r="P832" s="1" t="str">
        <f>IFERROR( LOOKUP(Table1[[#This Row],[Age]],$AO$3:$AO$8,$AP$3:$AP$8), "Out of Range")</f>
        <v>35-45</v>
      </c>
      <c r="Q832" s="1" t="str">
        <f>TEXT(Table1[[#This Row],[Date Joined]],"DD")</f>
        <v>08</v>
      </c>
      <c r="R832" s="1" t="str">
        <f>TEXT(Table1[[#This Row],[Date Joined]],"MMM")</f>
        <v>Jun</v>
      </c>
      <c r="S832" s="1" t="str">
        <f>TEXT(Table1[[#This Row],[Date Joined]],"YYYY")</f>
        <v>2017</v>
      </c>
    </row>
    <row r="833" spans="1:19" x14ac:dyDescent="0.3">
      <c r="A833" s="1" t="s">
        <v>940</v>
      </c>
      <c r="B833" s="1" t="s">
        <v>97</v>
      </c>
      <c r="C833" s="1" t="s">
        <v>15</v>
      </c>
      <c r="D833" s="2">
        <v>36</v>
      </c>
      <c r="E833" s="1" t="s">
        <v>16</v>
      </c>
      <c r="F833" s="1" t="s">
        <v>17</v>
      </c>
      <c r="G833" s="28">
        <v>42894</v>
      </c>
      <c r="H833" s="3">
        <v>97352.33</v>
      </c>
      <c r="I833" s="1" t="s">
        <v>18</v>
      </c>
      <c r="J833" s="1" t="s">
        <v>27</v>
      </c>
      <c r="K833" s="1" t="s">
        <v>20</v>
      </c>
      <c r="L833" s="1" t="s">
        <v>20</v>
      </c>
      <c r="M833" s="1" t="s">
        <v>22</v>
      </c>
      <c r="N833" s="1" t="s">
        <v>22</v>
      </c>
      <c r="O833" s="1" t="s">
        <v>28</v>
      </c>
      <c r="P833" s="1" t="str">
        <f>IFERROR( LOOKUP(Table1[[#This Row],[Age]],$AO$3:$AO$8,$AP$3:$AP$8), "Out of Range")</f>
        <v>35-45</v>
      </c>
      <c r="Q833" s="1" t="str">
        <f>TEXT(Table1[[#This Row],[Date Joined]],"DD")</f>
        <v>08</v>
      </c>
      <c r="R833" s="1" t="str">
        <f>TEXT(Table1[[#This Row],[Date Joined]],"MMM")</f>
        <v>Jun</v>
      </c>
      <c r="S833" s="1" t="str">
        <f>TEXT(Table1[[#This Row],[Date Joined]],"YYYY")</f>
        <v>2017</v>
      </c>
    </row>
    <row r="834" spans="1:19" x14ac:dyDescent="0.3">
      <c r="A834" s="1" t="s">
        <v>941</v>
      </c>
      <c r="B834" s="1" t="s">
        <v>80</v>
      </c>
      <c r="C834" s="1" t="s">
        <v>15</v>
      </c>
      <c r="D834" s="2">
        <v>54</v>
      </c>
      <c r="E834" s="1" t="s">
        <v>40</v>
      </c>
      <c r="F834" s="1" t="s">
        <v>26</v>
      </c>
      <c r="G834" s="28">
        <v>42894</v>
      </c>
      <c r="H834" s="3">
        <v>45800.52</v>
      </c>
      <c r="I834" s="1" t="s">
        <v>18</v>
      </c>
      <c r="J834" s="1" t="s">
        <v>27</v>
      </c>
      <c r="K834" s="1" t="s">
        <v>20</v>
      </c>
      <c r="L834" s="1" t="s">
        <v>20</v>
      </c>
      <c r="M834" s="1" t="s">
        <v>21</v>
      </c>
      <c r="N834" s="1" t="s">
        <v>22</v>
      </c>
      <c r="O834" s="1" t="s">
        <v>20</v>
      </c>
      <c r="P834" s="1" t="str">
        <f>IFERROR( LOOKUP(Table1[[#This Row],[Age]],$AO$3:$AO$8,$AP$3:$AP$8), "Out of Range")</f>
        <v>45-55</v>
      </c>
      <c r="Q834" s="1" t="str">
        <f>TEXT(Table1[[#This Row],[Date Joined]],"DD")</f>
        <v>08</v>
      </c>
      <c r="R834" s="1" t="str">
        <f>TEXT(Table1[[#This Row],[Date Joined]],"MMM")</f>
        <v>Jun</v>
      </c>
      <c r="S834" s="1" t="str">
        <f>TEXT(Table1[[#This Row],[Date Joined]],"YYYY")</f>
        <v>2017</v>
      </c>
    </row>
    <row r="835" spans="1:19" x14ac:dyDescent="0.3">
      <c r="A835" s="1" t="s">
        <v>942</v>
      </c>
      <c r="B835" s="1" t="s">
        <v>45</v>
      </c>
      <c r="C835" s="1" t="s">
        <v>15</v>
      </c>
      <c r="D835" s="2">
        <v>42</v>
      </c>
      <c r="E835" s="1" t="s">
        <v>40</v>
      </c>
      <c r="F835" s="1" t="s">
        <v>41</v>
      </c>
      <c r="G835" s="28">
        <v>42894</v>
      </c>
      <c r="H835" s="3">
        <v>93241.279999999999</v>
      </c>
      <c r="I835" s="1" t="s">
        <v>18</v>
      </c>
      <c r="J835" s="1" t="s">
        <v>27</v>
      </c>
      <c r="K835" s="1" t="s">
        <v>28</v>
      </c>
      <c r="L835" s="1" t="s">
        <v>20</v>
      </c>
      <c r="M835" s="1" t="s">
        <v>22</v>
      </c>
      <c r="N835" s="1" t="s">
        <v>22</v>
      </c>
      <c r="O835" s="1" t="s">
        <v>20</v>
      </c>
      <c r="P835" s="1" t="str">
        <f>IFERROR( LOOKUP(Table1[[#This Row],[Age]],$AO$3:$AO$8,$AP$3:$AP$8), "Out of Range")</f>
        <v>35-45</v>
      </c>
      <c r="Q835" s="1" t="str">
        <f>TEXT(Table1[[#This Row],[Date Joined]],"DD")</f>
        <v>08</v>
      </c>
      <c r="R835" s="1" t="str">
        <f>TEXT(Table1[[#This Row],[Date Joined]],"MMM")</f>
        <v>Jun</v>
      </c>
      <c r="S835" s="1" t="str">
        <f>TEXT(Table1[[#This Row],[Date Joined]],"YYYY")</f>
        <v>2017</v>
      </c>
    </row>
    <row r="836" spans="1:19" x14ac:dyDescent="0.3">
      <c r="A836" s="1" t="s">
        <v>943</v>
      </c>
      <c r="B836" s="1" t="s">
        <v>58</v>
      </c>
      <c r="C836" s="1" t="s">
        <v>15</v>
      </c>
      <c r="D836" s="2">
        <v>40</v>
      </c>
      <c r="E836" s="1" t="s">
        <v>16</v>
      </c>
      <c r="F836" s="1" t="s">
        <v>17</v>
      </c>
      <c r="G836" s="28">
        <v>42895</v>
      </c>
      <c r="H836" s="3">
        <v>56845.73</v>
      </c>
      <c r="I836" s="1" t="s">
        <v>18</v>
      </c>
      <c r="J836" s="1" t="s">
        <v>27</v>
      </c>
      <c r="K836" s="1" t="s">
        <v>20</v>
      </c>
      <c r="L836" s="1" t="s">
        <v>20</v>
      </c>
      <c r="M836" s="1" t="s">
        <v>21</v>
      </c>
      <c r="N836" s="1" t="s">
        <v>22</v>
      </c>
      <c r="O836" s="1" t="s">
        <v>20</v>
      </c>
      <c r="P836" s="1" t="str">
        <f>IFERROR( LOOKUP(Table1[[#This Row],[Age]],$AO$3:$AO$8,$AP$3:$AP$8), "Out of Range")</f>
        <v>35-45</v>
      </c>
      <c r="Q836" s="1" t="str">
        <f>TEXT(Table1[[#This Row],[Date Joined]],"DD")</f>
        <v>09</v>
      </c>
      <c r="R836" s="1" t="str">
        <f>TEXT(Table1[[#This Row],[Date Joined]],"MMM")</f>
        <v>Jun</v>
      </c>
      <c r="S836" s="1" t="str">
        <f>TEXT(Table1[[#This Row],[Date Joined]],"YYYY")</f>
        <v>2017</v>
      </c>
    </row>
    <row r="837" spans="1:19" x14ac:dyDescent="0.3">
      <c r="A837" s="1" t="s">
        <v>944</v>
      </c>
      <c r="B837" s="1" t="s">
        <v>90</v>
      </c>
      <c r="C837" s="1" t="s">
        <v>24</v>
      </c>
      <c r="D837" s="2">
        <v>35</v>
      </c>
      <c r="E837" s="1" t="s">
        <v>16</v>
      </c>
      <c r="F837" s="1" t="s">
        <v>17</v>
      </c>
      <c r="G837" s="28">
        <v>42895</v>
      </c>
      <c r="H837" s="3">
        <v>72784.42</v>
      </c>
      <c r="I837" s="1" t="s">
        <v>31</v>
      </c>
      <c r="J837" s="1" t="s">
        <v>27</v>
      </c>
      <c r="K837" s="1" t="s">
        <v>20</v>
      </c>
      <c r="L837" s="1" t="s">
        <v>20</v>
      </c>
      <c r="M837" s="1" t="s">
        <v>21</v>
      </c>
      <c r="N837" s="1" t="s">
        <v>22</v>
      </c>
      <c r="O837" s="1" t="s">
        <v>20</v>
      </c>
      <c r="P837" s="1" t="str">
        <f>IFERROR( LOOKUP(Table1[[#This Row],[Age]],$AO$3:$AO$8,$AP$3:$AP$8), "Out of Range")</f>
        <v>35-45</v>
      </c>
      <c r="Q837" s="1" t="str">
        <f>TEXT(Table1[[#This Row],[Date Joined]],"DD")</f>
        <v>09</v>
      </c>
      <c r="R837" s="1" t="str">
        <f>TEXT(Table1[[#This Row],[Date Joined]],"MMM")</f>
        <v>Jun</v>
      </c>
      <c r="S837" s="1" t="str">
        <f>TEXT(Table1[[#This Row],[Date Joined]],"YYYY")</f>
        <v>2017</v>
      </c>
    </row>
    <row r="838" spans="1:19" x14ac:dyDescent="0.3">
      <c r="A838" s="1" t="s">
        <v>1784</v>
      </c>
      <c r="B838" s="1" t="s">
        <v>94</v>
      </c>
      <c r="C838" s="1" t="s">
        <v>24</v>
      </c>
      <c r="D838" s="2">
        <v>27</v>
      </c>
      <c r="E838" s="1" t="s">
        <v>16</v>
      </c>
      <c r="F838" s="1" t="s">
        <v>26</v>
      </c>
      <c r="G838" s="28">
        <v>42967</v>
      </c>
      <c r="H838" s="3">
        <v>48227.22</v>
      </c>
      <c r="I838" s="1" t="s">
        <v>18</v>
      </c>
      <c r="J838" s="1" t="s">
        <v>19</v>
      </c>
      <c r="K838" s="1" t="s">
        <v>28</v>
      </c>
      <c r="L838" s="1" t="s">
        <v>20</v>
      </c>
      <c r="M838" s="1" t="s">
        <v>22</v>
      </c>
      <c r="N838" s="1" t="s">
        <v>22</v>
      </c>
      <c r="O838" s="1" t="s">
        <v>20</v>
      </c>
      <c r="P838" s="1" t="str">
        <f>IFERROR( LOOKUP(Table1[[#This Row],[Age]],$AO$3:$AO$8,$AP$3:$AP$8), "Out of Range")</f>
        <v>26-35</v>
      </c>
      <c r="Q838" s="1" t="str">
        <f>TEXT(Table1[[#This Row],[Date Joined]],"DD")</f>
        <v>20</v>
      </c>
      <c r="R838" s="1" t="str">
        <f>TEXT(Table1[[#This Row],[Date Joined]],"MMM")</f>
        <v>Aug</v>
      </c>
      <c r="S838" s="1" t="str">
        <f>TEXT(Table1[[#This Row],[Date Joined]],"YYYY")</f>
        <v>2017</v>
      </c>
    </row>
    <row r="839" spans="1:19" x14ac:dyDescent="0.3">
      <c r="A839" s="1" t="s">
        <v>1879</v>
      </c>
      <c r="B839" s="1" t="s">
        <v>60</v>
      </c>
      <c r="C839" s="1" t="s">
        <v>15</v>
      </c>
      <c r="D839" s="2">
        <v>27</v>
      </c>
      <c r="E839" s="1" t="s">
        <v>16</v>
      </c>
      <c r="F839" s="1" t="s">
        <v>17</v>
      </c>
      <c r="G839" s="28">
        <v>42972</v>
      </c>
      <c r="H839" s="3">
        <v>2068.88</v>
      </c>
      <c r="I839" s="1" t="s">
        <v>31</v>
      </c>
      <c r="J839" s="1" t="s">
        <v>27</v>
      </c>
      <c r="K839" s="1" t="s">
        <v>28</v>
      </c>
      <c r="L839" s="1" t="s">
        <v>20</v>
      </c>
      <c r="M839" s="1" t="s">
        <v>22</v>
      </c>
      <c r="N839" s="1" t="s">
        <v>22</v>
      </c>
      <c r="O839" s="1" t="s">
        <v>20</v>
      </c>
      <c r="P839" s="1" t="str">
        <f>IFERROR( LOOKUP(Table1[[#This Row],[Age]],$AO$3:$AO$8,$AP$3:$AP$8), "Out of Range")</f>
        <v>26-35</v>
      </c>
      <c r="Q839" s="1" t="str">
        <f>TEXT(Table1[[#This Row],[Date Joined]],"DD")</f>
        <v>25</v>
      </c>
      <c r="R839" s="1" t="str">
        <f>TEXT(Table1[[#This Row],[Date Joined]],"MMM")</f>
        <v>Aug</v>
      </c>
      <c r="S839" s="1" t="str">
        <f>TEXT(Table1[[#This Row],[Date Joined]],"YYYY")</f>
        <v>2017</v>
      </c>
    </row>
    <row r="840" spans="1:19" x14ac:dyDescent="0.3">
      <c r="A840" s="1" t="s">
        <v>947</v>
      </c>
      <c r="B840" s="1" t="s">
        <v>89</v>
      </c>
      <c r="C840" s="1" t="s">
        <v>15</v>
      </c>
      <c r="D840" s="2">
        <v>44</v>
      </c>
      <c r="E840" s="1" t="s">
        <v>16</v>
      </c>
      <c r="F840" s="1" t="s">
        <v>17</v>
      </c>
      <c r="G840" s="28">
        <v>42896</v>
      </c>
      <c r="H840" s="3">
        <v>82811.61</v>
      </c>
      <c r="I840" s="1" t="s">
        <v>31</v>
      </c>
      <c r="J840" s="1" t="s">
        <v>32</v>
      </c>
      <c r="K840" s="1" t="s">
        <v>20</v>
      </c>
      <c r="L840" s="1" t="s">
        <v>20</v>
      </c>
      <c r="M840" s="1" t="s">
        <v>21</v>
      </c>
      <c r="N840" s="1" t="s">
        <v>22</v>
      </c>
      <c r="O840" s="1" t="s">
        <v>20</v>
      </c>
      <c r="P840" s="1" t="str">
        <f>IFERROR( LOOKUP(Table1[[#This Row],[Age]],$AO$3:$AO$8,$AP$3:$AP$8), "Out of Range")</f>
        <v>35-45</v>
      </c>
      <c r="Q840" s="1" t="str">
        <f>TEXT(Table1[[#This Row],[Date Joined]],"DD")</f>
        <v>10</v>
      </c>
      <c r="R840" s="1" t="str">
        <f>TEXT(Table1[[#This Row],[Date Joined]],"MMM")</f>
        <v>Jun</v>
      </c>
      <c r="S840" s="1" t="str">
        <f>TEXT(Table1[[#This Row],[Date Joined]],"YYYY")</f>
        <v>2017</v>
      </c>
    </row>
    <row r="841" spans="1:19" x14ac:dyDescent="0.3">
      <c r="A841" s="1" t="s">
        <v>1902</v>
      </c>
      <c r="B841" s="1" t="s">
        <v>62</v>
      </c>
      <c r="C841" s="1" t="s">
        <v>15</v>
      </c>
      <c r="D841" s="2">
        <v>27</v>
      </c>
      <c r="E841" s="1" t="s">
        <v>25</v>
      </c>
      <c r="F841" s="1" t="s">
        <v>26</v>
      </c>
      <c r="G841" s="28">
        <v>42973</v>
      </c>
      <c r="H841" s="3">
        <v>9589.76</v>
      </c>
      <c r="I841" s="1" t="s">
        <v>49</v>
      </c>
      <c r="J841" s="1" t="s">
        <v>27</v>
      </c>
      <c r="K841" s="1" t="s">
        <v>28</v>
      </c>
      <c r="L841" s="1" t="s">
        <v>28</v>
      </c>
      <c r="M841" s="1" t="s">
        <v>21</v>
      </c>
      <c r="N841" s="1" t="s">
        <v>22</v>
      </c>
      <c r="O841" s="1" t="s">
        <v>20</v>
      </c>
      <c r="P841" s="1" t="str">
        <f>IFERROR( LOOKUP(Table1[[#This Row],[Age]],$AO$3:$AO$8,$AP$3:$AP$8), "Out of Range")</f>
        <v>26-35</v>
      </c>
      <c r="Q841" s="1" t="str">
        <f>TEXT(Table1[[#This Row],[Date Joined]],"DD")</f>
        <v>26</v>
      </c>
      <c r="R841" s="1" t="str">
        <f>TEXT(Table1[[#This Row],[Date Joined]],"MMM")</f>
        <v>Aug</v>
      </c>
      <c r="S841" s="1" t="str">
        <f>TEXT(Table1[[#This Row],[Date Joined]],"YYYY")</f>
        <v>2017</v>
      </c>
    </row>
    <row r="842" spans="1:19" x14ac:dyDescent="0.3">
      <c r="A842" s="1" t="s">
        <v>949</v>
      </c>
      <c r="B842" s="1" t="s">
        <v>44</v>
      </c>
      <c r="C842" s="1" t="s">
        <v>24</v>
      </c>
      <c r="D842" s="2">
        <v>42</v>
      </c>
      <c r="E842" s="1" t="s">
        <v>16</v>
      </c>
      <c r="F842" s="1" t="s">
        <v>41</v>
      </c>
      <c r="G842" s="28">
        <v>42896</v>
      </c>
      <c r="H842" s="3">
        <v>1612.52</v>
      </c>
      <c r="I842" s="1" t="s">
        <v>31</v>
      </c>
      <c r="J842" s="1" t="s">
        <v>27</v>
      </c>
      <c r="K842" s="1" t="s">
        <v>28</v>
      </c>
      <c r="L842" s="1" t="s">
        <v>20</v>
      </c>
      <c r="M842" s="1" t="s">
        <v>22</v>
      </c>
      <c r="N842" s="1" t="s">
        <v>22</v>
      </c>
      <c r="O842" s="1" t="s">
        <v>20</v>
      </c>
      <c r="P842" s="1" t="str">
        <f>IFERROR( LOOKUP(Table1[[#This Row],[Age]],$AO$3:$AO$8,$AP$3:$AP$8), "Out of Range")</f>
        <v>35-45</v>
      </c>
      <c r="Q842" s="1" t="str">
        <f>TEXT(Table1[[#This Row],[Date Joined]],"DD")</f>
        <v>10</v>
      </c>
      <c r="R842" s="1" t="str">
        <f>TEXT(Table1[[#This Row],[Date Joined]],"MMM")</f>
        <v>Jun</v>
      </c>
      <c r="S842" s="1" t="str">
        <f>TEXT(Table1[[#This Row],[Date Joined]],"YYYY")</f>
        <v>2017</v>
      </c>
    </row>
    <row r="843" spans="1:19" x14ac:dyDescent="0.3">
      <c r="A843" s="1" t="s">
        <v>950</v>
      </c>
      <c r="B843" s="1" t="s">
        <v>73</v>
      </c>
      <c r="C843" s="1" t="s">
        <v>15</v>
      </c>
      <c r="D843" s="2">
        <v>64</v>
      </c>
      <c r="E843" s="1" t="s">
        <v>40</v>
      </c>
      <c r="F843" s="1" t="s">
        <v>26</v>
      </c>
      <c r="G843" s="28">
        <v>42896</v>
      </c>
      <c r="H843" s="3">
        <v>5633.51</v>
      </c>
      <c r="I843" s="1" t="s">
        <v>18</v>
      </c>
      <c r="J843" s="1" t="s">
        <v>27</v>
      </c>
      <c r="K843" s="1" t="s">
        <v>20</v>
      </c>
      <c r="L843" s="1" t="s">
        <v>20</v>
      </c>
      <c r="M843" s="1" t="s">
        <v>21</v>
      </c>
      <c r="N843" s="1" t="s">
        <v>22</v>
      </c>
      <c r="O843" s="1" t="s">
        <v>20</v>
      </c>
      <c r="P843" s="1" t="str">
        <f>IFERROR( LOOKUP(Table1[[#This Row],[Age]],$AO$3:$AO$8,$AP$3:$AP$8), "Out of Range")</f>
        <v>55-65</v>
      </c>
      <c r="Q843" s="1" t="str">
        <f>TEXT(Table1[[#This Row],[Date Joined]],"DD")</f>
        <v>10</v>
      </c>
      <c r="R843" s="1" t="str">
        <f>TEXT(Table1[[#This Row],[Date Joined]],"MMM")</f>
        <v>Jun</v>
      </c>
      <c r="S843" s="1" t="str">
        <f>TEXT(Table1[[#This Row],[Date Joined]],"YYYY")</f>
        <v>2017</v>
      </c>
    </row>
    <row r="844" spans="1:19" x14ac:dyDescent="0.3">
      <c r="A844" s="1" t="s">
        <v>951</v>
      </c>
      <c r="B844" s="1" t="s">
        <v>92</v>
      </c>
      <c r="C844" s="1" t="s">
        <v>15</v>
      </c>
      <c r="D844" s="2">
        <v>49</v>
      </c>
      <c r="E844" s="1" t="s">
        <v>40</v>
      </c>
      <c r="F844" s="1" t="s">
        <v>26</v>
      </c>
      <c r="G844" s="28">
        <v>42896</v>
      </c>
      <c r="H844" s="3">
        <v>84618.45</v>
      </c>
      <c r="I844" s="1" t="s">
        <v>49</v>
      </c>
      <c r="J844" s="1" t="s">
        <v>27</v>
      </c>
      <c r="K844" s="1" t="s">
        <v>28</v>
      </c>
      <c r="L844" s="1" t="s">
        <v>20</v>
      </c>
      <c r="M844" s="1" t="s">
        <v>22</v>
      </c>
      <c r="N844" s="1" t="s">
        <v>22</v>
      </c>
      <c r="O844" s="1" t="s">
        <v>20</v>
      </c>
      <c r="P844" s="1" t="str">
        <f>IFERROR( LOOKUP(Table1[[#This Row],[Age]],$AO$3:$AO$8,$AP$3:$AP$8), "Out of Range")</f>
        <v>45-55</v>
      </c>
      <c r="Q844" s="1" t="str">
        <f>TEXT(Table1[[#This Row],[Date Joined]],"DD")</f>
        <v>10</v>
      </c>
      <c r="R844" s="1" t="str">
        <f>TEXT(Table1[[#This Row],[Date Joined]],"MMM")</f>
        <v>Jun</v>
      </c>
      <c r="S844" s="1" t="str">
        <f>TEXT(Table1[[#This Row],[Date Joined]],"YYYY")</f>
        <v>2017</v>
      </c>
    </row>
    <row r="845" spans="1:19" x14ac:dyDescent="0.3">
      <c r="A845" s="1" t="s">
        <v>952</v>
      </c>
      <c r="B845" s="1" t="s">
        <v>62</v>
      </c>
      <c r="C845" s="1" t="s">
        <v>24</v>
      </c>
      <c r="D845" s="2">
        <v>35</v>
      </c>
      <c r="E845" s="1" t="s">
        <v>40</v>
      </c>
      <c r="F845" s="1" t="s">
        <v>41</v>
      </c>
      <c r="G845" s="28">
        <v>42896</v>
      </c>
      <c r="H845" s="3">
        <v>33035.75</v>
      </c>
      <c r="I845" s="1" t="s">
        <v>31</v>
      </c>
      <c r="J845" s="1" t="s">
        <v>27</v>
      </c>
      <c r="K845" s="1" t="s">
        <v>28</v>
      </c>
      <c r="L845" s="1" t="s">
        <v>28</v>
      </c>
      <c r="M845" s="1" t="s">
        <v>21</v>
      </c>
      <c r="N845" s="1" t="s">
        <v>29</v>
      </c>
      <c r="O845" s="1" t="s">
        <v>20</v>
      </c>
      <c r="P845" s="1" t="str">
        <f>IFERROR( LOOKUP(Table1[[#This Row],[Age]],$AO$3:$AO$8,$AP$3:$AP$8), "Out of Range")</f>
        <v>35-45</v>
      </c>
      <c r="Q845" s="1" t="str">
        <f>TEXT(Table1[[#This Row],[Date Joined]],"DD")</f>
        <v>10</v>
      </c>
      <c r="R845" s="1" t="str">
        <f>TEXT(Table1[[#This Row],[Date Joined]],"MMM")</f>
        <v>Jun</v>
      </c>
      <c r="S845" s="1" t="str">
        <f>TEXT(Table1[[#This Row],[Date Joined]],"YYYY")</f>
        <v>2017</v>
      </c>
    </row>
    <row r="846" spans="1:19" x14ac:dyDescent="0.3">
      <c r="A846" s="1" t="s">
        <v>953</v>
      </c>
      <c r="B846" s="1" t="s">
        <v>93</v>
      </c>
      <c r="C846" s="1" t="s">
        <v>15</v>
      </c>
      <c r="D846" s="2">
        <v>45</v>
      </c>
      <c r="E846" s="1" t="s">
        <v>34</v>
      </c>
      <c r="F846" s="1" t="s">
        <v>26</v>
      </c>
      <c r="G846" s="28">
        <v>42896</v>
      </c>
      <c r="H846" s="3">
        <v>104647.13</v>
      </c>
      <c r="I846" s="1" t="s">
        <v>31</v>
      </c>
      <c r="J846" s="1" t="s">
        <v>27</v>
      </c>
      <c r="K846" s="1" t="s">
        <v>28</v>
      </c>
      <c r="L846" s="1" t="s">
        <v>20</v>
      </c>
      <c r="M846" s="1" t="s">
        <v>21</v>
      </c>
      <c r="N846" s="1" t="s">
        <v>22</v>
      </c>
      <c r="O846" s="1" t="s">
        <v>20</v>
      </c>
      <c r="P846" s="1" t="str">
        <f>IFERROR( LOOKUP(Table1[[#This Row],[Age]],$AO$3:$AO$8,$AP$3:$AP$8), "Out of Range")</f>
        <v>45-55</v>
      </c>
      <c r="Q846" s="1" t="str">
        <f>TEXT(Table1[[#This Row],[Date Joined]],"DD")</f>
        <v>10</v>
      </c>
      <c r="R846" s="1" t="str">
        <f>TEXT(Table1[[#This Row],[Date Joined]],"MMM")</f>
        <v>Jun</v>
      </c>
      <c r="S846" s="1" t="str">
        <f>TEXT(Table1[[#This Row],[Date Joined]],"YYYY")</f>
        <v>2017</v>
      </c>
    </row>
    <row r="847" spans="1:19" x14ac:dyDescent="0.3">
      <c r="A847" s="1" t="s">
        <v>954</v>
      </c>
      <c r="B847" s="1" t="s">
        <v>46</v>
      </c>
      <c r="C847" s="1" t="s">
        <v>24</v>
      </c>
      <c r="D847" s="2">
        <v>46</v>
      </c>
      <c r="E847" s="1" t="s">
        <v>16</v>
      </c>
      <c r="F847" s="1" t="s">
        <v>26</v>
      </c>
      <c r="G847" s="28">
        <v>42897</v>
      </c>
      <c r="H847" s="3">
        <v>30618.3</v>
      </c>
      <c r="I847" s="1" t="s">
        <v>18</v>
      </c>
      <c r="J847" s="1" t="s">
        <v>27</v>
      </c>
      <c r="K847" s="1" t="s">
        <v>28</v>
      </c>
      <c r="L847" s="1" t="s">
        <v>20</v>
      </c>
      <c r="M847" s="1" t="s">
        <v>21</v>
      </c>
      <c r="N847" s="1" t="s">
        <v>22</v>
      </c>
      <c r="O847" s="1" t="s">
        <v>20</v>
      </c>
      <c r="P847" s="1" t="str">
        <f>IFERROR( LOOKUP(Table1[[#This Row],[Age]],$AO$3:$AO$8,$AP$3:$AP$8), "Out of Range")</f>
        <v>45-55</v>
      </c>
      <c r="Q847" s="1" t="str">
        <f>TEXT(Table1[[#This Row],[Date Joined]],"DD")</f>
        <v>11</v>
      </c>
      <c r="R847" s="1" t="str">
        <f>TEXT(Table1[[#This Row],[Date Joined]],"MMM")</f>
        <v>Jun</v>
      </c>
      <c r="S847" s="1" t="str">
        <f>TEXT(Table1[[#This Row],[Date Joined]],"YYYY")</f>
        <v>2017</v>
      </c>
    </row>
    <row r="848" spans="1:19" x14ac:dyDescent="0.3">
      <c r="A848" s="1" t="s">
        <v>1908</v>
      </c>
      <c r="B848" s="1" t="s">
        <v>44</v>
      </c>
      <c r="C848" s="1" t="s">
        <v>15</v>
      </c>
      <c r="D848" s="2">
        <v>27</v>
      </c>
      <c r="E848" s="1" t="s">
        <v>16</v>
      </c>
      <c r="F848" s="1" t="s">
        <v>26</v>
      </c>
      <c r="G848" s="28">
        <v>42974</v>
      </c>
      <c r="H848" s="3">
        <v>7490.54</v>
      </c>
      <c r="I848" s="1" t="s">
        <v>18</v>
      </c>
      <c r="J848" s="1" t="s">
        <v>32</v>
      </c>
      <c r="K848" s="1" t="s">
        <v>20</v>
      </c>
      <c r="L848" s="1" t="s">
        <v>20</v>
      </c>
      <c r="M848" s="1" t="s">
        <v>22</v>
      </c>
      <c r="N848" s="1" t="s">
        <v>22</v>
      </c>
      <c r="O848" s="1" t="s">
        <v>20</v>
      </c>
      <c r="P848" s="1" t="str">
        <f>IFERROR( LOOKUP(Table1[[#This Row],[Age]],$AO$3:$AO$8,$AP$3:$AP$8), "Out of Range")</f>
        <v>26-35</v>
      </c>
      <c r="Q848" s="1" t="str">
        <f>TEXT(Table1[[#This Row],[Date Joined]],"DD")</f>
        <v>27</v>
      </c>
      <c r="R848" s="1" t="str">
        <f>TEXT(Table1[[#This Row],[Date Joined]],"MMM")</f>
        <v>Aug</v>
      </c>
      <c r="S848" s="1" t="str">
        <f>TEXT(Table1[[#This Row],[Date Joined]],"YYYY")</f>
        <v>2017</v>
      </c>
    </row>
    <row r="849" spans="1:19" x14ac:dyDescent="0.3">
      <c r="A849" s="1" t="s">
        <v>1928</v>
      </c>
      <c r="B849" s="1" t="s">
        <v>60</v>
      </c>
      <c r="C849" s="1" t="s">
        <v>15</v>
      </c>
      <c r="D849" s="2">
        <v>27</v>
      </c>
      <c r="E849" s="1" t="s">
        <v>16</v>
      </c>
      <c r="F849" s="1" t="s">
        <v>17</v>
      </c>
      <c r="G849" s="28">
        <v>42975</v>
      </c>
      <c r="H849" s="3">
        <v>58947.76</v>
      </c>
      <c r="I849" s="1" t="s">
        <v>49</v>
      </c>
      <c r="J849" s="1" t="s">
        <v>27</v>
      </c>
      <c r="K849" s="1" t="s">
        <v>28</v>
      </c>
      <c r="L849" s="1" t="s">
        <v>28</v>
      </c>
      <c r="M849" s="1" t="s">
        <v>21</v>
      </c>
      <c r="N849" s="1" t="s">
        <v>22</v>
      </c>
      <c r="O849" s="1" t="s">
        <v>20</v>
      </c>
      <c r="P849" s="1" t="str">
        <f>IFERROR( LOOKUP(Table1[[#This Row],[Age]],$AO$3:$AO$8,$AP$3:$AP$8), "Out of Range")</f>
        <v>26-35</v>
      </c>
      <c r="Q849" s="1" t="str">
        <f>TEXT(Table1[[#This Row],[Date Joined]],"DD")</f>
        <v>28</v>
      </c>
      <c r="R849" s="1" t="str">
        <f>TEXT(Table1[[#This Row],[Date Joined]],"MMM")</f>
        <v>Aug</v>
      </c>
      <c r="S849" s="1" t="str">
        <f>TEXT(Table1[[#This Row],[Date Joined]],"YYYY")</f>
        <v>2017</v>
      </c>
    </row>
    <row r="850" spans="1:19" x14ac:dyDescent="0.3">
      <c r="A850" s="1" t="s">
        <v>1941</v>
      </c>
      <c r="B850" s="1" t="s">
        <v>54</v>
      </c>
      <c r="C850" s="1" t="s">
        <v>15</v>
      </c>
      <c r="D850" s="2">
        <v>27</v>
      </c>
      <c r="E850" s="1" t="s">
        <v>16</v>
      </c>
      <c r="F850" s="1" t="s">
        <v>17</v>
      </c>
      <c r="G850" s="28">
        <v>42976</v>
      </c>
      <c r="H850" s="3">
        <v>47218.43</v>
      </c>
      <c r="I850" s="1" t="s">
        <v>49</v>
      </c>
      <c r="J850" s="1" t="s">
        <v>27</v>
      </c>
      <c r="K850" s="1" t="s">
        <v>20</v>
      </c>
      <c r="L850" s="1" t="s">
        <v>28</v>
      </c>
      <c r="M850" s="1" t="s">
        <v>21</v>
      </c>
      <c r="N850" s="1" t="s">
        <v>22</v>
      </c>
      <c r="O850" s="1" t="s">
        <v>20</v>
      </c>
      <c r="P850" s="1" t="str">
        <f>IFERROR( LOOKUP(Table1[[#This Row],[Age]],$AO$3:$AO$8,$AP$3:$AP$8), "Out of Range")</f>
        <v>26-35</v>
      </c>
      <c r="Q850" s="1" t="str">
        <f>TEXT(Table1[[#This Row],[Date Joined]],"DD")</f>
        <v>29</v>
      </c>
      <c r="R850" s="1" t="str">
        <f>TEXT(Table1[[#This Row],[Date Joined]],"MMM")</f>
        <v>Aug</v>
      </c>
      <c r="S850" s="1" t="str">
        <f>TEXT(Table1[[#This Row],[Date Joined]],"YYYY")</f>
        <v>2017</v>
      </c>
    </row>
    <row r="851" spans="1:19" x14ac:dyDescent="0.3">
      <c r="A851" s="1" t="s">
        <v>958</v>
      </c>
      <c r="B851" s="1" t="s">
        <v>82</v>
      </c>
      <c r="C851" s="1" t="s">
        <v>15</v>
      </c>
      <c r="D851" s="2">
        <v>36</v>
      </c>
      <c r="E851" s="1" t="s">
        <v>16</v>
      </c>
      <c r="F851" s="1" t="s">
        <v>26</v>
      </c>
      <c r="G851" s="28">
        <v>42897</v>
      </c>
      <c r="H851" s="3">
        <v>66266.78</v>
      </c>
      <c r="I851" s="1" t="s">
        <v>49</v>
      </c>
      <c r="J851" s="1" t="s">
        <v>19</v>
      </c>
      <c r="K851" s="1" t="s">
        <v>20</v>
      </c>
      <c r="L851" s="1" t="s">
        <v>20</v>
      </c>
      <c r="M851" s="1" t="s">
        <v>21</v>
      </c>
      <c r="N851" s="1" t="s">
        <v>38</v>
      </c>
      <c r="O851" s="1" t="s">
        <v>28</v>
      </c>
      <c r="P851" s="1" t="str">
        <f>IFERROR( LOOKUP(Table1[[#This Row],[Age]],$AO$3:$AO$8,$AP$3:$AP$8), "Out of Range")</f>
        <v>35-45</v>
      </c>
      <c r="Q851" s="1" t="str">
        <f>TEXT(Table1[[#This Row],[Date Joined]],"DD")</f>
        <v>11</v>
      </c>
      <c r="R851" s="1" t="str">
        <f>TEXT(Table1[[#This Row],[Date Joined]],"MMM")</f>
        <v>Jun</v>
      </c>
      <c r="S851" s="1" t="str">
        <f>TEXT(Table1[[#This Row],[Date Joined]],"YYYY")</f>
        <v>2017</v>
      </c>
    </row>
    <row r="852" spans="1:19" x14ac:dyDescent="0.3">
      <c r="A852" s="1" t="s">
        <v>1963</v>
      </c>
      <c r="B852" s="1" t="s">
        <v>83</v>
      </c>
      <c r="C852" s="1" t="s">
        <v>24</v>
      </c>
      <c r="D852" s="2">
        <v>27</v>
      </c>
      <c r="E852" s="1" t="s">
        <v>34</v>
      </c>
      <c r="F852" s="1" t="s">
        <v>41</v>
      </c>
      <c r="G852" s="28">
        <v>42977</v>
      </c>
      <c r="H852" s="3">
        <v>60980.28</v>
      </c>
      <c r="I852" s="1" t="s">
        <v>31</v>
      </c>
      <c r="J852" s="1" t="s">
        <v>32</v>
      </c>
      <c r="K852" s="1" t="s">
        <v>20</v>
      </c>
      <c r="L852" s="1" t="s">
        <v>20</v>
      </c>
      <c r="M852" s="1" t="s">
        <v>21</v>
      </c>
      <c r="N852" s="1" t="s">
        <v>22</v>
      </c>
      <c r="O852" s="1" t="s">
        <v>28</v>
      </c>
      <c r="P852" s="1" t="str">
        <f>IFERROR( LOOKUP(Table1[[#This Row],[Age]],$AO$3:$AO$8,$AP$3:$AP$8), "Out of Range")</f>
        <v>26-35</v>
      </c>
      <c r="Q852" s="1" t="str">
        <f>TEXT(Table1[[#This Row],[Date Joined]],"DD")</f>
        <v>30</v>
      </c>
      <c r="R852" s="1" t="str">
        <f>TEXT(Table1[[#This Row],[Date Joined]],"MMM")</f>
        <v>Aug</v>
      </c>
      <c r="S852" s="1" t="str">
        <f>TEXT(Table1[[#This Row],[Date Joined]],"YYYY")</f>
        <v>2017</v>
      </c>
    </row>
    <row r="853" spans="1:19" x14ac:dyDescent="0.3">
      <c r="A853" s="1" t="s">
        <v>960</v>
      </c>
      <c r="B853" s="1" t="s">
        <v>30</v>
      </c>
      <c r="C853" s="1" t="s">
        <v>15</v>
      </c>
      <c r="D853" s="2">
        <v>53</v>
      </c>
      <c r="E853" s="1" t="s">
        <v>34</v>
      </c>
      <c r="F853" s="1" t="s">
        <v>17</v>
      </c>
      <c r="G853" s="28">
        <v>42897</v>
      </c>
      <c r="H853" s="3">
        <v>33546.36</v>
      </c>
      <c r="I853" s="1" t="s">
        <v>18</v>
      </c>
      <c r="J853" s="1" t="s">
        <v>27</v>
      </c>
      <c r="K853" s="1" t="s">
        <v>20</v>
      </c>
      <c r="L853" s="1" t="s">
        <v>20</v>
      </c>
      <c r="M853" s="1" t="s">
        <v>21</v>
      </c>
      <c r="N853" s="1" t="s">
        <v>22</v>
      </c>
      <c r="O853" s="1" t="s">
        <v>20</v>
      </c>
      <c r="P853" s="1" t="str">
        <f>IFERROR( LOOKUP(Table1[[#This Row],[Age]],$AO$3:$AO$8,$AP$3:$AP$8), "Out of Range")</f>
        <v>45-55</v>
      </c>
      <c r="Q853" s="1" t="str">
        <f>TEXT(Table1[[#This Row],[Date Joined]],"DD")</f>
        <v>11</v>
      </c>
      <c r="R853" s="1" t="str">
        <f>TEXT(Table1[[#This Row],[Date Joined]],"MMM")</f>
        <v>Jun</v>
      </c>
      <c r="S853" s="1" t="str">
        <f>TEXT(Table1[[#This Row],[Date Joined]],"YYYY")</f>
        <v>2017</v>
      </c>
    </row>
    <row r="854" spans="1:19" x14ac:dyDescent="0.3">
      <c r="A854" s="1" t="s">
        <v>961</v>
      </c>
      <c r="B854" s="1" t="s">
        <v>72</v>
      </c>
      <c r="C854" s="1" t="s">
        <v>24</v>
      </c>
      <c r="D854" s="2">
        <v>36</v>
      </c>
      <c r="E854" s="1" t="s">
        <v>16</v>
      </c>
      <c r="F854" s="1" t="s">
        <v>17</v>
      </c>
      <c r="G854" s="28">
        <v>42898</v>
      </c>
      <c r="H854" s="3">
        <v>23075.7</v>
      </c>
      <c r="I854" s="1" t="s">
        <v>18</v>
      </c>
      <c r="J854" s="1" t="s">
        <v>27</v>
      </c>
      <c r="K854" s="1" t="s">
        <v>20</v>
      </c>
      <c r="L854" s="1" t="s">
        <v>20</v>
      </c>
      <c r="M854" s="1" t="s">
        <v>21</v>
      </c>
      <c r="N854" s="1" t="s">
        <v>22</v>
      </c>
      <c r="O854" s="1" t="s">
        <v>20</v>
      </c>
      <c r="P854" s="1" t="str">
        <f>IFERROR( LOOKUP(Table1[[#This Row],[Age]],$AO$3:$AO$8,$AP$3:$AP$8), "Out of Range")</f>
        <v>35-45</v>
      </c>
      <c r="Q854" s="1" t="str">
        <f>TEXT(Table1[[#This Row],[Date Joined]],"DD")</f>
        <v>12</v>
      </c>
      <c r="R854" s="1" t="str">
        <f>TEXT(Table1[[#This Row],[Date Joined]],"MMM")</f>
        <v>Jun</v>
      </c>
      <c r="S854" s="1" t="str">
        <f>TEXT(Table1[[#This Row],[Date Joined]],"YYYY")</f>
        <v>2017</v>
      </c>
    </row>
    <row r="855" spans="1:19" x14ac:dyDescent="0.3">
      <c r="A855" s="1" t="s">
        <v>962</v>
      </c>
      <c r="B855" s="1" t="s">
        <v>98</v>
      </c>
      <c r="C855" s="1" t="s">
        <v>15</v>
      </c>
      <c r="D855" s="2">
        <v>42</v>
      </c>
      <c r="E855" s="1" t="s">
        <v>16</v>
      </c>
      <c r="F855" s="1" t="s">
        <v>17</v>
      </c>
      <c r="G855" s="28">
        <v>42898</v>
      </c>
      <c r="H855" s="3">
        <v>60153.31</v>
      </c>
      <c r="I855" s="1" t="s">
        <v>49</v>
      </c>
      <c r="J855" s="1" t="s">
        <v>32</v>
      </c>
      <c r="K855" s="1" t="s">
        <v>20</v>
      </c>
      <c r="L855" s="1" t="s">
        <v>28</v>
      </c>
      <c r="M855" s="1" t="s">
        <v>21</v>
      </c>
      <c r="N855" s="1" t="s">
        <v>22</v>
      </c>
      <c r="O855" s="1" t="s">
        <v>20</v>
      </c>
      <c r="P855" s="1" t="str">
        <f>IFERROR( LOOKUP(Table1[[#This Row],[Age]],$AO$3:$AO$8,$AP$3:$AP$8), "Out of Range")</f>
        <v>35-45</v>
      </c>
      <c r="Q855" s="1" t="str">
        <f>TEXT(Table1[[#This Row],[Date Joined]],"DD")</f>
        <v>12</v>
      </c>
      <c r="R855" s="1" t="str">
        <f>TEXT(Table1[[#This Row],[Date Joined]],"MMM")</f>
        <v>Jun</v>
      </c>
      <c r="S855" s="1" t="str">
        <f>TEXT(Table1[[#This Row],[Date Joined]],"YYYY")</f>
        <v>2017</v>
      </c>
    </row>
    <row r="856" spans="1:19" x14ac:dyDescent="0.3">
      <c r="A856" s="1" t="s">
        <v>963</v>
      </c>
      <c r="B856" s="1" t="s">
        <v>55</v>
      </c>
      <c r="C856" s="1" t="s">
        <v>15</v>
      </c>
      <c r="D856" s="2">
        <v>40</v>
      </c>
      <c r="E856" s="1" t="s">
        <v>40</v>
      </c>
      <c r="F856" s="1" t="s">
        <v>26</v>
      </c>
      <c r="G856" s="28">
        <v>42898</v>
      </c>
      <c r="H856" s="3">
        <v>15996.73</v>
      </c>
      <c r="I856" s="1" t="s">
        <v>18</v>
      </c>
      <c r="J856" s="1" t="s">
        <v>27</v>
      </c>
      <c r="K856" s="1" t="s">
        <v>28</v>
      </c>
      <c r="L856" s="1" t="s">
        <v>20</v>
      </c>
      <c r="M856" s="1" t="s">
        <v>21</v>
      </c>
      <c r="N856" s="1" t="s">
        <v>22</v>
      </c>
      <c r="O856" s="1" t="s">
        <v>20</v>
      </c>
      <c r="P856" s="1" t="str">
        <f>IFERROR( LOOKUP(Table1[[#This Row],[Age]],$AO$3:$AO$8,$AP$3:$AP$8), "Out of Range")</f>
        <v>35-45</v>
      </c>
      <c r="Q856" s="1" t="str">
        <f>TEXT(Table1[[#This Row],[Date Joined]],"DD")</f>
        <v>12</v>
      </c>
      <c r="R856" s="1" t="str">
        <f>TEXT(Table1[[#This Row],[Date Joined]],"MMM")</f>
        <v>Jun</v>
      </c>
      <c r="S856" s="1" t="str">
        <f>TEXT(Table1[[#This Row],[Date Joined]],"YYYY")</f>
        <v>2017</v>
      </c>
    </row>
    <row r="857" spans="1:19" x14ac:dyDescent="0.3">
      <c r="A857" s="1" t="s">
        <v>964</v>
      </c>
      <c r="B857" s="1" t="s">
        <v>43</v>
      </c>
      <c r="C857" s="1" t="s">
        <v>15</v>
      </c>
      <c r="D857" s="2">
        <v>41</v>
      </c>
      <c r="E857" s="1" t="s">
        <v>40</v>
      </c>
      <c r="F857" s="1" t="s">
        <v>26</v>
      </c>
      <c r="G857" s="28">
        <v>42898</v>
      </c>
      <c r="H857" s="3">
        <v>100147.91</v>
      </c>
      <c r="I857" s="1" t="s">
        <v>49</v>
      </c>
      <c r="J857" s="1" t="s">
        <v>32</v>
      </c>
      <c r="K857" s="1" t="s">
        <v>20</v>
      </c>
      <c r="L857" s="1" t="s">
        <v>20</v>
      </c>
      <c r="M857" s="1" t="s">
        <v>21</v>
      </c>
      <c r="N857" s="1" t="s">
        <v>69</v>
      </c>
      <c r="O857" s="1" t="s">
        <v>28</v>
      </c>
      <c r="P857" s="1" t="str">
        <f>IFERROR( LOOKUP(Table1[[#This Row],[Age]],$AO$3:$AO$8,$AP$3:$AP$8), "Out of Range")</f>
        <v>35-45</v>
      </c>
      <c r="Q857" s="1" t="str">
        <f>TEXT(Table1[[#This Row],[Date Joined]],"DD")</f>
        <v>12</v>
      </c>
      <c r="R857" s="1" t="str">
        <f>TEXT(Table1[[#This Row],[Date Joined]],"MMM")</f>
        <v>Jun</v>
      </c>
      <c r="S857" s="1" t="str">
        <f>TEXT(Table1[[#This Row],[Date Joined]],"YYYY")</f>
        <v>2017</v>
      </c>
    </row>
    <row r="858" spans="1:19" x14ac:dyDescent="0.3">
      <c r="A858" s="1" t="s">
        <v>2095</v>
      </c>
      <c r="B858" s="1" t="s">
        <v>51</v>
      </c>
      <c r="C858" s="1" t="s">
        <v>15</v>
      </c>
      <c r="D858" s="2">
        <v>27</v>
      </c>
      <c r="E858" s="1" t="s">
        <v>16</v>
      </c>
      <c r="F858" s="1" t="s">
        <v>41</v>
      </c>
      <c r="G858" s="28">
        <v>42988</v>
      </c>
      <c r="H858" s="3">
        <v>15257.61</v>
      </c>
      <c r="I858" s="1" t="s">
        <v>31</v>
      </c>
      <c r="J858" s="1" t="s">
        <v>32</v>
      </c>
      <c r="K858" s="1" t="s">
        <v>28</v>
      </c>
      <c r="L858" s="1" t="s">
        <v>20</v>
      </c>
      <c r="M858" s="1" t="s">
        <v>22</v>
      </c>
      <c r="N858" s="1" t="s">
        <v>22</v>
      </c>
      <c r="O858" s="1" t="s">
        <v>20</v>
      </c>
      <c r="P858" s="1" t="str">
        <f>IFERROR( LOOKUP(Table1[[#This Row],[Age]],$AO$3:$AO$8,$AP$3:$AP$8), "Out of Range")</f>
        <v>26-35</v>
      </c>
      <c r="Q858" s="1" t="str">
        <f>TEXT(Table1[[#This Row],[Date Joined]],"DD")</f>
        <v>10</v>
      </c>
      <c r="R858" s="1" t="str">
        <f>TEXT(Table1[[#This Row],[Date Joined]],"MMM")</f>
        <v>Sep</v>
      </c>
      <c r="S858" s="1" t="str">
        <f>TEXT(Table1[[#This Row],[Date Joined]],"YYYY")</f>
        <v>2017</v>
      </c>
    </row>
    <row r="859" spans="1:19" x14ac:dyDescent="0.3">
      <c r="A859" s="1" t="s">
        <v>966</v>
      </c>
      <c r="B859" s="1" t="s">
        <v>72</v>
      </c>
      <c r="C859" s="1" t="s">
        <v>15</v>
      </c>
      <c r="D859" s="2">
        <v>45</v>
      </c>
      <c r="E859" s="1" t="s">
        <v>16</v>
      </c>
      <c r="F859" s="1" t="s">
        <v>26</v>
      </c>
      <c r="G859" s="28">
        <v>42899</v>
      </c>
      <c r="H859" s="3">
        <v>18395.82</v>
      </c>
      <c r="I859" s="1" t="s">
        <v>18</v>
      </c>
      <c r="J859" s="1" t="s">
        <v>27</v>
      </c>
      <c r="K859" s="1" t="s">
        <v>20</v>
      </c>
      <c r="L859" s="1" t="s">
        <v>20</v>
      </c>
      <c r="M859" s="1" t="s">
        <v>21</v>
      </c>
      <c r="N859" s="1" t="s">
        <v>29</v>
      </c>
      <c r="O859" s="1" t="s">
        <v>20</v>
      </c>
      <c r="P859" s="1" t="str">
        <f>IFERROR( LOOKUP(Table1[[#This Row],[Age]],$AO$3:$AO$8,$AP$3:$AP$8), "Out of Range")</f>
        <v>45-55</v>
      </c>
      <c r="Q859" s="1" t="str">
        <f>TEXT(Table1[[#This Row],[Date Joined]],"DD")</f>
        <v>13</v>
      </c>
      <c r="R859" s="1" t="str">
        <f>TEXT(Table1[[#This Row],[Date Joined]],"MMM")</f>
        <v>Jun</v>
      </c>
      <c r="S859" s="1" t="str">
        <f>TEXT(Table1[[#This Row],[Date Joined]],"YYYY")</f>
        <v>2017</v>
      </c>
    </row>
    <row r="860" spans="1:19" x14ac:dyDescent="0.3">
      <c r="A860" s="1" t="s">
        <v>2114</v>
      </c>
      <c r="B860" s="1" t="s">
        <v>79</v>
      </c>
      <c r="C860" s="1" t="s">
        <v>15</v>
      </c>
      <c r="D860" s="2">
        <v>27</v>
      </c>
      <c r="E860" s="1" t="s">
        <v>16</v>
      </c>
      <c r="F860" s="1" t="s">
        <v>41</v>
      </c>
      <c r="G860" s="28">
        <v>42989</v>
      </c>
      <c r="H860" s="3">
        <v>54182.55</v>
      </c>
      <c r="I860" s="1" t="s">
        <v>18</v>
      </c>
      <c r="J860" s="1" t="s">
        <v>27</v>
      </c>
      <c r="K860" s="1" t="s">
        <v>28</v>
      </c>
      <c r="L860" s="1" t="s">
        <v>20</v>
      </c>
      <c r="M860" s="1" t="s">
        <v>21</v>
      </c>
      <c r="N860" s="1" t="s">
        <v>29</v>
      </c>
      <c r="O860" s="1" t="s">
        <v>20</v>
      </c>
      <c r="P860" s="1" t="str">
        <f>IFERROR( LOOKUP(Table1[[#This Row],[Age]],$AO$3:$AO$8,$AP$3:$AP$8), "Out of Range")</f>
        <v>26-35</v>
      </c>
      <c r="Q860" s="1" t="str">
        <f>TEXT(Table1[[#This Row],[Date Joined]],"DD")</f>
        <v>11</v>
      </c>
      <c r="R860" s="1" t="str">
        <f>TEXT(Table1[[#This Row],[Date Joined]],"MMM")</f>
        <v>Sep</v>
      </c>
      <c r="S860" s="1" t="str">
        <f>TEXT(Table1[[#This Row],[Date Joined]],"YYYY")</f>
        <v>2017</v>
      </c>
    </row>
    <row r="861" spans="1:19" x14ac:dyDescent="0.3">
      <c r="A861" s="1" t="s">
        <v>968</v>
      </c>
      <c r="B861" s="1" t="s">
        <v>64</v>
      </c>
      <c r="C861" s="1" t="s">
        <v>24</v>
      </c>
      <c r="D861" s="2">
        <v>38</v>
      </c>
      <c r="E861" s="1" t="s">
        <v>16</v>
      </c>
      <c r="F861" s="1" t="s">
        <v>17</v>
      </c>
      <c r="G861" s="28">
        <v>42899</v>
      </c>
      <c r="H861" s="3">
        <v>13581.09</v>
      </c>
      <c r="I861" s="1" t="s">
        <v>49</v>
      </c>
      <c r="J861" s="1" t="s">
        <v>32</v>
      </c>
      <c r="K861" s="1" t="s">
        <v>28</v>
      </c>
      <c r="L861" s="1" t="s">
        <v>28</v>
      </c>
      <c r="M861" s="1" t="s">
        <v>21</v>
      </c>
      <c r="N861" s="1" t="s">
        <v>22</v>
      </c>
      <c r="O861" s="1" t="s">
        <v>20</v>
      </c>
      <c r="P861" s="1" t="str">
        <f>IFERROR( LOOKUP(Table1[[#This Row],[Age]],$AO$3:$AO$8,$AP$3:$AP$8), "Out of Range")</f>
        <v>35-45</v>
      </c>
      <c r="Q861" s="1" t="str">
        <f>TEXT(Table1[[#This Row],[Date Joined]],"DD")</f>
        <v>13</v>
      </c>
      <c r="R861" s="1" t="str">
        <f>TEXT(Table1[[#This Row],[Date Joined]],"MMM")</f>
        <v>Jun</v>
      </c>
      <c r="S861" s="1" t="str">
        <f>TEXT(Table1[[#This Row],[Date Joined]],"YYYY")</f>
        <v>2017</v>
      </c>
    </row>
    <row r="862" spans="1:19" x14ac:dyDescent="0.3">
      <c r="A862" s="1" t="s">
        <v>969</v>
      </c>
      <c r="B862" s="1" t="s">
        <v>76</v>
      </c>
      <c r="C862" s="1" t="s">
        <v>24</v>
      </c>
      <c r="D862" s="2">
        <v>47</v>
      </c>
      <c r="E862" s="1" t="s">
        <v>16</v>
      </c>
      <c r="F862" s="1" t="s">
        <v>26</v>
      </c>
      <c r="G862" s="28">
        <v>42899</v>
      </c>
      <c r="H862" s="3">
        <v>13578.1</v>
      </c>
      <c r="I862" s="1" t="s">
        <v>18</v>
      </c>
      <c r="J862" s="1" t="s">
        <v>19</v>
      </c>
      <c r="K862" s="1" t="s">
        <v>20</v>
      </c>
      <c r="L862" s="1" t="s">
        <v>20</v>
      </c>
      <c r="M862" s="1" t="s">
        <v>21</v>
      </c>
      <c r="N862" s="1" t="s">
        <v>22</v>
      </c>
      <c r="O862" s="1" t="s">
        <v>20</v>
      </c>
      <c r="P862" s="1" t="str">
        <f>IFERROR( LOOKUP(Table1[[#This Row],[Age]],$AO$3:$AO$8,$AP$3:$AP$8), "Out of Range")</f>
        <v>45-55</v>
      </c>
      <c r="Q862" s="1" t="str">
        <f>TEXT(Table1[[#This Row],[Date Joined]],"DD")</f>
        <v>13</v>
      </c>
      <c r="R862" s="1" t="str">
        <f>TEXT(Table1[[#This Row],[Date Joined]],"MMM")</f>
        <v>Jun</v>
      </c>
      <c r="S862" s="1" t="str">
        <f>TEXT(Table1[[#This Row],[Date Joined]],"YYYY")</f>
        <v>2017</v>
      </c>
    </row>
    <row r="863" spans="1:19" x14ac:dyDescent="0.3">
      <c r="A863" s="1" t="s">
        <v>2183</v>
      </c>
      <c r="B863" s="1" t="s">
        <v>79</v>
      </c>
      <c r="C863" s="1" t="s">
        <v>15</v>
      </c>
      <c r="D863" s="2">
        <v>27</v>
      </c>
      <c r="E863" s="1" t="s">
        <v>25</v>
      </c>
      <c r="F863" s="1" t="s">
        <v>17</v>
      </c>
      <c r="G863" s="28">
        <v>42993</v>
      </c>
      <c r="H863" s="3">
        <v>4971.3599999999997</v>
      </c>
      <c r="I863" s="1" t="s">
        <v>18</v>
      </c>
      <c r="J863" s="1" t="s">
        <v>27</v>
      </c>
      <c r="K863" s="1" t="s">
        <v>20</v>
      </c>
      <c r="L863" s="1" t="s">
        <v>28</v>
      </c>
      <c r="M863" s="1" t="s">
        <v>21</v>
      </c>
      <c r="N863" s="1" t="s">
        <v>22</v>
      </c>
      <c r="O863" s="1" t="s">
        <v>20</v>
      </c>
      <c r="P863" s="1" t="str">
        <f>IFERROR( LOOKUP(Table1[[#This Row],[Age]],$AO$3:$AO$8,$AP$3:$AP$8), "Out of Range")</f>
        <v>26-35</v>
      </c>
      <c r="Q863" s="1" t="str">
        <f>TEXT(Table1[[#This Row],[Date Joined]],"DD")</f>
        <v>15</v>
      </c>
      <c r="R863" s="1" t="str">
        <f>TEXT(Table1[[#This Row],[Date Joined]],"MMM")</f>
        <v>Sep</v>
      </c>
      <c r="S863" s="1" t="str">
        <f>TEXT(Table1[[#This Row],[Date Joined]],"YYYY")</f>
        <v>2017</v>
      </c>
    </row>
    <row r="864" spans="1:19" x14ac:dyDescent="0.3">
      <c r="A864" s="1" t="s">
        <v>971</v>
      </c>
      <c r="B864" s="1" t="s">
        <v>78</v>
      </c>
      <c r="C864" s="1" t="s">
        <v>24</v>
      </c>
      <c r="D864" s="2">
        <v>42</v>
      </c>
      <c r="E864" s="1" t="s">
        <v>40</v>
      </c>
      <c r="F864" s="1" t="s">
        <v>41</v>
      </c>
      <c r="G864" s="28">
        <v>42899</v>
      </c>
      <c r="H864" s="3">
        <v>123469.24</v>
      </c>
      <c r="I864" s="1" t="s">
        <v>31</v>
      </c>
      <c r="J864" s="1" t="s">
        <v>27</v>
      </c>
      <c r="K864" s="1" t="s">
        <v>28</v>
      </c>
      <c r="L864" s="1" t="s">
        <v>20</v>
      </c>
      <c r="M864" s="1" t="s">
        <v>22</v>
      </c>
      <c r="N864" s="1" t="s">
        <v>22</v>
      </c>
      <c r="O864" s="1" t="s">
        <v>28</v>
      </c>
      <c r="P864" s="1" t="str">
        <f>IFERROR( LOOKUP(Table1[[#This Row],[Age]],$AO$3:$AO$8,$AP$3:$AP$8), "Out of Range")</f>
        <v>35-45</v>
      </c>
      <c r="Q864" s="1" t="str">
        <f>TEXT(Table1[[#This Row],[Date Joined]],"DD")</f>
        <v>13</v>
      </c>
      <c r="R864" s="1" t="str">
        <f>TEXT(Table1[[#This Row],[Date Joined]],"MMM")</f>
        <v>Jun</v>
      </c>
      <c r="S864" s="1" t="str">
        <f>TEXT(Table1[[#This Row],[Date Joined]],"YYYY")</f>
        <v>2017</v>
      </c>
    </row>
    <row r="865" spans="1:19" x14ac:dyDescent="0.3">
      <c r="A865" s="1" t="s">
        <v>972</v>
      </c>
      <c r="B865" s="1" t="s">
        <v>86</v>
      </c>
      <c r="C865" s="1" t="s">
        <v>15</v>
      </c>
      <c r="D865" s="2">
        <v>58</v>
      </c>
      <c r="E865" s="1" t="s">
        <v>40</v>
      </c>
      <c r="F865" s="1" t="s">
        <v>26</v>
      </c>
      <c r="G865" s="28">
        <v>42899</v>
      </c>
      <c r="H865" s="3">
        <v>54838.82</v>
      </c>
      <c r="I865" s="1" t="s">
        <v>18</v>
      </c>
      <c r="J865" s="1" t="s">
        <v>19</v>
      </c>
      <c r="K865" s="1" t="s">
        <v>28</v>
      </c>
      <c r="L865" s="1" t="s">
        <v>20</v>
      </c>
      <c r="M865" s="1" t="s">
        <v>22</v>
      </c>
      <c r="N865" s="1" t="s">
        <v>22</v>
      </c>
      <c r="O865" s="1" t="s">
        <v>20</v>
      </c>
      <c r="P865" s="1" t="str">
        <f>IFERROR( LOOKUP(Table1[[#This Row],[Age]],$AO$3:$AO$8,$AP$3:$AP$8), "Out of Range")</f>
        <v>55-65</v>
      </c>
      <c r="Q865" s="1" t="str">
        <f>TEXT(Table1[[#This Row],[Date Joined]],"DD")</f>
        <v>13</v>
      </c>
      <c r="R865" s="1" t="str">
        <f>TEXT(Table1[[#This Row],[Date Joined]],"MMM")</f>
        <v>Jun</v>
      </c>
      <c r="S865" s="1" t="str">
        <f>TEXT(Table1[[#This Row],[Date Joined]],"YYYY")</f>
        <v>2017</v>
      </c>
    </row>
    <row r="866" spans="1:19" x14ac:dyDescent="0.3">
      <c r="A866" s="1" t="s">
        <v>973</v>
      </c>
      <c r="B866" s="1" t="s">
        <v>33</v>
      </c>
      <c r="C866" s="1" t="s">
        <v>24</v>
      </c>
      <c r="D866" s="2">
        <v>43</v>
      </c>
      <c r="E866" s="1" t="s">
        <v>40</v>
      </c>
      <c r="F866" s="1" t="s">
        <v>41</v>
      </c>
      <c r="G866" s="28">
        <v>42899</v>
      </c>
      <c r="H866" s="3">
        <v>85701.24</v>
      </c>
      <c r="I866" s="1" t="s">
        <v>18</v>
      </c>
      <c r="J866" s="1" t="s">
        <v>19</v>
      </c>
      <c r="K866" s="1" t="s">
        <v>28</v>
      </c>
      <c r="L866" s="1" t="s">
        <v>20</v>
      </c>
      <c r="M866" s="1" t="s">
        <v>22</v>
      </c>
      <c r="N866" s="1" t="s">
        <v>22</v>
      </c>
      <c r="O866" s="1" t="s">
        <v>20</v>
      </c>
      <c r="P866" s="1" t="str">
        <f>IFERROR( LOOKUP(Table1[[#This Row],[Age]],$AO$3:$AO$8,$AP$3:$AP$8), "Out of Range")</f>
        <v>35-45</v>
      </c>
      <c r="Q866" s="1" t="str">
        <f>TEXT(Table1[[#This Row],[Date Joined]],"DD")</f>
        <v>13</v>
      </c>
      <c r="R866" s="1" t="str">
        <f>TEXT(Table1[[#This Row],[Date Joined]],"MMM")</f>
        <v>Jun</v>
      </c>
      <c r="S866" s="1" t="str">
        <f>TEXT(Table1[[#This Row],[Date Joined]],"YYYY")</f>
        <v>2017</v>
      </c>
    </row>
    <row r="867" spans="1:19" x14ac:dyDescent="0.3">
      <c r="A867" s="1" t="s">
        <v>974</v>
      </c>
      <c r="B867" s="1" t="s">
        <v>77</v>
      </c>
      <c r="C867" s="1" t="s">
        <v>15</v>
      </c>
      <c r="D867" s="2">
        <v>56</v>
      </c>
      <c r="E867" s="1" t="s">
        <v>40</v>
      </c>
      <c r="F867" s="1" t="s">
        <v>26</v>
      </c>
      <c r="G867" s="28">
        <v>42899</v>
      </c>
      <c r="H867" s="3">
        <v>47660.55</v>
      </c>
      <c r="I867" s="1" t="s">
        <v>31</v>
      </c>
      <c r="J867" s="1" t="s">
        <v>27</v>
      </c>
      <c r="K867" s="1" t="s">
        <v>20</v>
      </c>
      <c r="L867" s="1" t="s">
        <v>28</v>
      </c>
      <c r="M867" s="1" t="s">
        <v>22</v>
      </c>
      <c r="N867" s="1" t="s">
        <v>22</v>
      </c>
      <c r="O867" s="1" t="s">
        <v>20</v>
      </c>
      <c r="P867" s="1" t="str">
        <f>IFERROR( LOOKUP(Table1[[#This Row],[Age]],$AO$3:$AO$8,$AP$3:$AP$8), "Out of Range")</f>
        <v>55-65</v>
      </c>
      <c r="Q867" s="1" t="str">
        <f>TEXT(Table1[[#This Row],[Date Joined]],"DD")</f>
        <v>13</v>
      </c>
      <c r="R867" s="1" t="str">
        <f>TEXT(Table1[[#This Row],[Date Joined]],"MMM")</f>
        <v>Jun</v>
      </c>
      <c r="S867" s="1" t="str">
        <f>TEXT(Table1[[#This Row],[Date Joined]],"YYYY")</f>
        <v>2017</v>
      </c>
    </row>
    <row r="868" spans="1:19" x14ac:dyDescent="0.3">
      <c r="A868" s="1" t="s">
        <v>975</v>
      </c>
      <c r="B868" s="1" t="s">
        <v>51</v>
      </c>
      <c r="C868" s="1" t="s">
        <v>15</v>
      </c>
      <c r="D868" s="2">
        <v>38</v>
      </c>
      <c r="E868" s="1" t="s">
        <v>16</v>
      </c>
      <c r="F868" s="1" t="s">
        <v>17</v>
      </c>
      <c r="G868" s="28">
        <v>42900</v>
      </c>
      <c r="H868" s="3">
        <v>6808.63</v>
      </c>
      <c r="I868" s="1" t="s">
        <v>18</v>
      </c>
      <c r="J868" s="1" t="s">
        <v>27</v>
      </c>
      <c r="K868" s="1" t="s">
        <v>20</v>
      </c>
      <c r="L868" s="1" t="s">
        <v>20</v>
      </c>
      <c r="M868" s="1" t="s">
        <v>22</v>
      </c>
      <c r="N868" s="1" t="s">
        <v>22</v>
      </c>
      <c r="O868" s="1" t="s">
        <v>20</v>
      </c>
      <c r="P868" s="1" t="str">
        <f>IFERROR( LOOKUP(Table1[[#This Row],[Age]],$AO$3:$AO$8,$AP$3:$AP$8), "Out of Range")</f>
        <v>35-45</v>
      </c>
      <c r="Q868" s="1" t="str">
        <f>TEXT(Table1[[#This Row],[Date Joined]],"DD")</f>
        <v>14</v>
      </c>
      <c r="R868" s="1" t="str">
        <f>TEXT(Table1[[#This Row],[Date Joined]],"MMM")</f>
        <v>Jun</v>
      </c>
      <c r="S868" s="1" t="str">
        <f>TEXT(Table1[[#This Row],[Date Joined]],"YYYY")</f>
        <v>2017</v>
      </c>
    </row>
    <row r="869" spans="1:19" x14ac:dyDescent="0.3">
      <c r="A869" s="1" t="s">
        <v>976</v>
      </c>
      <c r="B869" s="1" t="s">
        <v>59</v>
      </c>
      <c r="C869" s="1" t="s">
        <v>24</v>
      </c>
      <c r="D869" s="2">
        <v>44</v>
      </c>
      <c r="E869" s="1" t="s">
        <v>16</v>
      </c>
      <c r="F869" s="1" t="s">
        <v>17</v>
      </c>
      <c r="G869" s="28">
        <v>42900</v>
      </c>
      <c r="H869" s="3">
        <v>29319.67</v>
      </c>
      <c r="I869" s="1" t="s">
        <v>49</v>
      </c>
      <c r="J869" s="1" t="s">
        <v>19</v>
      </c>
      <c r="K869" s="1" t="s">
        <v>28</v>
      </c>
      <c r="L869" s="1" t="s">
        <v>20</v>
      </c>
      <c r="M869" s="1" t="s">
        <v>21</v>
      </c>
      <c r="N869" s="1" t="s">
        <v>22</v>
      </c>
      <c r="O869" s="1" t="s">
        <v>20</v>
      </c>
      <c r="P869" s="1" t="str">
        <f>IFERROR( LOOKUP(Table1[[#This Row],[Age]],$AO$3:$AO$8,$AP$3:$AP$8), "Out of Range")</f>
        <v>35-45</v>
      </c>
      <c r="Q869" s="1" t="str">
        <f>TEXT(Table1[[#This Row],[Date Joined]],"DD")</f>
        <v>14</v>
      </c>
      <c r="R869" s="1" t="str">
        <f>TEXT(Table1[[#This Row],[Date Joined]],"MMM")</f>
        <v>Jun</v>
      </c>
      <c r="S869" s="1" t="str">
        <f>TEXT(Table1[[#This Row],[Date Joined]],"YYYY")</f>
        <v>2017</v>
      </c>
    </row>
    <row r="870" spans="1:19" x14ac:dyDescent="0.3">
      <c r="A870" s="1" t="s">
        <v>977</v>
      </c>
      <c r="B870" s="1" t="s">
        <v>106</v>
      </c>
      <c r="C870" s="1" t="s">
        <v>15</v>
      </c>
      <c r="D870" s="2">
        <v>34</v>
      </c>
      <c r="E870" s="1" t="s">
        <v>16</v>
      </c>
      <c r="F870" s="1" t="s">
        <v>17</v>
      </c>
      <c r="G870" s="28">
        <v>42900</v>
      </c>
      <c r="H870" s="3">
        <v>33686.81</v>
      </c>
      <c r="I870" s="1" t="s">
        <v>18</v>
      </c>
      <c r="J870" s="1" t="s">
        <v>27</v>
      </c>
      <c r="K870" s="1" t="s">
        <v>28</v>
      </c>
      <c r="L870" s="1" t="s">
        <v>20</v>
      </c>
      <c r="M870" s="1" t="s">
        <v>21</v>
      </c>
      <c r="N870" s="1" t="s">
        <v>22</v>
      </c>
      <c r="O870" s="1" t="s">
        <v>20</v>
      </c>
      <c r="P870" s="1" t="str">
        <f>IFERROR( LOOKUP(Table1[[#This Row],[Age]],$AO$3:$AO$8,$AP$3:$AP$8), "Out of Range")</f>
        <v>26-35</v>
      </c>
      <c r="Q870" s="1" t="str">
        <f>TEXT(Table1[[#This Row],[Date Joined]],"DD")</f>
        <v>14</v>
      </c>
      <c r="R870" s="1" t="str">
        <f>TEXT(Table1[[#This Row],[Date Joined]],"MMM")</f>
        <v>Jun</v>
      </c>
      <c r="S870" s="1" t="str">
        <f>TEXT(Table1[[#This Row],[Date Joined]],"YYYY")</f>
        <v>2017</v>
      </c>
    </row>
    <row r="871" spans="1:19" x14ac:dyDescent="0.3">
      <c r="A871" s="1" t="s">
        <v>978</v>
      </c>
      <c r="B871" s="1" t="s">
        <v>60</v>
      </c>
      <c r="C871" s="1" t="s">
        <v>15</v>
      </c>
      <c r="D871" s="2">
        <v>38</v>
      </c>
      <c r="E871" s="1" t="s">
        <v>16</v>
      </c>
      <c r="F871" s="1" t="s">
        <v>17</v>
      </c>
      <c r="G871" s="28">
        <v>42900</v>
      </c>
      <c r="H871" s="3">
        <v>29406.54</v>
      </c>
      <c r="I871" s="1" t="s">
        <v>18</v>
      </c>
      <c r="J871" s="1" t="s">
        <v>27</v>
      </c>
      <c r="K871" s="1" t="s">
        <v>28</v>
      </c>
      <c r="L871" s="1" t="s">
        <v>28</v>
      </c>
      <c r="M871" s="1" t="s">
        <v>21</v>
      </c>
      <c r="N871" s="1" t="s">
        <v>29</v>
      </c>
      <c r="O871" s="1" t="s">
        <v>20</v>
      </c>
      <c r="P871" s="1" t="str">
        <f>IFERROR( LOOKUP(Table1[[#This Row],[Age]],$AO$3:$AO$8,$AP$3:$AP$8), "Out of Range")</f>
        <v>35-45</v>
      </c>
      <c r="Q871" s="1" t="str">
        <f>TEXT(Table1[[#This Row],[Date Joined]],"DD")</f>
        <v>14</v>
      </c>
      <c r="R871" s="1" t="str">
        <f>TEXT(Table1[[#This Row],[Date Joined]],"MMM")</f>
        <v>Jun</v>
      </c>
      <c r="S871" s="1" t="str">
        <f>TEXT(Table1[[#This Row],[Date Joined]],"YYYY")</f>
        <v>2017</v>
      </c>
    </row>
    <row r="872" spans="1:19" x14ac:dyDescent="0.3">
      <c r="A872" s="1" t="s">
        <v>979</v>
      </c>
      <c r="B872" s="1" t="s">
        <v>77</v>
      </c>
      <c r="C872" s="1" t="s">
        <v>15</v>
      </c>
      <c r="D872" s="2">
        <v>40</v>
      </c>
      <c r="E872" s="1" t="s">
        <v>16</v>
      </c>
      <c r="F872" s="1" t="s">
        <v>17</v>
      </c>
      <c r="G872" s="28">
        <v>42900</v>
      </c>
      <c r="H872" s="3">
        <v>118558.19</v>
      </c>
      <c r="I872" s="1" t="s">
        <v>18</v>
      </c>
      <c r="J872" s="1" t="s">
        <v>27</v>
      </c>
      <c r="K872" s="1" t="s">
        <v>20</v>
      </c>
      <c r="L872" s="1" t="s">
        <v>28</v>
      </c>
      <c r="M872" s="1" t="s">
        <v>22</v>
      </c>
      <c r="N872" s="1" t="s">
        <v>22</v>
      </c>
      <c r="O872" s="1" t="s">
        <v>20</v>
      </c>
      <c r="P872" s="1" t="str">
        <f>IFERROR( LOOKUP(Table1[[#This Row],[Age]],$AO$3:$AO$8,$AP$3:$AP$8), "Out of Range")</f>
        <v>35-45</v>
      </c>
      <c r="Q872" s="1" t="str">
        <f>TEXT(Table1[[#This Row],[Date Joined]],"DD")</f>
        <v>14</v>
      </c>
      <c r="R872" s="1" t="str">
        <f>TEXT(Table1[[#This Row],[Date Joined]],"MMM")</f>
        <v>Jun</v>
      </c>
      <c r="S872" s="1" t="str">
        <f>TEXT(Table1[[#This Row],[Date Joined]],"YYYY")</f>
        <v>2017</v>
      </c>
    </row>
    <row r="873" spans="1:19" x14ac:dyDescent="0.3">
      <c r="A873" s="1" t="s">
        <v>980</v>
      </c>
      <c r="B873" s="1" t="s">
        <v>79</v>
      </c>
      <c r="C873" s="1" t="s">
        <v>24</v>
      </c>
      <c r="D873" s="2">
        <v>46</v>
      </c>
      <c r="E873" s="1" t="s">
        <v>16</v>
      </c>
      <c r="F873" s="1" t="s">
        <v>17</v>
      </c>
      <c r="G873" s="28">
        <v>42900</v>
      </c>
      <c r="H873" s="3">
        <v>30421.87</v>
      </c>
      <c r="I873" s="1" t="s">
        <v>31</v>
      </c>
      <c r="J873" s="1" t="s">
        <v>19</v>
      </c>
      <c r="K873" s="1" t="s">
        <v>20</v>
      </c>
      <c r="L873" s="1" t="s">
        <v>20</v>
      </c>
      <c r="M873" s="1" t="s">
        <v>21</v>
      </c>
      <c r="N873" s="1" t="s">
        <v>22</v>
      </c>
      <c r="O873" s="1" t="s">
        <v>28</v>
      </c>
      <c r="P873" s="1" t="str">
        <f>IFERROR( LOOKUP(Table1[[#This Row],[Age]],$AO$3:$AO$8,$AP$3:$AP$8), "Out of Range")</f>
        <v>45-55</v>
      </c>
      <c r="Q873" s="1" t="str">
        <f>TEXT(Table1[[#This Row],[Date Joined]],"DD")</f>
        <v>14</v>
      </c>
      <c r="R873" s="1" t="str">
        <f>TEXT(Table1[[#This Row],[Date Joined]],"MMM")</f>
        <v>Jun</v>
      </c>
      <c r="S873" s="1" t="str">
        <f>TEXT(Table1[[#This Row],[Date Joined]],"YYYY")</f>
        <v>2017</v>
      </c>
    </row>
    <row r="874" spans="1:19" x14ac:dyDescent="0.3">
      <c r="A874" s="1" t="s">
        <v>2215</v>
      </c>
      <c r="B874" s="1" t="s">
        <v>102</v>
      </c>
      <c r="C874" s="1" t="s">
        <v>15</v>
      </c>
      <c r="D874" s="2">
        <v>27</v>
      </c>
      <c r="E874" s="1" t="s">
        <v>34</v>
      </c>
      <c r="F874" s="1" t="s">
        <v>26</v>
      </c>
      <c r="G874" s="28">
        <v>42995</v>
      </c>
      <c r="H874" s="3">
        <v>71427.09</v>
      </c>
      <c r="I874" s="1" t="s">
        <v>18</v>
      </c>
      <c r="J874" s="1" t="s">
        <v>19</v>
      </c>
      <c r="K874" s="1" t="s">
        <v>20</v>
      </c>
      <c r="L874" s="1" t="s">
        <v>20</v>
      </c>
      <c r="M874" s="1" t="s">
        <v>21</v>
      </c>
      <c r="N874" s="1" t="s">
        <v>22</v>
      </c>
      <c r="O874" s="1" t="s">
        <v>20</v>
      </c>
      <c r="P874" s="1" t="str">
        <f>IFERROR( LOOKUP(Table1[[#This Row],[Age]],$AO$3:$AO$8,$AP$3:$AP$8), "Out of Range")</f>
        <v>26-35</v>
      </c>
      <c r="Q874" s="1" t="str">
        <f>TEXT(Table1[[#This Row],[Date Joined]],"DD")</f>
        <v>17</v>
      </c>
      <c r="R874" s="1" t="str">
        <f>TEXT(Table1[[#This Row],[Date Joined]],"MMM")</f>
        <v>Sep</v>
      </c>
      <c r="S874" s="1" t="str">
        <f>TEXT(Table1[[#This Row],[Date Joined]],"YYYY")</f>
        <v>2017</v>
      </c>
    </row>
    <row r="875" spans="1:19" x14ac:dyDescent="0.3">
      <c r="A875" s="1" t="s">
        <v>982</v>
      </c>
      <c r="B875" s="1" t="s">
        <v>67</v>
      </c>
      <c r="C875" s="1" t="s">
        <v>24</v>
      </c>
      <c r="D875" s="2">
        <v>34</v>
      </c>
      <c r="E875" s="1" t="s">
        <v>16</v>
      </c>
      <c r="F875" s="1" t="s">
        <v>17</v>
      </c>
      <c r="G875" s="28">
        <v>42900</v>
      </c>
      <c r="H875" s="3">
        <v>15250.31</v>
      </c>
      <c r="I875" s="1" t="s">
        <v>31</v>
      </c>
      <c r="J875" s="1" t="s">
        <v>32</v>
      </c>
      <c r="K875" s="1" t="s">
        <v>20</v>
      </c>
      <c r="L875" s="1" t="s">
        <v>20</v>
      </c>
      <c r="M875" s="1" t="s">
        <v>53</v>
      </c>
      <c r="N875" s="1" t="s">
        <v>22</v>
      </c>
      <c r="O875" s="1" t="s">
        <v>20</v>
      </c>
      <c r="P875" s="1" t="str">
        <f>IFERROR( LOOKUP(Table1[[#This Row],[Age]],$AO$3:$AO$8,$AP$3:$AP$8), "Out of Range")</f>
        <v>26-35</v>
      </c>
      <c r="Q875" s="1" t="str">
        <f>TEXT(Table1[[#This Row],[Date Joined]],"DD")</f>
        <v>14</v>
      </c>
      <c r="R875" s="1" t="str">
        <f>TEXT(Table1[[#This Row],[Date Joined]],"MMM")</f>
        <v>Jun</v>
      </c>
      <c r="S875" s="1" t="str">
        <f>TEXT(Table1[[#This Row],[Date Joined]],"YYYY")</f>
        <v>2017</v>
      </c>
    </row>
    <row r="876" spans="1:19" x14ac:dyDescent="0.3">
      <c r="A876" s="1" t="s">
        <v>983</v>
      </c>
      <c r="B876" s="1" t="s">
        <v>73</v>
      </c>
      <c r="C876" s="1" t="s">
        <v>15</v>
      </c>
      <c r="D876" s="2">
        <v>47</v>
      </c>
      <c r="E876" s="1" t="s">
        <v>16</v>
      </c>
      <c r="F876" s="1" t="s">
        <v>17</v>
      </c>
      <c r="G876" s="28">
        <v>42900</v>
      </c>
      <c r="H876" s="3">
        <v>104445.79</v>
      </c>
      <c r="I876" s="1" t="s">
        <v>31</v>
      </c>
      <c r="J876" s="1" t="s">
        <v>32</v>
      </c>
      <c r="K876" s="1" t="s">
        <v>28</v>
      </c>
      <c r="L876" s="1" t="s">
        <v>20</v>
      </c>
      <c r="M876" s="1" t="s">
        <v>21</v>
      </c>
      <c r="N876" s="1" t="s">
        <v>38</v>
      </c>
      <c r="O876" s="1" t="s">
        <v>20</v>
      </c>
      <c r="P876" s="1" t="str">
        <f>IFERROR( LOOKUP(Table1[[#This Row],[Age]],$AO$3:$AO$8,$AP$3:$AP$8), "Out of Range")</f>
        <v>45-55</v>
      </c>
      <c r="Q876" s="1" t="str">
        <f>TEXT(Table1[[#This Row],[Date Joined]],"DD")</f>
        <v>14</v>
      </c>
      <c r="R876" s="1" t="str">
        <f>TEXT(Table1[[#This Row],[Date Joined]],"MMM")</f>
        <v>Jun</v>
      </c>
      <c r="S876" s="1" t="str">
        <f>TEXT(Table1[[#This Row],[Date Joined]],"YYYY")</f>
        <v>2017</v>
      </c>
    </row>
    <row r="877" spans="1:19" x14ac:dyDescent="0.3">
      <c r="A877" s="1" t="s">
        <v>984</v>
      </c>
      <c r="B877" s="1" t="s">
        <v>73</v>
      </c>
      <c r="C877" s="1" t="s">
        <v>24</v>
      </c>
      <c r="D877" s="2">
        <v>35</v>
      </c>
      <c r="E877" s="1" t="s">
        <v>16</v>
      </c>
      <c r="F877" s="1" t="s">
        <v>17</v>
      </c>
      <c r="G877" s="28">
        <v>42900</v>
      </c>
      <c r="H877" s="3">
        <v>39895.72</v>
      </c>
      <c r="I877" s="1" t="s">
        <v>18</v>
      </c>
      <c r="J877" s="1" t="s">
        <v>27</v>
      </c>
      <c r="K877" s="1" t="s">
        <v>20</v>
      </c>
      <c r="L877" s="1" t="s">
        <v>20</v>
      </c>
      <c r="M877" s="1" t="s">
        <v>21</v>
      </c>
      <c r="N877" s="1" t="s">
        <v>22</v>
      </c>
      <c r="O877" s="1" t="s">
        <v>20</v>
      </c>
      <c r="P877" s="1" t="str">
        <f>IFERROR( LOOKUP(Table1[[#This Row],[Age]],$AO$3:$AO$8,$AP$3:$AP$8), "Out of Range")</f>
        <v>35-45</v>
      </c>
      <c r="Q877" s="1" t="str">
        <f>TEXT(Table1[[#This Row],[Date Joined]],"DD")</f>
        <v>14</v>
      </c>
      <c r="R877" s="1" t="str">
        <f>TEXT(Table1[[#This Row],[Date Joined]],"MMM")</f>
        <v>Jun</v>
      </c>
      <c r="S877" s="1" t="str">
        <f>TEXT(Table1[[#This Row],[Date Joined]],"YYYY")</f>
        <v>2017</v>
      </c>
    </row>
    <row r="878" spans="1:19" x14ac:dyDescent="0.3">
      <c r="A878" s="1" t="s">
        <v>985</v>
      </c>
      <c r="B878" s="1" t="s">
        <v>46</v>
      </c>
      <c r="C878" s="1" t="s">
        <v>24</v>
      </c>
      <c r="D878" s="2">
        <v>34</v>
      </c>
      <c r="E878" s="1" t="s">
        <v>16</v>
      </c>
      <c r="F878" s="1" t="s">
        <v>17</v>
      </c>
      <c r="G878" s="28">
        <v>42900</v>
      </c>
      <c r="H878" s="3">
        <v>113702</v>
      </c>
      <c r="I878" s="1" t="s">
        <v>18</v>
      </c>
      <c r="J878" s="1" t="s">
        <v>32</v>
      </c>
      <c r="K878" s="1" t="s">
        <v>20</v>
      </c>
      <c r="L878" s="1" t="s">
        <v>20</v>
      </c>
      <c r="M878" s="1" t="s">
        <v>21</v>
      </c>
      <c r="N878" s="1" t="s">
        <v>22</v>
      </c>
      <c r="O878" s="1" t="s">
        <v>20</v>
      </c>
      <c r="P878" s="1" t="str">
        <f>IFERROR( LOOKUP(Table1[[#This Row],[Age]],$AO$3:$AO$8,$AP$3:$AP$8), "Out of Range")</f>
        <v>26-35</v>
      </c>
      <c r="Q878" s="1" t="str">
        <f>TEXT(Table1[[#This Row],[Date Joined]],"DD")</f>
        <v>14</v>
      </c>
      <c r="R878" s="1" t="str">
        <f>TEXT(Table1[[#This Row],[Date Joined]],"MMM")</f>
        <v>Jun</v>
      </c>
      <c r="S878" s="1" t="str">
        <f>TEXT(Table1[[#This Row],[Date Joined]],"YYYY")</f>
        <v>2017</v>
      </c>
    </row>
    <row r="879" spans="1:19" x14ac:dyDescent="0.3">
      <c r="A879" s="1" t="s">
        <v>986</v>
      </c>
      <c r="B879" s="1" t="s">
        <v>56</v>
      </c>
      <c r="C879" s="1" t="s">
        <v>24</v>
      </c>
      <c r="D879" s="2">
        <v>22</v>
      </c>
      <c r="E879" s="1" t="s">
        <v>16</v>
      </c>
      <c r="F879" s="1" t="s">
        <v>17</v>
      </c>
      <c r="G879" s="28">
        <v>42901</v>
      </c>
      <c r="H879" s="3">
        <v>47011.9</v>
      </c>
      <c r="I879" s="1" t="s">
        <v>31</v>
      </c>
      <c r="J879" s="1" t="s">
        <v>32</v>
      </c>
      <c r="K879" s="1" t="s">
        <v>20</v>
      </c>
      <c r="L879" s="1" t="s">
        <v>20</v>
      </c>
      <c r="M879" s="1" t="s">
        <v>21</v>
      </c>
      <c r="N879" s="1" t="s">
        <v>22</v>
      </c>
      <c r="O879" s="1" t="s">
        <v>20</v>
      </c>
      <c r="P879" s="1" t="str">
        <f>IFERROR( LOOKUP(Table1[[#This Row],[Age]],$AO$3:$AO$8,$AP$3:$AP$8), "Out of Range")</f>
        <v>15-25</v>
      </c>
      <c r="Q879" s="1" t="str">
        <f>TEXT(Table1[[#This Row],[Date Joined]],"DD")</f>
        <v>15</v>
      </c>
      <c r="R879" s="1" t="str">
        <f>TEXT(Table1[[#This Row],[Date Joined]],"MMM")</f>
        <v>Jun</v>
      </c>
      <c r="S879" s="1" t="str">
        <f>TEXT(Table1[[#This Row],[Date Joined]],"YYYY")</f>
        <v>2017</v>
      </c>
    </row>
    <row r="880" spans="1:19" x14ac:dyDescent="0.3">
      <c r="A880" s="1" t="s">
        <v>2217</v>
      </c>
      <c r="B880" s="1" t="s">
        <v>66</v>
      </c>
      <c r="C880" s="1" t="s">
        <v>24</v>
      </c>
      <c r="D880" s="2">
        <v>27</v>
      </c>
      <c r="E880" s="1" t="s">
        <v>25</v>
      </c>
      <c r="F880" s="1" t="s">
        <v>17</v>
      </c>
      <c r="G880" s="28">
        <v>42995</v>
      </c>
      <c r="H880" s="3">
        <v>96587.24</v>
      </c>
      <c r="I880" s="1" t="s">
        <v>49</v>
      </c>
      <c r="J880" s="1" t="s">
        <v>19</v>
      </c>
      <c r="K880" s="1" t="s">
        <v>28</v>
      </c>
      <c r="L880" s="1" t="s">
        <v>20</v>
      </c>
      <c r="M880" s="1" t="s">
        <v>22</v>
      </c>
      <c r="N880" s="1" t="s">
        <v>22</v>
      </c>
      <c r="O880" s="1" t="s">
        <v>20</v>
      </c>
      <c r="P880" s="1" t="str">
        <f>IFERROR( LOOKUP(Table1[[#This Row],[Age]],$AO$3:$AO$8,$AP$3:$AP$8), "Out of Range")</f>
        <v>26-35</v>
      </c>
      <c r="Q880" s="1" t="str">
        <f>TEXT(Table1[[#This Row],[Date Joined]],"DD")</f>
        <v>17</v>
      </c>
      <c r="R880" s="1" t="str">
        <f>TEXT(Table1[[#This Row],[Date Joined]],"MMM")</f>
        <v>Sep</v>
      </c>
      <c r="S880" s="1" t="str">
        <f>TEXT(Table1[[#This Row],[Date Joined]],"YYYY")</f>
        <v>2017</v>
      </c>
    </row>
    <row r="881" spans="1:19" x14ac:dyDescent="0.3">
      <c r="A881" s="1" t="s">
        <v>2243</v>
      </c>
      <c r="B881" s="1" t="s">
        <v>59</v>
      </c>
      <c r="C881" s="1" t="s">
        <v>15</v>
      </c>
      <c r="D881" s="2">
        <v>27</v>
      </c>
      <c r="E881" s="1" t="s">
        <v>16</v>
      </c>
      <c r="F881" s="1" t="s">
        <v>26</v>
      </c>
      <c r="G881" s="28">
        <v>42997</v>
      </c>
      <c r="H881" s="3">
        <v>64352.75</v>
      </c>
      <c r="I881" s="1" t="s">
        <v>18</v>
      </c>
      <c r="J881" s="1" t="s">
        <v>27</v>
      </c>
      <c r="K881" s="1" t="s">
        <v>28</v>
      </c>
      <c r="L881" s="1" t="s">
        <v>28</v>
      </c>
      <c r="M881" s="1" t="s">
        <v>21</v>
      </c>
      <c r="N881" s="1" t="s">
        <v>22</v>
      </c>
      <c r="O881" s="1" t="s">
        <v>20</v>
      </c>
      <c r="P881" s="1" t="str">
        <f>IFERROR( LOOKUP(Table1[[#This Row],[Age]],$AO$3:$AO$8,$AP$3:$AP$8), "Out of Range")</f>
        <v>26-35</v>
      </c>
      <c r="Q881" s="1" t="str">
        <f>TEXT(Table1[[#This Row],[Date Joined]],"DD")</f>
        <v>19</v>
      </c>
      <c r="R881" s="1" t="str">
        <f>TEXT(Table1[[#This Row],[Date Joined]],"MMM")</f>
        <v>Sep</v>
      </c>
      <c r="S881" s="1" t="str">
        <f>TEXT(Table1[[#This Row],[Date Joined]],"YYYY")</f>
        <v>2017</v>
      </c>
    </row>
    <row r="882" spans="1:19" x14ac:dyDescent="0.3">
      <c r="A882" s="1" t="s">
        <v>989</v>
      </c>
      <c r="B882" s="1" t="s">
        <v>94</v>
      </c>
      <c r="C882" s="1" t="s">
        <v>24</v>
      </c>
      <c r="D882" s="2">
        <v>38</v>
      </c>
      <c r="E882" s="1" t="s">
        <v>16</v>
      </c>
      <c r="F882" s="1" t="s">
        <v>26</v>
      </c>
      <c r="G882" s="28">
        <v>42901</v>
      </c>
      <c r="H882" s="3">
        <v>60469.57</v>
      </c>
      <c r="I882" s="1" t="s">
        <v>31</v>
      </c>
      <c r="J882" s="1" t="s">
        <v>27</v>
      </c>
      <c r="K882" s="1" t="s">
        <v>20</v>
      </c>
      <c r="L882" s="1" t="s">
        <v>20</v>
      </c>
      <c r="M882" s="1" t="s">
        <v>21</v>
      </c>
      <c r="N882" s="1" t="s">
        <v>69</v>
      </c>
      <c r="O882" s="1" t="s">
        <v>28</v>
      </c>
      <c r="P882" s="1" t="str">
        <f>IFERROR( LOOKUP(Table1[[#This Row],[Age]],$AO$3:$AO$8,$AP$3:$AP$8), "Out of Range")</f>
        <v>35-45</v>
      </c>
      <c r="Q882" s="1" t="str">
        <f>TEXT(Table1[[#This Row],[Date Joined]],"DD")</f>
        <v>15</v>
      </c>
      <c r="R882" s="1" t="str">
        <f>TEXT(Table1[[#This Row],[Date Joined]],"MMM")</f>
        <v>Jun</v>
      </c>
      <c r="S882" s="1" t="str">
        <f>TEXT(Table1[[#This Row],[Date Joined]],"YYYY")</f>
        <v>2017</v>
      </c>
    </row>
    <row r="883" spans="1:19" x14ac:dyDescent="0.3">
      <c r="A883" s="1" t="s">
        <v>990</v>
      </c>
      <c r="B883" s="1" t="s">
        <v>80</v>
      </c>
      <c r="C883" s="1" t="s">
        <v>15</v>
      </c>
      <c r="D883" s="2">
        <v>23</v>
      </c>
      <c r="E883" s="1" t="s">
        <v>16</v>
      </c>
      <c r="F883" s="1" t="s">
        <v>17</v>
      </c>
      <c r="G883" s="28">
        <v>42901</v>
      </c>
      <c r="H883" s="3">
        <v>19475.21</v>
      </c>
      <c r="I883" s="1" t="s">
        <v>31</v>
      </c>
      <c r="J883" s="1" t="s">
        <v>27</v>
      </c>
      <c r="K883" s="1" t="s">
        <v>28</v>
      </c>
      <c r="L883" s="1" t="s">
        <v>20</v>
      </c>
      <c r="M883" s="1" t="s">
        <v>53</v>
      </c>
      <c r="N883" s="1" t="s">
        <v>29</v>
      </c>
      <c r="O883" s="1" t="s">
        <v>20</v>
      </c>
      <c r="P883" s="1" t="str">
        <f>IFERROR( LOOKUP(Table1[[#This Row],[Age]],$AO$3:$AO$8,$AP$3:$AP$8), "Out of Range")</f>
        <v>15-25</v>
      </c>
      <c r="Q883" s="1" t="str">
        <f>TEXT(Table1[[#This Row],[Date Joined]],"DD")</f>
        <v>15</v>
      </c>
      <c r="R883" s="1" t="str">
        <f>TEXT(Table1[[#This Row],[Date Joined]],"MMM")</f>
        <v>Jun</v>
      </c>
      <c r="S883" s="1" t="str">
        <f>TEXT(Table1[[#This Row],[Date Joined]],"YYYY")</f>
        <v>2017</v>
      </c>
    </row>
    <row r="884" spans="1:19" x14ac:dyDescent="0.3">
      <c r="A884" s="1" t="s">
        <v>991</v>
      </c>
      <c r="B884" s="1" t="s">
        <v>72</v>
      </c>
      <c r="C884" s="1" t="s">
        <v>24</v>
      </c>
      <c r="D884" s="2">
        <v>42</v>
      </c>
      <c r="E884" s="1" t="s">
        <v>16</v>
      </c>
      <c r="F884" s="1" t="s">
        <v>17</v>
      </c>
      <c r="G884" s="28">
        <v>42901</v>
      </c>
      <c r="H884" s="3">
        <v>57667.6</v>
      </c>
      <c r="I884" s="1" t="s">
        <v>49</v>
      </c>
      <c r="J884" s="1" t="s">
        <v>19</v>
      </c>
      <c r="K884" s="1" t="s">
        <v>28</v>
      </c>
      <c r="L884" s="1" t="s">
        <v>20</v>
      </c>
      <c r="M884" s="1" t="s">
        <v>21</v>
      </c>
      <c r="N884" s="1" t="s">
        <v>22</v>
      </c>
      <c r="O884" s="1" t="s">
        <v>20</v>
      </c>
      <c r="P884" s="1" t="str">
        <f>IFERROR( LOOKUP(Table1[[#This Row],[Age]],$AO$3:$AO$8,$AP$3:$AP$8), "Out of Range")</f>
        <v>35-45</v>
      </c>
      <c r="Q884" s="1" t="str">
        <f>TEXT(Table1[[#This Row],[Date Joined]],"DD")</f>
        <v>15</v>
      </c>
      <c r="R884" s="1" t="str">
        <f>TEXT(Table1[[#This Row],[Date Joined]],"MMM")</f>
        <v>Jun</v>
      </c>
      <c r="S884" s="1" t="str">
        <f>TEXT(Table1[[#This Row],[Date Joined]],"YYYY")</f>
        <v>2017</v>
      </c>
    </row>
    <row r="885" spans="1:19" x14ac:dyDescent="0.3">
      <c r="A885" s="1" t="s">
        <v>2260</v>
      </c>
      <c r="B885" s="1" t="s">
        <v>78</v>
      </c>
      <c r="C885" s="1" t="s">
        <v>24</v>
      </c>
      <c r="D885" s="2">
        <v>27</v>
      </c>
      <c r="E885" s="1" t="s">
        <v>25</v>
      </c>
      <c r="F885" s="1" t="s">
        <v>41</v>
      </c>
      <c r="G885" s="28">
        <v>42997</v>
      </c>
      <c r="H885" s="3">
        <v>27761.3</v>
      </c>
      <c r="I885" s="1" t="s">
        <v>49</v>
      </c>
      <c r="J885" s="1" t="s">
        <v>19</v>
      </c>
      <c r="K885" s="1" t="s">
        <v>28</v>
      </c>
      <c r="L885" s="1" t="s">
        <v>20</v>
      </c>
      <c r="M885" s="1" t="s">
        <v>21</v>
      </c>
      <c r="N885" s="1" t="s">
        <v>29</v>
      </c>
      <c r="O885" s="1" t="s">
        <v>20</v>
      </c>
      <c r="P885" s="1" t="str">
        <f>IFERROR( LOOKUP(Table1[[#This Row],[Age]],$AO$3:$AO$8,$AP$3:$AP$8), "Out of Range")</f>
        <v>26-35</v>
      </c>
      <c r="Q885" s="1" t="str">
        <f>TEXT(Table1[[#This Row],[Date Joined]],"DD")</f>
        <v>19</v>
      </c>
      <c r="R885" s="1" t="str">
        <f>TEXT(Table1[[#This Row],[Date Joined]],"MMM")</f>
        <v>Sep</v>
      </c>
      <c r="S885" s="1" t="str">
        <f>TEXT(Table1[[#This Row],[Date Joined]],"YYYY")</f>
        <v>2017</v>
      </c>
    </row>
    <row r="886" spans="1:19" x14ac:dyDescent="0.3">
      <c r="A886" s="1" t="s">
        <v>993</v>
      </c>
      <c r="B886" s="1" t="s">
        <v>43</v>
      </c>
      <c r="C886" s="1" t="s">
        <v>24</v>
      </c>
      <c r="D886" s="2">
        <v>45</v>
      </c>
      <c r="E886" s="1" t="s">
        <v>16</v>
      </c>
      <c r="F886" s="1" t="s">
        <v>17</v>
      </c>
      <c r="G886" s="28">
        <v>42901</v>
      </c>
      <c r="H886" s="3">
        <v>43466.61</v>
      </c>
      <c r="I886" s="1" t="s">
        <v>18</v>
      </c>
      <c r="J886" s="1" t="s">
        <v>19</v>
      </c>
      <c r="K886" s="1" t="s">
        <v>20</v>
      </c>
      <c r="L886" s="1" t="s">
        <v>20</v>
      </c>
      <c r="M886" s="1" t="s">
        <v>21</v>
      </c>
      <c r="N886" s="1" t="s">
        <v>22</v>
      </c>
      <c r="O886" s="1" t="s">
        <v>20</v>
      </c>
      <c r="P886" s="1" t="str">
        <f>IFERROR( LOOKUP(Table1[[#This Row],[Age]],$AO$3:$AO$8,$AP$3:$AP$8), "Out of Range")</f>
        <v>45-55</v>
      </c>
      <c r="Q886" s="1" t="str">
        <f>TEXT(Table1[[#This Row],[Date Joined]],"DD")</f>
        <v>15</v>
      </c>
      <c r="R886" s="1" t="str">
        <f>TEXT(Table1[[#This Row],[Date Joined]],"MMM")</f>
        <v>Jun</v>
      </c>
      <c r="S886" s="1" t="str">
        <f>TEXT(Table1[[#This Row],[Date Joined]],"YYYY")</f>
        <v>2017</v>
      </c>
    </row>
    <row r="887" spans="1:19" x14ac:dyDescent="0.3">
      <c r="A887" s="1" t="s">
        <v>994</v>
      </c>
      <c r="B887" s="1" t="s">
        <v>30</v>
      </c>
      <c r="C887" s="1" t="s">
        <v>15</v>
      </c>
      <c r="D887" s="2">
        <v>54</v>
      </c>
      <c r="E887" s="1" t="s">
        <v>40</v>
      </c>
      <c r="F887" s="1" t="s">
        <v>26</v>
      </c>
      <c r="G887" s="28">
        <v>42901</v>
      </c>
      <c r="H887" s="3">
        <v>83091.39</v>
      </c>
      <c r="I887" s="1" t="s">
        <v>18</v>
      </c>
      <c r="J887" s="1" t="s">
        <v>27</v>
      </c>
      <c r="K887" s="1" t="s">
        <v>20</v>
      </c>
      <c r="L887" s="1" t="s">
        <v>28</v>
      </c>
      <c r="M887" s="1" t="s">
        <v>21</v>
      </c>
      <c r="N887" s="1" t="s">
        <v>22</v>
      </c>
      <c r="O887" s="1" t="s">
        <v>20</v>
      </c>
      <c r="P887" s="1" t="str">
        <f>IFERROR( LOOKUP(Table1[[#This Row],[Age]],$AO$3:$AO$8,$AP$3:$AP$8), "Out of Range")</f>
        <v>45-55</v>
      </c>
      <c r="Q887" s="1" t="str">
        <f>TEXT(Table1[[#This Row],[Date Joined]],"DD")</f>
        <v>15</v>
      </c>
      <c r="R887" s="1" t="str">
        <f>TEXT(Table1[[#This Row],[Date Joined]],"MMM")</f>
        <v>Jun</v>
      </c>
      <c r="S887" s="1" t="str">
        <f>TEXT(Table1[[#This Row],[Date Joined]],"YYYY")</f>
        <v>2017</v>
      </c>
    </row>
    <row r="888" spans="1:19" x14ac:dyDescent="0.3">
      <c r="A888" s="1" t="s">
        <v>995</v>
      </c>
      <c r="B888" s="1" t="s">
        <v>73</v>
      </c>
      <c r="C888" s="1" t="s">
        <v>24</v>
      </c>
      <c r="D888" s="2">
        <v>38</v>
      </c>
      <c r="E888" s="1" t="s">
        <v>40</v>
      </c>
      <c r="F888" s="1" t="s">
        <v>41</v>
      </c>
      <c r="G888" s="28">
        <v>42901</v>
      </c>
      <c r="H888" s="3">
        <v>27225.360000000001</v>
      </c>
      <c r="I888" s="1" t="s">
        <v>18</v>
      </c>
      <c r="J888" s="1" t="s">
        <v>19</v>
      </c>
      <c r="K888" s="1" t="s">
        <v>28</v>
      </c>
      <c r="L888" s="1" t="s">
        <v>20</v>
      </c>
      <c r="M888" s="1" t="s">
        <v>22</v>
      </c>
      <c r="N888" s="1" t="s">
        <v>22</v>
      </c>
      <c r="O888" s="1" t="s">
        <v>28</v>
      </c>
      <c r="P888" s="1" t="str">
        <f>IFERROR( LOOKUP(Table1[[#This Row],[Age]],$AO$3:$AO$8,$AP$3:$AP$8), "Out of Range")</f>
        <v>35-45</v>
      </c>
      <c r="Q888" s="1" t="str">
        <f>TEXT(Table1[[#This Row],[Date Joined]],"DD")</f>
        <v>15</v>
      </c>
      <c r="R888" s="1" t="str">
        <f>TEXT(Table1[[#This Row],[Date Joined]],"MMM")</f>
        <v>Jun</v>
      </c>
      <c r="S888" s="1" t="str">
        <f>TEXT(Table1[[#This Row],[Date Joined]],"YYYY")</f>
        <v>2017</v>
      </c>
    </row>
    <row r="889" spans="1:19" x14ac:dyDescent="0.3">
      <c r="A889" s="1" t="s">
        <v>2274</v>
      </c>
      <c r="B889" s="1" t="s">
        <v>90</v>
      </c>
      <c r="C889" s="1" t="s">
        <v>24</v>
      </c>
      <c r="D889" s="2">
        <v>27</v>
      </c>
      <c r="E889" s="1" t="s">
        <v>25</v>
      </c>
      <c r="F889" s="1" t="s">
        <v>26</v>
      </c>
      <c r="G889" s="28">
        <v>42998</v>
      </c>
      <c r="H889" s="3">
        <v>2831.18</v>
      </c>
      <c r="I889" s="1" t="s">
        <v>18</v>
      </c>
      <c r="J889" s="1" t="s">
        <v>27</v>
      </c>
      <c r="K889" s="1" t="s">
        <v>28</v>
      </c>
      <c r="L889" s="1" t="s">
        <v>20</v>
      </c>
      <c r="M889" s="1" t="s">
        <v>22</v>
      </c>
      <c r="N889" s="1" t="s">
        <v>22</v>
      </c>
      <c r="O889" s="1" t="s">
        <v>20</v>
      </c>
      <c r="P889" s="1" t="str">
        <f>IFERROR( LOOKUP(Table1[[#This Row],[Age]],$AO$3:$AO$8,$AP$3:$AP$8), "Out of Range")</f>
        <v>26-35</v>
      </c>
      <c r="Q889" s="1" t="str">
        <f>TEXT(Table1[[#This Row],[Date Joined]],"DD")</f>
        <v>20</v>
      </c>
      <c r="R889" s="1" t="str">
        <f>TEXT(Table1[[#This Row],[Date Joined]],"MMM")</f>
        <v>Sep</v>
      </c>
      <c r="S889" s="1" t="str">
        <f>TEXT(Table1[[#This Row],[Date Joined]],"YYYY")</f>
        <v>2017</v>
      </c>
    </row>
    <row r="890" spans="1:19" x14ac:dyDescent="0.3">
      <c r="A890" s="1" t="s">
        <v>997</v>
      </c>
      <c r="B890" s="1" t="s">
        <v>51</v>
      </c>
      <c r="C890" s="1" t="s">
        <v>15</v>
      </c>
      <c r="D890" s="2">
        <v>37</v>
      </c>
      <c r="E890" s="1" t="s">
        <v>16</v>
      </c>
      <c r="F890" s="1" t="s">
        <v>17</v>
      </c>
      <c r="G890" s="28">
        <v>42902</v>
      </c>
      <c r="H890" s="3">
        <v>65814.210000000006</v>
      </c>
      <c r="I890" s="1" t="s">
        <v>18</v>
      </c>
      <c r="J890" s="1" t="s">
        <v>19</v>
      </c>
      <c r="K890" s="1" t="s">
        <v>28</v>
      </c>
      <c r="L890" s="1" t="s">
        <v>20</v>
      </c>
      <c r="M890" s="1" t="s">
        <v>22</v>
      </c>
      <c r="N890" s="1" t="s">
        <v>22</v>
      </c>
      <c r="O890" s="1" t="s">
        <v>20</v>
      </c>
      <c r="P890" s="1" t="str">
        <f>IFERROR( LOOKUP(Table1[[#This Row],[Age]],$AO$3:$AO$8,$AP$3:$AP$8), "Out of Range")</f>
        <v>35-45</v>
      </c>
      <c r="Q890" s="1" t="str">
        <f>TEXT(Table1[[#This Row],[Date Joined]],"DD")</f>
        <v>16</v>
      </c>
      <c r="R890" s="1" t="str">
        <f>TEXT(Table1[[#This Row],[Date Joined]],"MMM")</f>
        <v>Jun</v>
      </c>
      <c r="S890" s="1" t="str">
        <f>TEXT(Table1[[#This Row],[Date Joined]],"YYYY")</f>
        <v>2017</v>
      </c>
    </row>
    <row r="891" spans="1:19" x14ac:dyDescent="0.3">
      <c r="A891" s="1" t="s">
        <v>2277</v>
      </c>
      <c r="B891" s="1" t="s">
        <v>45</v>
      </c>
      <c r="C891" s="1" t="s">
        <v>24</v>
      </c>
      <c r="D891" s="2">
        <v>27</v>
      </c>
      <c r="E891" s="1" t="s">
        <v>16</v>
      </c>
      <c r="F891" s="1" t="s">
        <v>17</v>
      </c>
      <c r="G891" s="28">
        <v>42999</v>
      </c>
      <c r="H891" s="3">
        <v>538.28</v>
      </c>
      <c r="I891" s="1" t="s">
        <v>18</v>
      </c>
      <c r="J891" s="1" t="s">
        <v>27</v>
      </c>
      <c r="K891" s="1" t="s">
        <v>28</v>
      </c>
      <c r="L891" s="1" t="s">
        <v>20</v>
      </c>
      <c r="M891" s="1" t="s">
        <v>21</v>
      </c>
      <c r="N891" s="1" t="s">
        <v>22</v>
      </c>
      <c r="O891" s="1" t="s">
        <v>28</v>
      </c>
      <c r="P891" s="1" t="str">
        <f>IFERROR( LOOKUP(Table1[[#This Row],[Age]],$AO$3:$AO$8,$AP$3:$AP$8), "Out of Range")</f>
        <v>26-35</v>
      </c>
      <c r="Q891" s="1" t="str">
        <f>TEXT(Table1[[#This Row],[Date Joined]],"DD")</f>
        <v>21</v>
      </c>
      <c r="R891" s="1" t="str">
        <f>TEXT(Table1[[#This Row],[Date Joined]],"MMM")</f>
        <v>Sep</v>
      </c>
      <c r="S891" s="1" t="str">
        <f>TEXT(Table1[[#This Row],[Date Joined]],"YYYY")</f>
        <v>2017</v>
      </c>
    </row>
    <row r="892" spans="1:19" x14ac:dyDescent="0.3">
      <c r="A892" s="1" t="s">
        <v>2308</v>
      </c>
      <c r="B892" s="1" t="s">
        <v>91</v>
      </c>
      <c r="C892" s="1" t="s">
        <v>15</v>
      </c>
      <c r="D892" s="2">
        <v>27</v>
      </c>
      <c r="E892" s="1" t="s">
        <v>16</v>
      </c>
      <c r="F892" s="1" t="s">
        <v>17</v>
      </c>
      <c r="G892" s="28">
        <v>43001</v>
      </c>
      <c r="H892" s="3">
        <v>49782.48</v>
      </c>
      <c r="I892" s="1" t="s">
        <v>49</v>
      </c>
      <c r="J892" s="1" t="s">
        <v>27</v>
      </c>
      <c r="K892" s="1" t="s">
        <v>20</v>
      </c>
      <c r="L892" s="1" t="s">
        <v>28</v>
      </c>
      <c r="M892" s="1" t="s">
        <v>21</v>
      </c>
      <c r="N892" s="1" t="s">
        <v>22</v>
      </c>
      <c r="O892" s="1" t="s">
        <v>20</v>
      </c>
      <c r="P892" s="1" t="str">
        <f>IFERROR( LOOKUP(Table1[[#This Row],[Age]],$AO$3:$AO$8,$AP$3:$AP$8), "Out of Range")</f>
        <v>26-35</v>
      </c>
      <c r="Q892" s="1" t="str">
        <f>TEXT(Table1[[#This Row],[Date Joined]],"DD")</f>
        <v>23</v>
      </c>
      <c r="R892" s="1" t="str">
        <f>TEXT(Table1[[#This Row],[Date Joined]],"MMM")</f>
        <v>Sep</v>
      </c>
      <c r="S892" s="1" t="str">
        <f>TEXT(Table1[[#This Row],[Date Joined]],"YYYY")</f>
        <v>2017</v>
      </c>
    </row>
    <row r="893" spans="1:19" x14ac:dyDescent="0.3">
      <c r="A893" s="1" t="s">
        <v>2319</v>
      </c>
      <c r="B893" s="1" t="s">
        <v>78</v>
      </c>
      <c r="C893" s="1" t="s">
        <v>24</v>
      </c>
      <c r="D893" s="2">
        <v>27</v>
      </c>
      <c r="E893" s="1" t="s">
        <v>25</v>
      </c>
      <c r="F893" s="1" t="s">
        <v>41</v>
      </c>
      <c r="G893" s="28">
        <v>43001</v>
      </c>
      <c r="H893" s="3">
        <v>56693.85</v>
      </c>
      <c r="I893" s="1" t="s">
        <v>18</v>
      </c>
      <c r="J893" s="1" t="s">
        <v>32</v>
      </c>
      <c r="K893" s="1" t="s">
        <v>20</v>
      </c>
      <c r="L893" s="1" t="s">
        <v>20</v>
      </c>
      <c r="M893" s="1" t="s">
        <v>22</v>
      </c>
      <c r="N893" s="1" t="s">
        <v>22</v>
      </c>
      <c r="O893" s="1" t="s">
        <v>20</v>
      </c>
      <c r="P893" s="1" t="str">
        <f>IFERROR( LOOKUP(Table1[[#This Row],[Age]],$AO$3:$AO$8,$AP$3:$AP$8), "Out of Range")</f>
        <v>26-35</v>
      </c>
      <c r="Q893" s="1" t="str">
        <f>TEXT(Table1[[#This Row],[Date Joined]],"DD")</f>
        <v>23</v>
      </c>
      <c r="R893" s="1" t="str">
        <f>TEXT(Table1[[#This Row],[Date Joined]],"MMM")</f>
        <v>Sep</v>
      </c>
      <c r="S893" s="1" t="str">
        <f>TEXT(Table1[[#This Row],[Date Joined]],"YYYY")</f>
        <v>2017</v>
      </c>
    </row>
    <row r="894" spans="1:19" x14ac:dyDescent="0.3">
      <c r="A894" s="1" t="s">
        <v>1001</v>
      </c>
      <c r="B894" s="1" t="s">
        <v>43</v>
      </c>
      <c r="C894" s="1" t="s">
        <v>24</v>
      </c>
      <c r="D894" s="2">
        <v>41</v>
      </c>
      <c r="E894" s="1" t="s">
        <v>16</v>
      </c>
      <c r="F894" s="1" t="s">
        <v>17</v>
      </c>
      <c r="G894" s="28">
        <v>42902</v>
      </c>
      <c r="H894" s="3">
        <v>18226.66</v>
      </c>
      <c r="I894" s="1" t="s">
        <v>31</v>
      </c>
      <c r="J894" s="1" t="s">
        <v>32</v>
      </c>
      <c r="K894" s="1" t="s">
        <v>20</v>
      </c>
      <c r="L894" s="1" t="s">
        <v>20</v>
      </c>
      <c r="M894" s="1" t="s">
        <v>21</v>
      </c>
      <c r="N894" s="1" t="s">
        <v>29</v>
      </c>
      <c r="O894" s="1" t="s">
        <v>28</v>
      </c>
      <c r="P894" s="1" t="str">
        <f>IFERROR( LOOKUP(Table1[[#This Row],[Age]],$AO$3:$AO$8,$AP$3:$AP$8), "Out of Range")</f>
        <v>35-45</v>
      </c>
      <c r="Q894" s="1" t="str">
        <f>TEXT(Table1[[#This Row],[Date Joined]],"DD")</f>
        <v>16</v>
      </c>
      <c r="R894" s="1" t="str">
        <f>TEXT(Table1[[#This Row],[Date Joined]],"MMM")</f>
        <v>Jun</v>
      </c>
      <c r="S894" s="1" t="str">
        <f>TEXT(Table1[[#This Row],[Date Joined]],"YYYY")</f>
        <v>2017</v>
      </c>
    </row>
    <row r="895" spans="1:19" x14ac:dyDescent="0.3">
      <c r="A895" s="1" t="s">
        <v>1002</v>
      </c>
      <c r="B895" s="1" t="s">
        <v>77</v>
      </c>
      <c r="C895" s="1" t="s">
        <v>24</v>
      </c>
      <c r="D895" s="2">
        <v>39</v>
      </c>
      <c r="E895" s="1" t="s">
        <v>16</v>
      </c>
      <c r="F895" s="1" t="s">
        <v>41</v>
      </c>
      <c r="G895" s="28">
        <v>42902</v>
      </c>
      <c r="H895" s="3">
        <v>70084.52</v>
      </c>
      <c r="I895" s="1" t="s">
        <v>31</v>
      </c>
      <c r="J895" s="1" t="s">
        <v>27</v>
      </c>
      <c r="K895" s="1" t="s">
        <v>28</v>
      </c>
      <c r="L895" s="1" t="s">
        <v>20</v>
      </c>
      <c r="M895" s="1" t="s">
        <v>21</v>
      </c>
      <c r="N895" s="1" t="s">
        <v>29</v>
      </c>
      <c r="O895" s="1" t="s">
        <v>20</v>
      </c>
      <c r="P895" s="1" t="str">
        <f>IFERROR( LOOKUP(Table1[[#This Row],[Age]],$AO$3:$AO$8,$AP$3:$AP$8), "Out of Range")</f>
        <v>35-45</v>
      </c>
      <c r="Q895" s="1" t="str">
        <f>TEXT(Table1[[#This Row],[Date Joined]],"DD")</f>
        <v>16</v>
      </c>
      <c r="R895" s="1" t="str">
        <f>TEXT(Table1[[#This Row],[Date Joined]],"MMM")</f>
        <v>Jun</v>
      </c>
      <c r="S895" s="1" t="str">
        <f>TEXT(Table1[[#This Row],[Date Joined]],"YYYY")</f>
        <v>2017</v>
      </c>
    </row>
    <row r="896" spans="1:19" x14ac:dyDescent="0.3">
      <c r="A896" s="1" t="s">
        <v>2321</v>
      </c>
      <c r="B896" s="1" t="s">
        <v>37</v>
      </c>
      <c r="C896" s="1" t="s">
        <v>24</v>
      </c>
      <c r="D896" s="2">
        <v>27</v>
      </c>
      <c r="E896" s="1" t="s">
        <v>25</v>
      </c>
      <c r="F896" s="1" t="s">
        <v>41</v>
      </c>
      <c r="G896" s="28">
        <v>43001</v>
      </c>
      <c r="H896" s="3">
        <v>97156.69</v>
      </c>
      <c r="I896" s="1" t="s">
        <v>18</v>
      </c>
      <c r="J896" s="1" t="s">
        <v>32</v>
      </c>
      <c r="K896" s="1" t="s">
        <v>28</v>
      </c>
      <c r="L896" s="1" t="s">
        <v>20</v>
      </c>
      <c r="M896" s="1" t="s">
        <v>21</v>
      </c>
      <c r="N896" s="1" t="s">
        <v>29</v>
      </c>
      <c r="O896" s="1" t="s">
        <v>28</v>
      </c>
      <c r="P896" s="1" t="str">
        <f>IFERROR( LOOKUP(Table1[[#This Row],[Age]],$AO$3:$AO$8,$AP$3:$AP$8), "Out of Range")</f>
        <v>26-35</v>
      </c>
      <c r="Q896" s="1" t="str">
        <f>TEXT(Table1[[#This Row],[Date Joined]],"DD")</f>
        <v>23</v>
      </c>
      <c r="R896" s="1" t="str">
        <f>TEXT(Table1[[#This Row],[Date Joined]],"MMM")</f>
        <v>Sep</v>
      </c>
      <c r="S896" s="1" t="str">
        <f>TEXT(Table1[[#This Row],[Date Joined]],"YYYY")</f>
        <v>2017</v>
      </c>
    </row>
    <row r="897" spans="1:19" x14ac:dyDescent="0.3">
      <c r="A897" s="1" t="s">
        <v>1004</v>
      </c>
      <c r="B897" s="1" t="s">
        <v>33</v>
      </c>
      <c r="C897" s="1" t="s">
        <v>15</v>
      </c>
      <c r="D897" s="2">
        <v>59</v>
      </c>
      <c r="E897" s="1" t="s">
        <v>40</v>
      </c>
      <c r="F897" s="1" t="s">
        <v>26</v>
      </c>
      <c r="G897" s="28">
        <v>42902</v>
      </c>
      <c r="H897" s="3">
        <v>32512.09</v>
      </c>
      <c r="I897" s="1" t="s">
        <v>18</v>
      </c>
      <c r="J897" s="1" t="s">
        <v>27</v>
      </c>
      <c r="K897" s="1" t="s">
        <v>28</v>
      </c>
      <c r="L897" s="1" t="s">
        <v>20</v>
      </c>
      <c r="M897" s="1" t="s">
        <v>21</v>
      </c>
      <c r="N897" s="1" t="s">
        <v>22</v>
      </c>
      <c r="O897" s="1" t="s">
        <v>20</v>
      </c>
      <c r="P897" s="1" t="str">
        <f>IFERROR( LOOKUP(Table1[[#This Row],[Age]],$AO$3:$AO$8,$AP$3:$AP$8), "Out of Range")</f>
        <v>55-65</v>
      </c>
      <c r="Q897" s="1" t="str">
        <f>TEXT(Table1[[#This Row],[Date Joined]],"DD")</f>
        <v>16</v>
      </c>
      <c r="R897" s="1" t="str">
        <f>TEXT(Table1[[#This Row],[Date Joined]],"MMM")</f>
        <v>Jun</v>
      </c>
      <c r="S897" s="1" t="str">
        <f>TEXT(Table1[[#This Row],[Date Joined]],"YYYY")</f>
        <v>2017</v>
      </c>
    </row>
    <row r="898" spans="1:19" x14ac:dyDescent="0.3">
      <c r="A898" s="1" t="s">
        <v>1005</v>
      </c>
      <c r="B898" s="1" t="s">
        <v>73</v>
      </c>
      <c r="C898" s="1" t="s">
        <v>15</v>
      </c>
      <c r="D898" s="2">
        <v>49</v>
      </c>
      <c r="E898" s="1" t="s">
        <v>40</v>
      </c>
      <c r="F898" s="1" t="s">
        <v>26</v>
      </c>
      <c r="G898" s="28">
        <v>42902</v>
      </c>
      <c r="H898" s="3">
        <v>99067.04</v>
      </c>
      <c r="I898" s="1" t="s">
        <v>31</v>
      </c>
      <c r="J898" s="1" t="s">
        <v>27</v>
      </c>
      <c r="K898" s="1" t="s">
        <v>20</v>
      </c>
      <c r="L898" s="1" t="s">
        <v>20</v>
      </c>
      <c r="M898" s="1" t="s">
        <v>21</v>
      </c>
      <c r="N898" s="1" t="s">
        <v>22</v>
      </c>
      <c r="O898" s="1" t="s">
        <v>20</v>
      </c>
      <c r="P898" s="1" t="str">
        <f>IFERROR( LOOKUP(Table1[[#This Row],[Age]],$AO$3:$AO$8,$AP$3:$AP$8), "Out of Range")</f>
        <v>45-55</v>
      </c>
      <c r="Q898" s="1" t="str">
        <f>TEXT(Table1[[#This Row],[Date Joined]],"DD")</f>
        <v>16</v>
      </c>
      <c r="R898" s="1" t="str">
        <f>TEXT(Table1[[#This Row],[Date Joined]],"MMM")</f>
        <v>Jun</v>
      </c>
      <c r="S898" s="1" t="str">
        <f>TEXT(Table1[[#This Row],[Date Joined]],"YYYY")</f>
        <v>2017</v>
      </c>
    </row>
    <row r="899" spans="1:19" x14ac:dyDescent="0.3">
      <c r="A899" s="1" t="s">
        <v>1006</v>
      </c>
      <c r="B899" s="1" t="s">
        <v>77</v>
      </c>
      <c r="C899" s="1" t="s">
        <v>24</v>
      </c>
      <c r="D899" s="2">
        <v>47</v>
      </c>
      <c r="E899" s="1" t="s">
        <v>16</v>
      </c>
      <c r="F899" s="1" t="s">
        <v>17</v>
      </c>
      <c r="G899" s="28">
        <v>42903</v>
      </c>
      <c r="H899" s="3">
        <v>37009.129999999997</v>
      </c>
      <c r="I899" s="1" t="s">
        <v>18</v>
      </c>
      <c r="J899" s="1" t="s">
        <v>27</v>
      </c>
      <c r="K899" s="1" t="s">
        <v>28</v>
      </c>
      <c r="L899" s="1" t="s">
        <v>28</v>
      </c>
      <c r="M899" s="1" t="s">
        <v>21</v>
      </c>
      <c r="N899" s="1" t="s">
        <v>22</v>
      </c>
      <c r="O899" s="1" t="s">
        <v>20</v>
      </c>
      <c r="P899" s="1" t="str">
        <f>IFERROR( LOOKUP(Table1[[#This Row],[Age]],$AO$3:$AO$8,$AP$3:$AP$8), "Out of Range")</f>
        <v>45-55</v>
      </c>
      <c r="Q899" s="1" t="str">
        <f>TEXT(Table1[[#This Row],[Date Joined]],"DD")</f>
        <v>17</v>
      </c>
      <c r="R899" s="1" t="str">
        <f>TEXT(Table1[[#This Row],[Date Joined]],"MMM")</f>
        <v>Jun</v>
      </c>
      <c r="S899" s="1" t="str">
        <f>TEXT(Table1[[#This Row],[Date Joined]],"YYYY")</f>
        <v>2017</v>
      </c>
    </row>
    <row r="900" spans="1:19" x14ac:dyDescent="0.3">
      <c r="A900" s="1" t="s">
        <v>1007</v>
      </c>
      <c r="B900" s="1" t="s">
        <v>71</v>
      </c>
      <c r="C900" s="1" t="s">
        <v>24</v>
      </c>
      <c r="D900" s="2">
        <v>40</v>
      </c>
      <c r="E900" s="1" t="s">
        <v>16</v>
      </c>
      <c r="F900" s="1" t="s">
        <v>26</v>
      </c>
      <c r="G900" s="28">
        <v>42903</v>
      </c>
      <c r="H900" s="3">
        <v>41245.21</v>
      </c>
      <c r="I900" s="1" t="s">
        <v>18</v>
      </c>
      <c r="J900" s="1" t="s">
        <v>19</v>
      </c>
      <c r="K900" s="1" t="s">
        <v>28</v>
      </c>
      <c r="L900" s="1" t="s">
        <v>20</v>
      </c>
      <c r="M900" s="1" t="s">
        <v>21</v>
      </c>
      <c r="N900" s="1" t="s">
        <v>22</v>
      </c>
      <c r="O900" s="1" t="s">
        <v>20</v>
      </c>
      <c r="P900" s="1" t="str">
        <f>IFERROR( LOOKUP(Table1[[#This Row],[Age]],$AO$3:$AO$8,$AP$3:$AP$8), "Out of Range")</f>
        <v>35-45</v>
      </c>
      <c r="Q900" s="1" t="str">
        <f>TEXT(Table1[[#This Row],[Date Joined]],"DD")</f>
        <v>17</v>
      </c>
      <c r="R900" s="1" t="str">
        <f>TEXT(Table1[[#This Row],[Date Joined]],"MMM")</f>
        <v>Jun</v>
      </c>
      <c r="S900" s="1" t="str">
        <f>TEXT(Table1[[#This Row],[Date Joined]],"YYYY")</f>
        <v>2017</v>
      </c>
    </row>
    <row r="901" spans="1:19" x14ac:dyDescent="0.3">
      <c r="A901" s="1" t="s">
        <v>1008</v>
      </c>
      <c r="B901" s="1" t="s">
        <v>39</v>
      </c>
      <c r="C901" s="1" t="s">
        <v>24</v>
      </c>
      <c r="D901" s="2">
        <v>34</v>
      </c>
      <c r="E901" s="1" t="s">
        <v>16</v>
      </c>
      <c r="F901" s="1" t="s">
        <v>17</v>
      </c>
      <c r="G901" s="28">
        <v>42903</v>
      </c>
      <c r="H901" s="3">
        <v>25832.48</v>
      </c>
      <c r="I901" s="1" t="s">
        <v>49</v>
      </c>
      <c r="J901" s="1" t="s">
        <v>22</v>
      </c>
      <c r="K901" s="1" t="s">
        <v>28</v>
      </c>
      <c r="L901" s="1" t="s">
        <v>20</v>
      </c>
      <c r="M901" s="1" t="s">
        <v>22</v>
      </c>
      <c r="N901" s="1" t="s">
        <v>22</v>
      </c>
      <c r="O901" s="1" t="s">
        <v>20</v>
      </c>
      <c r="P901" s="1" t="str">
        <f>IFERROR( LOOKUP(Table1[[#This Row],[Age]],$AO$3:$AO$8,$AP$3:$AP$8), "Out of Range")</f>
        <v>26-35</v>
      </c>
      <c r="Q901" s="1" t="str">
        <f>TEXT(Table1[[#This Row],[Date Joined]],"DD")</f>
        <v>17</v>
      </c>
      <c r="R901" s="1" t="str">
        <f>TEXT(Table1[[#This Row],[Date Joined]],"MMM")</f>
        <v>Jun</v>
      </c>
      <c r="S901" s="1" t="str">
        <f>TEXT(Table1[[#This Row],[Date Joined]],"YYYY")</f>
        <v>2017</v>
      </c>
    </row>
    <row r="902" spans="1:19" x14ac:dyDescent="0.3">
      <c r="A902" s="1" t="s">
        <v>1009</v>
      </c>
      <c r="B902" s="1" t="s">
        <v>36</v>
      </c>
      <c r="C902" s="1" t="s">
        <v>24</v>
      </c>
      <c r="D902" s="2">
        <v>38</v>
      </c>
      <c r="E902" s="1" t="s">
        <v>16</v>
      </c>
      <c r="F902" s="1" t="s">
        <v>17</v>
      </c>
      <c r="G902" s="28">
        <v>42903</v>
      </c>
      <c r="H902" s="3">
        <v>142501.88</v>
      </c>
      <c r="I902" s="1" t="s">
        <v>31</v>
      </c>
      <c r="J902" s="1" t="s">
        <v>27</v>
      </c>
      <c r="K902" s="1" t="s">
        <v>20</v>
      </c>
      <c r="L902" s="1" t="s">
        <v>20</v>
      </c>
      <c r="M902" s="1" t="s">
        <v>21</v>
      </c>
      <c r="N902" s="1" t="s">
        <v>22</v>
      </c>
      <c r="O902" s="1" t="s">
        <v>20</v>
      </c>
      <c r="P902" s="1" t="str">
        <f>IFERROR( LOOKUP(Table1[[#This Row],[Age]],$AO$3:$AO$8,$AP$3:$AP$8), "Out of Range")</f>
        <v>35-45</v>
      </c>
      <c r="Q902" s="1" t="str">
        <f>TEXT(Table1[[#This Row],[Date Joined]],"DD")</f>
        <v>17</v>
      </c>
      <c r="R902" s="1" t="str">
        <f>TEXT(Table1[[#This Row],[Date Joined]],"MMM")</f>
        <v>Jun</v>
      </c>
      <c r="S902" s="1" t="str">
        <f>TEXT(Table1[[#This Row],[Date Joined]],"YYYY")</f>
        <v>2017</v>
      </c>
    </row>
    <row r="903" spans="1:19" x14ac:dyDescent="0.3">
      <c r="A903" s="1" t="s">
        <v>1010</v>
      </c>
      <c r="B903" s="1" t="s">
        <v>104</v>
      </c>
      <c r="C903" s="1" t="s">
        <v>15</v>
      </c>
      <c r="D903" s="2">
        <v>37</v>
      </c>
      <c r="E903" s="1" t="s">
        <v>16</v>
      </c>
      <c r="F903" s="1" t="s">
        <v>17</v>
      </c>
      <c r="G903" s="28">
        <v>42903</v>
      </c>
      <c r="H903" s="3">
        <v>69674.03</v>
      </c>
      <c r="I903" s="1" t="s">
        <v>31</v>
      </c>
      <c r="J903" s="1" t="s">
        <v>32</v>
      </c>
      <c r="K903" s="1" t="s">
        <v>28</v>
      </c>
      <c r="L903" s="1" t="s">
        <v>20</v>
      </c>
      <c r="M903" s="1" t="s">
        <v>21</v>
      </c>
      <c r="N903" s="1" t="s">
        <v>29</v>
      </c>
      <c r="O903" s="1" t="s">
        <v>20</v>
      </c>
      <c r="P903" s="1" t="str">
        <f>IFERROR( LOOKUP(Table1[[#This Row],[Age]],$AO$3:$AO$8,$AP$3:$AP$8), "Out of Range")</f>
        <v>35-45</v>
      </c>
      <c r="Q903" s="1" t="str">
        <f>TEXT(Table1[[#This Row],[Date Joined]],"DD")</f>
        <v>17</v>
      </c>
      <c r="R903" s="1" t="str">
        <f>TEXT(Table1[[#This Row],[Date Joined]],"MMM")</f>
        <v>Jun</v>
      </c>
      <c r="S903" s="1" t="str">
        <f>TEXT(Table1[[#This Row],[Date Joined]],"YYYY")</f>
        <v>2017</v>
      </c>
    </row>
    <row r="904" spans="1:19" x14ac:dyDescent="0.3">
      <c r="A904" s="1" t="s">
        <v>1011</v>
      </c>
      <c r="B904" s="1" t="s">
        <v>30</v>
      </c>
      <c r="C904" s="1" t="s">
        <v>15</v>
      </c>
      <c r="D904" s="2">
        <v>43</v>
      </c>
      <c r="E904" s="1" t="s">
        <v>40</v>
      </c>
      <c r="F904" s="1" t="s">
        <v>41</v>
      </c>
      <c r="G904" s="28">
        <v>42903</v>
      </c>
      <c r="H904" s="3">
        <v>31546.1</v>
      </c>
      <c r="I904" s="1" t="s">
        <v>31</v>
      </c>
      <c r="J904" s="1" t="s">
        <v>27</v>
      </c>
      <c r="K904" s="1" t="s">
        <v>20</v>
      </c>
      <c r="L904" s="1" t="s">
        <v>28</v>
      </c>
      <c r="M904" s="1" t="s">
        <v>21</v>
      </c>
      <c r="N904" s="1" t="s">
        <v>22</v>
      </c>
      <c r="O904" s="1" t="s">
        <v>20</v>
      </c>
      <c r="P904" s="1" t="str">
        <f>IFERROR( LOOKUP(Table1[[#This Row],[Age]],$AO$3:$AO$8,$AP$3:$AP$8), "Out of Range")</f>
        <v>35-45</v>
      </c>
      <c r="Q904" s="1" t="str">
        <f>TEXT(Table1[[#This Row],[Date Joined]],"DD")</f>
        <v>17</v>
      </c>
      <c r="R904" s="1" t="str">
        <f>TEXT(Table1[[#This Row],[Date Joined]],"MMM")</f>
        <v>Jun</v>
      </c>
      <c r="S904" s="1" t="str">
        <f>TEXT(Table1[[#This Row],[Date Joined]],"YYYY")</f>
        <v>2017</v>
      </c>
    </row>
    <row r="905" spans="1:19" x14ac:dyDescent="0.3">
      <c r="A905" s="1" t="s">
        <v>1012</v>
      </c>
      <c r="B905" s="1" t="s">
        <v>94</v>
      </c>
      <c r="C905" s="1" t="s">
        <v>15</v>
      </c>
      <c r="D905" s="2">
        <v>52</v>
      </c>
      <c r="E905" s="1" t="s">
        <v>40</v>
      </c>
      <c r="F905" s="1" t="s">
        <v>26</v>
      </c>
      <c r="G905" s="28">
        <v>42903</v>
      </c>
      <c r="H905" s="3">
        <v>77147.39</v>
      </c>
      <c r="I905" s="1" t="s">
        <v>18</v>
      </c>
      <c r="J905" s="1" t="s">
        <v>32</v>
      </c>
      <c r="K905" s="1" t="s">
        <v>28</v>
      </c>
      <c r="L905" s="1" t="s">
        <v>20</v>
      </c>
      <c r="M905" s="1" t="s">
        <v>21</v>
      </c>
      <c r="N905" s="1" t="s">
        <v>29</v>
      </c>
      <c r="O905" s="1" t="s">
        <v>20</v>
      </c>
      <c r="P905" s="1" t="str">
        <f>IFERROR( LOOKUP(Table1[[#This Row],[Age]],$AO$3:$AO$8,$AP$3:$AP$8), "Out of Range")</f>
        <v>45-55</v>
      </c>
      <c r="Q905" s="1" t="str">
        <f>TEXT(Table1[[#This Row],[Date Joined]],"DD")</f>
        <v>17</v>
      </c>
      <c r="R905" s="1" t="str">
        <f>TEXT(Table1[[#This Row],[Date Joined]],"MMM")</f>
        <v>Jun</v>
      </c>
      <c r="S905" s="1" t="str">
        <f>TEXT(Table1[[#This Row],[Date Joined]],"YYYY")</f>
        <v>2017</v>
      </c>
    </row>
    <row r="906" spans="1:19" x14ac:dyDescent="0.3">
      <c r="A906" s="1" t="s">
        <v>2384</v>
      </c>
      <c r="B906" s="1" t="s">
        <v>67</v>
      </c>
      <c r="C906" s="1" t="s">
        <v>24</v>
      </c>
      <c r="D906" s="2">
        <v>27</v>
      </c>
      <c r="E906" s="1" t="s">
        <v>25</v>
      </c>
      <c r="F906" s="1" t="s">
        <v>17</v>
      </c>
      <c r="G906" s="28">
        <v>43002</v>
      </c>
      <c r="H906" s="3">
        <v>75817.600000000006</v>
      </c>
      <c r="I906" s="1" t="s">
        <v>18</v>
      </c>
      <c r="J906" s="1" t="s">
        <v>32</v>
      </c>
      <c r="K906" s="1" t="s">
        <v>28</v>
      </c>
      <c r="L906" s="1" t="s">
        <v>20</v>
      </c>
      <c r="M906" s="1" t="s">
        <v>21</v>
      </c>
      <c r="N906" s="1" t="s">
        <v>22</v>
      </c>
      <c r="O906" s="1" t="s">
        <v>20</v>
      </c>
      <c r="P906" s="1" t="str">
        <f>IFERROR( LOOKUP(Table1[[#This Row],[Age]],$AO$3:$AO$8,$AP$3:$AP$8), "Out of Range")</f>
        <v>26-35</v>
      </c>
      <c r="Q906" s="1" t="str">
        <f>TEXT(Table1[[#This Row],[Date Joined]],"DD")</f>
        <v>24</v>
      </c>
      <c r="R906" s="1" t="str">
        <f>TEXT(Table1[[#This Row],[Date Joined]],"MMM")</f>
        <v>Sep</v>
      </c>
      <c r="S906" s="1" t="str">
        <f>TEXT(Table1[[#This Row],[Date Joined]],"YYYY")</f>
        <v>2017</v>
      </c>
    </row>
    <row r="907" spans="1:19" x14ac:dyDescent="0.3">
      <c r="A907" s="1" t="s">
        <v>2428</v>
      </c>
      <c r="B907" s="1" t="s">
        <v>101</v>
      </c>
      <c r="C907" s="1" t="s">
        <v>15</v>
      </c>
      <c r="D907" s="2">
        <v>27</v>
      </c>
      <c r="E907" s="1" t="s">
        <v>16</v>
      </c>
      <c r="F907" s="1" t="s">
        <v>17</v>
      </c>
      <c r="G907" s="28">
        <v>43005</v>
      </c>
      <c r="H907" s="3">
        <v>81557.210000000006</v>
      </c>
      <c r="I907" s="1" t="s">
        <v>18</v>
      </c>
      <c r="J907" s="1" t="s">
        <v>27</v>
      </c>
      <c r="K907" s="1" t="s">
        <v>20</v>
      </c>
      <c r="L907" s="1" t="s">
        <v>20</v>
      </c>
      <c r="M907" s="1" t="s">
        <v>21</v>
      </c>
      <c r="N907" s="1" t="s">
        <v>22</v>
      </c>
      <c r="O907" s="1" t="s">
        <v>20</v>
      </c>
      <c r="P907" s="1" t="str">
        <f>IFERROR( LOOKUP(Table1[[#This Row],[Age]],$AO$3:$AO$8,$AP$3:$AP$8), "Out of Range")</f>
        <v>26-35</v>
      </c>
      <c r="Q907" s="1" t="str">
        <f>TEXT(Table1[[#This Row],[Date Joined]],"DD")</f>
        <v>27</v>
      </c>
      <c r="R907" s="1" t="str">
        <f>TEXT(Table1[[#This Row],[Date Joined]],"MMM")</f>
        <v>Sep</v>
      </c>
      <c r="S907" s="1" t="str">
        <f>TEXT(Table1[[#This Row],[Date Joined]],"YYYY")</f>
        <v>2017</v>
      </c>
    </row>
    <row r="908" spans="1:19" x14ac:dyDescent="0.3">
      <c r="A908" s="1" t="s">
        <v>1015</v>
      </c>
      <c r="B908" s="1" t="s">
        <v>48</v>
      </c>
      <c r="C908" s="1" t="s">
        <v>15</v>
      </c>
      <c r="D908" s="2">
        <v>47</v>
      </c>
      <c r="E908" s="1" t="s">
        <v>16</v>
      </c>
      <c r="F908" s="1" t="s">
        <v>17</v>
      </c>
      <c r="G908" s="28">
        <v>42904</v>
      </c>
      <c r="H908" s="3">
        <v>106635.15</v>
      </c>
      <c r="I908" s="1" t="s">
        <v>18</v>
      </c>
      <c r="J908" s="1" t="s">
        <v>19</v>
      </c>
      <c r="K908" s="1" t="s">
        <v>28</v>
      </c>
      <c r="L908" s="1" t="s">
        <v>20</v>
      </c>
      <c r="M908" s="1" t="s">
        <v>21</v>
      </c>
      <c r="N908" s="1" t="s">
        <v>38</v>
      </c>
      <c r="O908" s="1" t="s">
        <v>20</v>
      </c>
      <c r="P908" s="1" t="str">
        <f>IFERROR( LOOKUP(Table1[[#This Row],[Age]],$AO$3:$AO$8,$AP$3:$AP$8), "Out of Range")</f>
        <v>45-55</v>
      </c>
      <c r="Q908" s="1" t="str">
        <f>TEXT(Table1[[#This Row],[Date Joined]],"DD")</f>
        <v>18</v>
      </c>
      <c r="R908" s="1" t="str">
        <f>TEXT(Table1[[#This Row],[Date Joined]],"MMM")</f>
        <v>Jun</v>
      </c>
      <c r="S908" s="1" t="str">
        <f>TEXT(Table1[[#This Row],[Date Joined]],"YYYY")</f>
        <v>2017</v>
      </c>
    </row>
    <row r="909" spans="1:19" x14ac:dyDescent="0.3">
      <c r="A909" s="1" t="s">
        <v>2444</v>
      </c>
      <c r="B909" s="1" t="s">
        <v>87</v>
      </c>
      <c r="C909" s="1" t="s">
        <v>24</v>
      </c>
      <c r="D909" s="2">
        <v>27</v>
      </c>
      <c r="E909" s="1" t="s">
        <v>34</v>
      </c>
      <c r="F909" s="1" t="s">
        <v>17</v>
      </c>
      <c r="G909" s="28">
        <v>43005</v>
      </c>
      <c r="H909" s="3">
        <v>49434.57</v>
      </c>
      <c r="I909" s="1" t="s">
        <v>31</v>
      </c>
      <c r="J909" s="1" t="s">
        <v>32</v>
      </c>
      <c r="K909" s="1" t="s">
        <v>28</v>
      </c>
      <c r="L909" s="1" t="s">
        <v>20</v>
      </c>
      <c r="M909" s="1" t="s">
        <v>21</v>
      </c>
      <c r="N909" s="1" t="s">
        <v>29</v>
      </c>
      <c r="O909" s="1" t="s">
        <v>20</v>
      </c>
      <c r="P909" s="1" t="str">
        <f>IFERROR( LOOKUP(Table1[[#This Row],[Age]],$AO$3:$AO$8,$AP$3:$AP$8), "Out of Range")</f>
        <v>26-35</v>
      </c>
      <c r="Q909" s="1" t="str">
        <f>TEXT(Table1[[#This Row],[Date Joined]],"DD")</f>
        <v>27</v>
      </c>
      <c r="R909" s="1" t="str">
        <f>TEXT(Table1[[#This Row],[Date Joined]],"MMM")</f>
        <v>Sep</v>
      </c>
      <c r="S909" s="1" t="str">
        <f>TEXT(Table1[[#This Row],[Date Joined]],"YYYY")</f>
        <v>2017</v>
      </c>
    </row>
    <row r="910" spans="1:19" x14ac:dyDescent="0.3">
      <c r="A910" s="1" t="s">
        <v>1017</v>
      </c>
      <c r="B910" s="1" t="s">
        <v>46</v>
      </c>
      <c r="C910" s="1" t="s">
        <v>24</v>
      </c>
      <c r="D910" s="2">
        <v>44</v>
      </c>
      <c r="E910" s="1" t="s">
        <v>40</v>
      </c>
      <c r="F910" s="1" t="s">
        <v>41</v>
      </c>
      <c r="G910" s="28">
        <v>42904</v>
      </c>
      <c r="H910" s="3">
        <v>144567.07</v>
      </c>
      <c r="I910" s="1" t="s">
        <v>31</v>
      </c>
      <c r="J910" s="1" t="s">
        <v>27</v>
      </c>
      <c r="K910" s="1" t="s">
        <v>20</v>
      </c>
      <c r="L910" s="1" t="s">
        <v>20</v>
      </c>
      <c r="M910" s="1" t="s">
        <v>21</v>
      </c>
      <c r="N910" s="1" t="s">
        <v>22</v>
      </c>
      <c r="O910" s="1" t="s">
        <v>20</v>
      </c>
      <c r="P910" s="1" t="str">
        <f>IFERROR( LOOKUP(Table1[[#This Row],[Age]],$AO$3:$AO$8,$AP$3:$AP$8), "Out of Range")</f>
        <v>35-45</v>
      </c>
      <c r="Q910" s="1" t="str">
        <f>TEXT(Table1[[#This Row],[Date Joined]],"DD")</f>
        <v>18</v>
      </c>
      <c r="R910" s="1" t="str">
        <f>TEXT(Table1[[#This Row],[Date Joined]],"MMM")</f>
        <v>Jun</v>
      </c>
      <c r="S910" s="1" t="str">
        <f>TEXT(Table1[[#This Row],[Date Joined]],"YYYY")</f>
        <v>2017</v>
      </c>
    </row>
    <row r="911" spans="1:19" x14ac:dyDescent="0.3">
      <c r="A911" s="1" t="s">
        <v>1018</v>
      </c>
      <c r="B911" s="1" t="s">
        <v>85</v>
      </c>
      <c r="C911" s="1" t="s">
        <v>15</v>
      </c>
      <c r="D911" s="2">
        <v>43</v>
      </c>
      <c r="E911" s="1" t="s">
        <v>40</v>
      </c>
      <c r="F911" s="1" t="s">
        <v>26</v>
      </c>
      <c r="G911" s="28">
        <v>42904</v>
      </c>
      <c r="H911" s="3">
        <v>45258.18</v>
      </c>
      <c r="I911" s="1" t="s">
        <v>18</v>
      </c>
      <c r="J911" s="1" t="s">
        <v>27</v>
      </c>
      <c r="K911" s="1" t="s">
        <v>28</v>
      </c>
      <c r="L911" s="1" t="s">
        <v>28</v>
      </c>
      <c r="M911" s="1" t="s">
        <v>22</v>
      </c>
      <c r="N911" s="1" t="s">
        <v>22</v>
      </c>
      <c r="O911" s="1" t="s">
        <v>20</v>
      </c>
      <c r="P911" s="1" t="str">
        <f>IFERROR( LOOKUP(Table1[[#This Row],[Age]],$AO$3:$AO$8,$AP$3:$AP$8), "Out of Range")</f>
        <v>35-45</v>
      </c>
      <c r="Q911" s="1" t="str">
        <f>TEXT(Table1[[#This Row],[Date Joined]],"DD")</f>
        <v>18</v>
      </c>
      <c r="R911" s="1" t="str">
        <f>TEXT(Table1[[#This Row],[Date Joined]],"MMM")</f>
        <v>Jun</v>
      </c>
      <c r="S911" s="1" t="str">
        <f>TEXT(Table1[[#This Row],[Date Joined]],"YYYY")</f>
        <v>2017</v>
      </c>
    </row>
    <row r="912" spans="1:19" x14ac:dyDescent="0.3">
      <c r="A912" s="1" t="s">
        <v>1019</v>
      </c>
      <c r="B912" s="1" t="s">
        <v>76</v>
      </c>
      <c r="C912" s="1" t="s">
        <v>15</v>
      </c>
      <c r="D912" s="2">
        <v>48</v>
      </c>
      <c r="E912" s="1" t="s">
        <v>40</v>
      </c>
      <c r="F912" s="1" t="s">
        <v>41</v>
      </c>
      <c r="G912" s="28">
        <v>42904</v>
      </c>
      <c r="H912" s="3">
        <v>2000.48</v>
      </c>
      <c r="I912" s="1" t="s">
        <v>18</v>
      </c>
      <c r="J912" s="1" t="s">
        <v>27</v>
      </c>
      <c r="K912" s="1" t="s">
        <v>20</v>
      </c>
      <c r="L912" s="1" t="s">
        <v>28</v>
      </c>
      <c r="M912" s="1" t="s">
        <v>22</v>
      </c>
      <c r="N912" s="1" t="s">
        <v>22</v>
      </c>
      <c r="O912" s="1" t="s">
        <v>20</v>
      </c>
      <c r="P912" s="1" t="str">
        <f>IFERROR( LOOKUP(Table1[[#This Row],[Age]],$AO$3:$AO$8,$AP$3:$AP$8), "Out of Range")</f>
        <v>45-55</v>
      </c>
      <c r="Q912" s="1" t="str">
        <f>TEXT(Table1[[#This Row],[Date Joined]],"DD")</f>
        <v>18</v>
      </c>
      <c r="R912" s="1" t="str">
        <f>TEXT(Table1[[#This Row],[Date Joined]],"MMM")</f>
        <v>Jun</v>
      </c>
      <c r="S912" s="1" t="str">
        <f>TEXT(Table1[[#This Row],[Date Joined]],"YYYY")</f>
        <v>2017</v>
      </c>
    </row>
    <row r="913" spans="1:19" x14ac:dyDescent="0.3">
      <c r="A913" s="1" t="s">
        <v>1020</v>
      </c>
      <c r="B913" s="1" t="s">
        <v>50</v>
      </c>
      <c r="C913" s="1" t="s">
        <v>15</v>
      </c>
      <c r="D913" s="2">
        <v>56</v>
      </c>
      <c r="E913" s="1" t="s">
        <v>40</v>
      </c>
      <c r="F913" s="1" t="s">
        <v>41</v>
      </c>
      <c r="G913" s="28">
        <v>42904</v>
      </c>
      <c r="H913" s="3">
        <v>61076.55</v>
      </c>
      <c r="I913" s="1" t="s">
        <v>18</v>
      </c>
      <c r="J913" s="1" t="s">
        <v>19</v>
      </c>
      <c r="K913" s="1" t="s">
        <v>20</v>
      </c>
      <c r="L913" s="1" t="s">
        <v>20</v>
      </c>
      <c r="M913" s="1" t="s">
        <v>22</v>
      </c>
      <c r="N913" s="1" t="s">
        <v>22</v>
      </c>
      <c r="O913" s="1" t="s">
        <v>20</v>
      </c>
      <c r="P913" s="1" t="str">
        <f>IFERROR( LOOKUP(Table1[[#This Row],[Age]],$AO$3:$AO$8,$AP$3:$AP$8), "Out of Range")</f>
        <v>55-65</v>
      </c>
      <c r="Q913" s="1" t="str">
        <f>TEXT(Table1[[#This Row],[Date Joined]],"DD")</f>
        <v>18</v>
      </c>
      <c r="R913" s="1" t="str">
        <f>TEXT(Table1[[#This Row],[Date Joined]],"MMM")</f>
        <v>Jun</v>
      </c>
      <c r="S913" s="1" t="str">
        <f>TEXT(Table1[[#This Row],[Date Joined]],"YYYY")</f>
        <v>2017</v>
      </c>
    </row>
    <row r="914" spans="1:19" x14ac:dyDescent="0.3">
      <c r="A914" s="1" t="s">
        <v>1021</v>
      </c>
      <c r="B914" s="1" t="s">
        <v>66</v>
      </c>
      <c r="C914" s="1" t="s">
        <v>15</v>
      </c>
      <c r="D914" s="2">
        <v>39</v>
      </c>
      <c r="E914" s="1" t="s">
        <v>34</v>
      </c>
      <c r="F914" s="1" t="s">
        <v>26</v>
      </c>
      <c r="G914" s="28">
        <v>42904</v>
      </c>
      <c r="H914" s="3">
        <v>80843.179999999993</v>
      </c>
      <c r="I914" s="1" t="s">
        <v>31</v>
      </c>
      <c r="J914" s="1" t="s">
        <v>32</v>
      </c>
      <c r="K914" s="1" t="s">
        <v>28</v>
      </c>
      <c r="L914" s="1" t="s">
        <v>20</v>
      </c>
      <c r="M914" s="1" t="s">
        <v>22</v>
      </c>
      <c r="N914" s="1" t="s">
        <v>22</v>
      </c>
      <c r="O914" s="1" t="s">
        <v>20</v>
      </c>
      <c r="P914" s="1" t="str">
        <f>IFERROR( LOOKUP(Table1[[#This Row],[Age]],$AO$3:$AO$8,$AP$3:$AP$8), "Out of Range")</f>
        <v>35-45</v>
      </c>
      <c r="Q914" s="1" t="str">
        <f>TEXT(Table1[[#This Row],[Date Joined]],"DD")</f>
        <v>18</v>
      </c>
      <c r="R914" s="1" t="str">
        <f>TEXT(Table1[[#This Row],[Date Joined]],"MMM")</f>
        <v>Jun</v>
      </c>
      <c r="S914" s="1" t="str">
        <f>TEXT(Table1[[#This Row],[Date Joined]],"YYYY")</f>
        <v>2017</v>
      </c>
    </row>
    <row r="915" spans="1:19" x14ac:dyDescent="0.3">
      <c r="A915" s="1" t="s">
        <v>2557</v>
      </c>
      <c r="B915" s="1" t="s">
        <v>83</v>
      </c>
      <c r="C915" s="1" t="s">
        <v>15</v>
      </c>
      <c r="D915" s="2">
        <v>27</v>
      </c>
      <c r="E915" s="1" t="s">
        <v>16</v>
      </c>
      <c r="F915" s="1" t="s">
        <v>26</v>
      </c>
      <c r="G915" s="28">
        <v>43012</v>
      </c>
      <c r="H915" s="3">
        <v>11021.48</v>
      </c>
      <c r="I915" s="1" t="s">
        <v>31</v>
      </c>
      <c r="J915" s="1" t="s">
        <v>32</v>
      </c>
      <c r="K915" s="1" t="s">
        <v>20</v>
      </c>
      <c r="L915" s="1" t="s">
        <v>20</v>
      </c>
      <c r="M915" s="1" t="s">
        <v>21</v>
      </c>
      <c r="N915" s="1" t="s">
        <v>22</v>
      </c>
      <c r="O915" s="1" t="s">
        <v>20</v>
      </c>
      <c r="P915" s="1" t="str">
        <f>IFERROR( LOOKUP(Table1[[#This Row],[Age]],$AO$3:$AO$8,$AP$3:$AP$8), "Out of Range")</f>
        <v>26-35</v>
      </c>
      <c r="Q915" s="1" t="str">
        <f>TEXT(Table1[[#This Row],[Date Joined]],"DD")</f>
        <v>04</v>
      </c>
      <c r="R915" s="1" t="str">
        <f>TEXT(Table1[[#This Row],[Date Joined]],"MMM")</f>
        <v>Oct</v>
      </c>
      <c r="S915" s="1" t="str">
        <f>TEXT(Table1[[#This Row],[Date Joined]],"YYYY")</f>
        <v>2017</v>
      </c>
    </row>
    <row r="916" spans="1:19" x14ac:dyDescent="0.3">
      <c r="A916" s="1" t="s">
        <v>2574</v>
      </c>
      <c r="B916" s="1" t="s">
        <v>72</v>
      </c>
      <c r="C916" s="1" t="s">
        <v>24</v>
      </c>
      <c r="D916" s="2">
        <v>27</v>
      </c>
      <c r="E916" s="1" t="s">
        <v>16</v>
      </c>
      <c r="F916" s="1" t="s">
        <v>26</v>
      </c>
      <c r="G916" s="28">
        <v>43013</v>
      </c>
      <c r="H916" s="3">
        <v>5179.45</v>
      </c>
      <c r="I916" s="1" t="s">
        <v>31</v>
      </c>
      <c r="J916" s="1" t="s">
        <v>19</v>
      </c>
      <c r="K916" s="1" t="s">
        <v>20</v>
      </c>
      <c r="L916" s="1" t="s">
        <v>20</v>
      </c>
      <c r="M916" s="1" t="s">
        <v>22</v>
      </c>
      <c r="N916" s="1" t="s">
        <v>22</v>
      </c>
      <c r="O916" s="1" t="s">
        <v>20</v>
      </c>
      <c r="P916" s="1" t="str">
        <f>IFERROR( LOOKUP(Table1[[#This Row],[Age]],$AO$3:$AO$8,$AP$3:$AP$8), "Out of Range")</f>
        <v>26-35</v>
      </c>
      <c r="Q916" s="1" t="str">
        <f>TEXT(Table1[[#This Row],[Date Joined]],"DD")</f>
        <v>05</v>
      </c>
      <c r="R916" s="1" t="str">
        <f>TEXT(Table1[[#This Row],[Date Joined]],"MMM")</f>
        <v>Oct</v>
      </c>
      <c r="S916" s="1" t="str">
        <f>TEXT(Table1[[#This Row],[Date Joined]],"YYYY")</f>
        <v>2017</v>
      </c>
    </row>
    <row r="917" spans="1:19" x14ac:dyDescent="0.3">
      <c r="A917" s="1" t="s">
        <v>1024</v>
      </c>
      <c r="B917" s="1" t="s">
        <v>79</v>
      </c>
      <c r="C917" s="1" t="s">
        <v>15</v>
      </c>
      <c r="D917" s="2">
        <v>35</v>
      </c>
      <c r="E917" s="1" t="s">
        <v>25</v>
      </c>
      <c r="F917" s="1" t="s">
        <v>17</v>
      </c>
      <c r="G917" s="28">
        <v>42904</v>
      </c>
      <c r="H917" s="3">
        <v>139979.13</v>
      </c>
      <c r="I917" s="1" t="s">
        <v>18</v>
      </c>
      <c r="J917" s="1" t="s">
        <v>27</v>
      </c>
      <c r="K917" s="1" t="s">
        <v>28</v>
      </c>
      <c r="L917" s="1" t="s">
        <v>20</v>
      </c>
      <c r="M917" s="1" t="s">
        <v>21</v>
      </c>
      <c r="N917" s="1" t="s">
        <v>22</v>
      </c>
      <c r="O917" s="1" t="s">
        <v>20</v>
      </c>
      <c r="P917" s="1" t="str">
        <f>IFERROR( LOOKUP(Table1[[#This Row],[Age]],$AO$3:$AO$8,$AP$3:$AP$8), "Out of Range")</f>
        <v>35-45</v>
      </c>
      <c r="Q917" s="1" t="str">
        <f>TEXT(Table1[[#This Row],[Date Joined]],"DD")</f>
        <v>18</v>
      </c>
      <c r="R917" s="1" t="str">
        <f>TEXT(Table1[[#This Row],[Date Joined]],"MMM")</f>
        <v>Jun</v>
      </c>
      <c r="S917" s="1" t="str">
        <f>TEXT(Table1[[#This Row],[Date Joined]],"YYYY")</f>
        <v>2017</v>
      </c>
    </row>
    <row r="918" spans="1:19" x14ac:dyDescent="0.3">
      <c r="A918" s="1" t="s">
        <v>1025</v>
      </c>
      <c r="B918" s="1" t="s">
        <v>43</v>
      </c>
      <c r="C918" s="1" t="s">
        <v>24</v>
      </c>
      <c r="D918" s="2">
        <v>34</v>
      </c>
      <c r="E918" s="1" t="s">
        <v>16</v>
      </c>
      <c r="F918" s="1" t="s">
        <v>41</v>
      </c>
      <c r="G918" s="28">
        <v>42905</v>
      </c>
      <c r="H918" s="3">
        <v>85650.85</v>
      </c>
      <c r="I918" s="1" t="s">
        <v>18</v>
      </c>
      <c r="J918" s="1" t="s">
        <v>27</v>
      </c>
      <c r="K918" s="1" t="s">
        <v>20</v>
      </c>
      <c r="L918" s="1" t="s">
        <v>20</v>
      </c>
      <c r="M918" s="1" t="s">
        <v>22</v>
      </c>
      <c r="N918" s="1" t="s">
        <v>22</v>
      </c>
      <c r="O918" s="1" t="s">
        <v>20</v>
      </c>
      <c r="P918" s="1" t="str">
        <f>IFERROR( LOOKUP(Table1[[#This Row],[Age]],$AO$3:$AO$8,$AP$3:$AP$8), "Out of Range")</f>
        <v>26-35</v>
      </c>
      <c r="Q918" s="1" t="str">
        <f>TEXT(Table1[[#This Row],[Date Joined]],"DD")</f>
        <v>19</v>
      </c>
      <c r="R918" s="1" t="str">
        <f>TEXT(Table1[[#This Row],[Date Joined]],"MMM")</f>
        <v>Jun</v>
      </c>
      <c r="S918" s="1" t="str">
        <f>TEXT(Table1[[#This Row],[Date Joined]],"YYYY")</f>
        <v>2017</v>
      </c>
    </row>
    <row r="919" spans="1:19" x14ac:dyDescent="0.3">
      <c r="A919" s="1" t="s">
        <v>2588</v>
      </c>
      <c r="B919" s="1" t="s">
        <v>72</v>
      </c>
      <c r="C919" s="1" t="s">
        <v>24</v>
      </c>
      <c r="D919" s="2">
        <v>27</v>
      </c>
      <c r="E919" s="1" t="s">
        <v>16</v>
      </c>
      <c r="F919" s="1" t="s">
        <v>26</v>
      </c>
      <c r="G919" s="28">
        <v>43014</v>
      </c>
      <c r="H919" s="3">
        <v>171968.72</v>
      </c>
      <c r="I919" s="1" t="s">
        <v>18</v>
      </c>
      <c r="J919" s="1" t="s">
        <v>27</v>
      </c>
      <c r="K919" s="1" t="s">
        <v>28</v>
      </c>
      <c r="L919" s="1" t="s">
        <v>28</v>
      </c>
      <c r="M919" s="1" t="s">
        <v>21</v>
      </c>
      <c r="N919" s="1" t="s">
        <v>22</v>
      </c>
      <c r="O919" s="1" t="s">
        <v>20</v>
      </c>
      <c r="P919" s="1" t="str">
        <f>IFERROR( LOOKUP(Table1[[#This Row],[Age]],$AO$3:$AO$8,$AP$3:$AP$8), "Out of Range")</f>
        <v>26-35</v>
      </c>
      <c r="Q919" s="1" t="str">
        <f>TEXT(Table1[[#This Row],[Date Joined]],"DD")</f>
        <v>06</v>
      </c>
      <c r="R919" s="1" t="str">
        <f>TEXT(Table1[[#This Row],[Date Joined]],"MMM")</f>
        <v>Oct</v>
      </c>
      <c r="S919" s="1" t="str">
        <f>TEXT(Table1[[#This Row],[Date Joined]],"YYYY")</f>
        <v>2017</v>
      </c>
    </row>
    <row r="920" spans="1:19" x14ac:dyDescent="0.3">
      <c r="A920" s="1" t="s">
        <v>2635</v>
      </c>
      <c r="B920" s="1" t="s">
        <v>72</v>
      </c>
      <c r="C920" s="1" t="s">
        <v>15</v>
      </c>
      <c r="D920" s="2">
        <v>27</v>
      </c>
      <c r="E920" s="1" t="s">
        <v>16</v>
      </c>
      <c r="F920" s="1" t="s">
        <v>17</v>
      </c>
      <c r="G920" s="28">
        <v>43017</v>
      </c>
      <c r="H920" s="3">
        <v>12119.63</v>
      </c>
      <c r="I920" s="1" t="s">
        <v>31</v>
      </c>
      <c r="J920" s="1" t="s">
        <v>32</v>
      </c>
      <c r="K920" s="1" t="s">
        <v>28</v>
      </c>
      <c r="L920" s="1" t="s">
        <v>20</v>
      </c>
      <c r="M920" s="1" t="s">
        <v>21</v>
      </c>
      <c r="N920" s="1" t="s">
        <v>22</v>
      </c>
      <c r="O920" s="1" t="s">
        <v>20</v>
      </c>
      <c r="P920" s="1" t="str">
        <f>IFERROR( LOOKUP(Table1[[#This Row],[Age]],$AO$3:$AO$8,$AP$3:$AP$8), "Out of Range")</f>
        <v>26-35</v>
      </c>
      <c r="Q920" s="1" t="str">
        <f>TEXT(Table1[[#This Row],[Date Joined]],"DD")</f>
        <v>09</v>
      </c>
      <c r="R920" s="1" t="str">
        <f>TEXT(Table1[[#This Row],[Date Joined]],"MMM")</f>
        <v>Oct</v>
      </c>
      <c r="S920" s="1" t="str">
        <f>TEXT(Table1[[#This Row],[Date Joined]],"YYYY")</f>
        <v>2017</v>
      </c>
    </row>
    <row r="921" spans="1:19" x14ac:dyDescent="0.3">
      <c r="A921" s="1" t="s">
        <v>1028</v>
      </c>
      <c r="B921" s="1" t="s">
        <v>89</v>
      </c>
      <c r="C921" s="1" t="s">
        <v>15</v>
      </c>
      <c r="D921" s="2">
        <v>23</v>
      </c>
      <c r="E921" s="1" t="s">
        <v>16</v>
      </c>
      <c r="F921" s="1" t="s">
        <v>41</v>
      </c>
      <c r="G921" s="28">
        <v>42905</v>
      </c>
      <c r="H921" s="3">
        <v>74780.67</v>
      </c>
      <c r="I921" s="1" t="s">
        <v>18</v>
      </c>
      <c r="J921" s="1" t="s">
        <v>27</v>
      </c>
      <c r="K921" s="1" t="s">
        <v>28</v>
      </c>
      <c r="L921" s="1" t="s">
        <v>20</v>
      </c>
      <c r="M921" s="1" t="s">
        <v>22</v>
      </c>
      <c r="N921" s="1" t="s">
        <v>22</v>
      </c>
      <c r="O921" s="1" t="s">
        <v>20</v>
      </c>
      <c r="P921" s="1" t="str">
        <f>IFERROR( LOOKUP(Table1[[#This Row],[Age]],$AO$3:$AO$8,$AP$3:$AP$8), "Out of Range")</f>
        <v>15-25</v>
      </c>
      <c r="Q921" s="1" t="str">
        <f>TEXT(Table1[[#This Row],[Date Joined]],"DD")</f>
        <v>19</v>
      </c>
      <c r="R921" s="1" t="str">
        <f>TEXT(Table1[[#This Row],[Date Joined]],"MMM")</f>
        <v>Jun</v>
      </c>
      <c r="S921" s="1" t="str">
        <f>TEXT(Table1[[#This Row],[Date Joined]],"YYYY")</f>
        <v>2017</v>
      </c>
    </row>
    <row r="922" spans="1:19" x14ac:dyDescent="0.3">
      <c r="A922" s="1" t="s">
        <v>1029</v>
      </c>
      <c r="B922" s="1" t="s">
        <v>14</v>
      </c>
      <c r="C922" s="1" t="s">
        <v>15</v>
      </c>
      <c r="D922" s="2">
        <v>43</v>
      </c>
      <c r="E922" s="1" t="s">
        <v>16</v>
      </c>
      <c r="F922" s="1" t="s">
        <v>17</v>
      </c>
      <c r="G922" s="28">
        <v>42905</v>
      </c>
      <c r="H922" s="3">
        <v>43563.3</v>
      </c>
      <c r="I922" s="1" t="s">
        <v>31</v>
      </c>
      <c r="J922" s="1" t="s">
        <v>32</v>
      </c>
      <c r="K922" s="1" t="s">
        <v>20</v>
      </c>
      <c r="L922" s="1" t="s">
        <v>20</v>
      </c>
      <c r="M922" s="1" t="s">
        <v>21</v>
      </c>
      <c r="N922" s="1" t="s">
        <v>22</v>
      </c>
      <c r="O922" s="1" t="s">
        <v>20</v>
      </c>
      <c r="P922" s="1" t="str">
        <f>IFERROR( LOOKUP(Table1[[#This Row],[Age]],$AO$3:$AO$8,$AP$3:$AP$8), "Out of Range")</f>
        <v>35-45</v>
      </c>
      <c r="Q922" s="1" t="str">
        <f>TEXT(Table1[[#This Row],[Date Joined]],"DD")</f>
        <v>19</v>
      </c>
      <c r="R922" s="1" t="str">
        <f>TEXT(Table1[[#This Row],[Date Joined]],"MMM")</f>
        <v>Jun</v>
      </c>
      <c r="S922" s="1" t="str">
        <f>TEXT(Table1[[#This Row],[Date Joined]],"YYYY")</f>
        <v>2017</v>
      </c>
    </row>
    <row r="923" spans="1:19" x14ac:dyDescent="0.3">
      <c r="A923" s="1" t="s">
        <v>2676</v>
      </c>
      <c r="B923" s="1" t="s">
        <v>72</v>
      </c>
      <c r="C923" s="1" t="s">
        <v>15</v>
      </c>
      <c r="D923" s="2">
        <v>27</v>
      </c>
      <c r="E923" s="1" t="s">
        <v>34</v>
      </c>
      <c r="F923" s="1" t="s">
        <v>17</v>
      </c>
      <c r="G923" s="28">
        <v>43019</v>
      </c>
      <c r="H923" s="3">
        <v>148509.81</v>
      </c>
      <c r="I923" s="1" t="s">
        <v>18</v>
      </c>
      <c r="J923" s="1" t="s">
        <v>27</v>
      </c>
      <c r="K923" s="1" t="s">
        <v>28</v>
      </c>
      <c r="L923" s="1" t="s">
        <v>28</v>
      </c>
      <c r="M923" s="1" t="s">
        <v>22</v>
      </c>
      <c r="N923" s="1" t="s">
        <v>22</v>
      </c>
      <c r="O923" s="1" t="s">
        <v>20</v>
      </c>
      <c r="P923" s="1" t="str">
        <f>IFERROR( LOOKUP(Table1[[#This Row],[Age]],$AO$3:$AO$8,$AP$3:$AP$8), "Out of Range")</f>
        <v>26-35</v>
      </c>
      <c r="Q923" s="1" t="str">
        <f>TEXT(Table1[[#This Row],[Date Joined]],"DD")</f>
        <v>11</v>
      </c>
      <c r="R923" s="1" t="str">
        <f>TEXT(Table1[[#This Row],[Date Joined]],"MMM")</f>
        <v>Oct</v>
      </c>
      <c r="S923" s="1" t="str">
        <f>TEXT(Table1[[#This Row],[Date Joined]],"YYYY")</f>
        <v>2017</v>
      </c>
    </row>
    <row r="924" spans="1:19" x14ac:dyDescent="0.3">
      <c r="A924" s="1" t="s">
        <v>1031</v>
      </c>
      <c r="B924" s="1" t="s">
        <v>51</v>
      </c>
      <c r="C924" s="1" t="s">
        <v>24</v>
      </c>
      <c r="D924" s="2">
        <v>40</v>
      </c>
      <c r="E924" s="1" t="s">
        <v>16</v>
      </c>
      <c r="F924" s="1" t="s">
        <v>17</v>
      </c>
      <c r="G924" s="28">
        <v>42905</v>
      </c>
      <c r="H924" s="3">
        <v>93858.66</v>
      </c>
      <c r="I924" s="1" t="s">
        <v>18</v>
      </c>
      <c r="J924" s="1" t="s">
        <v>27</v>
      </c>
      <c r="K924" s="1" t="s">
        <v>20</v>
      </c>
      <c r="L924" s="1" t="s">
        <v>20</v>
      </c>
      <c r="M924" s="1" t="s">
        <v>21</v>
      </c>
      <c r="N924" s="1" t="s">
        <v>22</v>
      </c>
      <c r="O924" s="1" t="s">
        <v>20</v>
      </c>
      <c r="P924" s="1" t="str">
        <f>IFERROR( LOOKUP(Table1[[#This Row],[Age]],$AO$3:$AO$8,$AP$3:$AP$8), "Out of Range")</f>
        <v>35-45</v>
      </c>
      <c r="Q924" s="1" t="str">
        <f>TEXT(Table1[[#This Row],[Date Joined]],"DD")</f>
        <v>19</v>
      </c>
      <c r="R924" s="1" t="str">
        <f>TEXT(Table1[[#This Row],[Date Joined]],"MMM")</f>
        <v>Jun</v>
      </c>
      <c r="S924" s="1" t="str">
        <f>TEXT(Table1[[#This Row],[Date Joined]],"YYYY")</f>
        <v>2017</v>
      </c>
    </row>
    <row r="925" spans="1:19" x14ac:dyDescent="0.3">
      <c r="A925" s="1" t="s">
        <v>1032</v>
      </c>
      <c r="B925" s="1" t="s">
        <v>51</v>
      </c>
      <c r="C925" s="1" t="s">
        <v>24</v>
      </c>
      <c r="D925" s="2">
        <v>60</v>
      </c>
      <c r="E925" s="1" t="s">
        <v>40</v>
      </c>
      <c r="F925" s="1" t="s">
        <v>41</v>
      </c>
      <c r="G925" s="28">
        <v>42905</v>
      </c>
      <c r="H925" s="3">
        <v>99570.16</v>
      </c>
      <c r="I925" s="1" t="s">
        <v>18</v>
      </c>
      <c r="J925" s="1" t="s">
        <v>27</v>
      </c>
      <c r="K925" s="1" t="s">
        <v>28</v>
      </c>
      <c r="L925" s="1" t="s">
        <v>20</v>
      </c>
      <c r="M925" s="1" t="s">
        <v>22</v>
      </c>
      <c r="N925" s="1" t="s">
        <v>22</v>
      </c>
      <c r="O925" s="1" t="s">
        <v>20</v>
      </c>
      <c r="P925" s="1" t="str">
        <f>IFERROR( LOOKUP(Table1[[#This Row],[Age]],$AO$3:$AO$8,$AP$3:$AP$8), "Out of Range")</f>
        <v>55-65</v>
      </c>
      <c r="Q925" s="1" t="str">
        <f>TEXT(Table1[[#This Row],[Date Joined]],"DD")</f>
        <v>19</v>
      </c>
      <c r="R925" s="1" t="str">
        <f>TEXT(Table1[[#This Row],[Date Joined]],"MMM")</f>
        <v>Jun</v>
      </c>
      <c r="S925" s="1" t="str">
        <f>TEXT(Table1[[#This Row],[Date Joined]],"YYYY")</f>
        <v>2017</v>
      </c>
    </row>
    <row r="926" spans="1:19" x14ac:dyDescent="0.3">
      <c r="A926" s="1" t="s">
        <v>1033</v>
      </c>
      <c r="B926" s="1" t="s">
        <v>76</v>
      </c>
      <c r="C926" s="1" t="s">
        <v>15</v>
      </c>
      <c r="D926" s="2">
        <v>34</v>
      </c>
      <c r="E926" s="1" t="s">
        <v>16</v>
      </c>
      <c r="F926" s="1" t="s">
        <v>17</v>
      </c>
      <c r="G926" s="28">
        <v>42906</v>
      </c>
      <c r="H926" s="3">
        <v>11535.66</v>
      </c>
      <c r="I926" s="1" t="s">
        <v>18</v>
      </c>
      <c r="J926" s="1" t="s">
        <v>19</v>
      </c>
      <c r="K926" s="1" t="s">
        <v>20</v>
      </c>
      <c r="L926" s="1" t="s">
        <v>20</v>
      </c>
      <c r="M926" s="1" t="s">
        <v>21</v>
      </c>
      <c r="N926" s="1" t="s">
        <v>22</v>
      </c>
      <c r="O926" s="1" t="s">
        <v>20</v>
      </c>
      <c r="P926" s="1" t="str">
        <f>IFERROR( LOOKUP(Table1[[#This Row],[Age]],$AO$3:$AO$8,$AP$3:$AP$8), "Out of Range")</f>
        <v>26-35</v>
      </c>
      <c r="Q926" s="1" t="str">
        <f>TEXT(Table1[[#This Row],[Date Joined]],"DD")</f>
        <v>20</v>
      </c>
      <c r="R926" s="1" t="str">
        <f>TEXT(Table1[[#This Row],[Date Joined]],"MMM")</f>
        <v>Jun</v>
      </c>
      <c r="S926" s="1" t="str">
        <f>TEXT(Table1[[#This Row],[Date Joined]],"YYYY")</f>
        <v>2017</v>
      </c>
    </row>
    <row r="927" spans="1:19" x14ac:dyDescent="0.3">
      <c r="A927" s="1" t="s">
        <v>1034</v>
      </c>
      <c r="B927" s="1" t="s">
        <v>42</v>
      </c>
      <c r="C927" s="1" t="s">
        <v>15</v>
      </c>
      <c r="D927" s="2">
        <v>49</v>
      </c>
      <c r="E927" s="1" t="s">
        <v>16</v>
      </c>
      <c r="F927" s="1" t="s">
        <v>17</v>
      </c>
      <c r="G927" s="28">
        <v>42906</v>
      </c>
      <c r="H927" s="3">
        <v>89820.55</v>
      </c>
      <c r="I927" s="1" t="s">
        <v>18</v>
      </c>
      <c r="J927" s="1" t="s">
        <v>19</v>
      </c>
      <c r="K927" s="1" t="s">
        <v>28</v>
      </c>
      <c r="L927" s="1" t="s">
        <v>20</v>
      </c>
      <c r="M927" s="1" t="s">
        <v>22</v>
      </c>
      <c r="N927" s="1" t="s">
        <v>22</v>
      </c>
      <c r="O927" s="1" t="s">
        <v>20</v>
      </c>
      <c r="P927" s="1" t="str">
        <f>IFERROR( LOOKUP(Table1[[#This Row],[Age]],$AO$3:$AO$8,$AP$3:$AP$8), "Out of Range")</f>
        <v>45-55</v>
      </c>
      <c r="Q927" s="1" t="str">
        <f>TEXT(Table1[[#This Row],[Date Joined]],"DD")</f>
        <v>20</v>
      </c>
      <c r="R927" s="1" t="str">
        <f>TEXT(Table1[[#This Row],[Date Joined]],"MMM")</f>
        <v>Jun</v>
      </c>
      <c r="S927" s="1" t="str">
        <f>TEXT(Table1[[#This Row],[Date Joined]],"YYYY")</f>
        <v>2017</v>
      </c>
    </row>
    <row r="928" spans="1:19" x14ac:dyDescent="0.3">
      <c r="A928" s="1" t="s">
        <v>1035</v>
      </c>
      <c r="B928" s="1" t="s">
        <v>86</v>
      </c>
      <c r="C928" s="1" t="s">
        <v>24</v>
      </c>
      <c r="D928" s="2">
        <v>37</v>
      </c>
      <c r="E928" s="1" t="s">
        <v>16</v>
      </c>
      <c r="F928" s="1" t="s">
        <v>17</v>
      </c>
      <c r="G928" s="28">
        <v>42906</v>
      </c>
      <c r="H928" s="3">
        <v>131211.81</v>
      </c>
      <c r="I928" s="1" t="s">
        <v>18</v>
      </c>
      <c r="J928" s="1" t="s">
        <v>19</v>
      </c>
      <c r="K928" s="1" t="s">
        <v>28</v>
      </c>
      <c r="L928" s="1" t="s">
        <v>20</v>
      </c>
      <c r="M928" s="1" t="s">
        <v>21</v>
      </c>
      <c r="N928" s="1" t="s">
        <v>29</v>
      </c>
      <c r="O928" s="1" t="s">
        <v>20</v>
      </c>
      <c r="P928" s="1" t="str">
        <f>IFERROR( LOOKUP(Table1[[#This Row],[Age]],$AO$3:$AO$8,$AP$3:$AP$8), "Out of Range")</f>
        <v>35-45</v>
      </c>
      <c r="Q928" s="1" t="str">
        <f>TEXT(Table1[[#This Row],[Date Joined]],"DD")</f>
        <v>20</v>
      </c>
      <c r="R928" s="1" t="str">
        <f>TEXT(Table1[[#This Row],[Date Joined]],"MMM")</f>
        <v>Jun</v>
      </c>
      <c r="S928" s="1" t="str">
        <f>TEXT(Table1[[#This Row],[Date Joined]],"YYYY")</f>
        <v>2017</v>
      </c>
    </row>
    <row r="929" spans="1:19" x14ac:dyDescent="0.3">
      <c r="A929" s="1" t="s">
        <v>2788</v>
      </c>
      <c r="B929" s="1" t="s">
        <v>73</v>
      </c>
      <c r="C929" s="1" t="s">
        <v>24</v>
      </c>
      <c r="D929" s="2">
        <v>27</v>
      </c>
      <c r="E929" s="1" t="s">
        <v>16</v>
      </c>
      <c r="F929" s="1" t="s">
        <v>17</v>
      </c>
      <c r="G929" s="28">
        <v>43026</v>
      </c>
      <c r="H929" s="3">
        <v>34600.629999999997</v>
      </c>
      <c r="I929" s="1" t="s">
        <v>18</v>
      </c>
      <c r="J929" s="1" t="s">
        <v>27</v>
      </c>
      <c r="K929" s="1" t="s">
        <v>28</v>
      </c>
      <c r="L929" s="1" t="s">
        <v>20</v>
      </c>
      <c r="M929" s="1" t="s">
        <v>22</v>
      </c>
      <c r="N929" s="1" t="s">
        <v>22</v>
      </c>
      <c r="O929" s="1" t="s">
        <v>20</v>
      </c>
      <c r="P929" s="1" t="str">
        <f>IFERROR( LOOKUP(Table1[[#This Row],[Age]],$AO$3:$AO$8,$AP$3:$AP$8), "Out of Range")</f>
        <v>26-35</v>
      </c>
      <c r="Q929" s="1" t="str">
        <f>TEXT(Table1[[#This Row],[Date Joined]],"DD")</f>
        <v>18</v>
      </c>
      <c r="R929" s="1" t="str">
        <f>TEXT(Table1[[#This Row],[Date Joined]],"MMM")</f>
        <v>Oct</v>
      </c>
      <c r="S929" s="1" t="str">
        <f>TEXT(Table1[[#This Row],[Date Joined]],"YYYY")</f>
        <v>2017</v>
      </c>
    </row>
    <row r="930" spans="1:19" x14ac:dyDescent="0.3">
      <c r="A930" s="1" t="s">
        <v>1037</v>
      </c>
      <c r="B930" s="1" t="s">
        <v>36</v>
      </c>
      <c r="C930" s="1" t="s">
        <v>24</v>
      </c>
      <c r="D930" s="2">
        <v>35</v>
      </c>
      <c r="E930" s="1" t="s">
        <v>16</v>
      </c>
      <c r="F930" s="1" t="s">
        <v>17</v>
      </c>
      <c r="G930" s="28">
        <v>42906</v>
      </c>
      <c r="H930" s="3">
        <v>34226.79</v>
      </c>
      <c r="I930" s="1" t="s">
        <v>49</v>
      </c>
      <c r="J930" s="1" t="s">
        <v>32</v>
      </c>
      <c r="K930" s="1" t="s">
        <v>28</v>
      </c>
      <c r="L930" s="1" t="s">
        <v>28</v>
      </c>
      <c r="M930" s="1" t="s">
        <v>22</v>
      </c>
      <c r="N930" s="1" t="s">
        <v>22</v>
      </c>
      <c r="O930" s="1" t="s">
        <v>20</v>
      </c>
      <c r="P930" s="1" t="str">
        <f>IFERROR( LOOKUP(Table1[[#This Row],[Age]],$AO$3:$AO$8,$AP$3:$AP$8), "Out of Range")</f>
        <v>35-45</v>
      </c>
      <c r="Q930" s="1" t="str">
        <f>TEXT(Table1[[#This Row],[Date Joined]],"DD")</f>
        <v>20</v>
      </c>
      <c r="R930" s="1" t="str">
        <f>TEXT(Table1[[#This Row],[Date Joined]],"MMM")</f>
        <v>Jun</v>
      </c>
      <c r="S930" s="1" t="str">
        <f>TEXT(Table1[[#This Row],[Date Joined]],"YYYY")</f>
        <v>2017</v>
      </c>
    </row>
    <row r="931" spans="1:19" x14ac:dyDescent="0.3">
      <c r="A931" s="1" t="s">
        <v>1038</v>
      </c>
      <c r="B931" s="1" t="s">
        <v>107</v>
      </c>
      <c r="C931" s="1" t="s">
        <v>24</v>
      </c>
      <c r="D931" s="2">
        <v>35</v>
      </c>
      <c r="E931" s="1" t="s">
        <v>16</v>
      </c>
      <c r="F931" s="1" t="s">
        <v>17</v>
      </c>
      <c r="G931" s="28">
        <v>42906</v>
      </c>
      <c r="H931" s="3">
        <v>31811.48</v>
      </c>
      <c r="I931" s="1" t="s">
        <v>49</v>
      </c>
      <c r="J931" s="1" t="s">
        <v>27</v>
      </c>
      <c r="K931" s="1" t="s">
        <v>28</v>
      </c>
      <c r="L931" s="1" t="s">
        <v>20</v>
      </c>
      <c r="M931" s="1" t="s">
        <v>22</v>
      </c>
      <c r="N931" s="1" t="s">
        <v>22</v>
      </c>
      <c r="O931" s="1" t="s">
        <v>20</v>
      </c>
      <c r="P931" s="1" t="str">
        <f>IFERROR( LOOKUP(Table1[[#This Row],[Age]],$AO$3:$AO$8,$AP$3:$AP$8), "Out of Range")</f>
        <v>35-45</v>
      </c>
      <c r="Q931" s="1" t="str">
        <f>TEXT(Table1[[#This Row],[Date Joined]],"DD")</f>
        <v>20</v>
      </c>
      <c r="R931" s="1" t="str">
        <f>TEXT(Table1[[#This Row],[Date Joined]],"MMM")</f>
        <v>Jun</v>
      </c>
      <c r="S931" s="1" t="str">
        <f>TEXT(Table1[[#This Row],[Date Joined]],"YYYY")</f>
        <v>2017</v>
      </c>
    </row>
    <row r="932" spans="1:19" x14ac:dyDescent="0.3">
      <c r="A932" s="1" t="s">
        <v>1039</v>
      </c>
      <c r="B932" s="1" t="s">
        <v>14</v>
      </c>
      <c r="C932" s="1" t="s">
        <v>24</v>
      </c>
      <c r="D932" s="2">
        <v>42</v>
      </c>
      <c r="E932" s="1" t="s">
        <v>16</v>
      </c>
      <c r="F932" s="1" t="s">
        <v>17</v>
      </c>
      <c r="G932" s="28">
        <v>42906</v>
      </c>
      <c r="H932" s="3">
        <v>33280.51</v>
      </c>
      <c r="I932" s="1" t="s">
        <v>18</v>
      </c>
      <c r="J932" s="1" t="s">
        <v>19</v>
      </c>
      <c r="K932" s="1" t="s">
        <v>28</v>
      </c>
      <c r="L932" s="1" t="s">
        <v>20</v>
      </c>
      <c r="M932" s="1" t="s">
        <v>21</v>
      </c>
      <c r="N932" s="1" t="s">
        <v>22</v>
      </c>
      <c r="O932" s="1" t="s">
        <v>20</v>
      </c>
      <c r="P932" s="1" t="str">
        <f>IFERROR( LOOKUP(Table1[[#This Row],[Age]],$AO$3:$AO$8,$AP$3:$AP$8), "Out of Range")</f>
        <v>35-45</v>
      </c>
      <c r="Q932" s="1" t="str">
        <f>TEXT(Table1[[#This Row],[Date Joined]],"DD")</f>
        <v>20</v>
      </c>
      <c r="R932" s="1" t="str">
        <f>TEXT(Table1[[#This Row],[Date Joined]],"MMM")</f>
        <v>Jun</v>
      </c>
      <c r="S932" s="1" t="str">
        <f>TEXT(Table1[[#This Row],[Date Joined]],"YYYY")</f>
        <v>2017</v>
      </c>
    </row>
    <row r="933" spans="1:19" x14ac:dyDescent="0.3">
      <c r="A933" s="1" t="s">
        <v>2843</v>
      </c>
      <c r="B933" s="1" t="s">
        <v>60</v>
      </c>
      <c r="C933" s="1" t="s">
        <v>24</v>
      </c>
      <c r="D933" s="2">
        <v>27</v>
      </c>
      <c r="E933" s="1" t="s">
        <v>16</v>
      </c>
      <c r="F933" s="1" t="s">
        <v>26</v>
      </c>
      <c r="G933" s="28">
        <v>43030</v>
      </c>
      <c r="H933" s="3">
        <v>199.93</v>
      </c>
      <c r="I933" s="1" t="s">
        <v>18</v>
      </c>
      <c r="J933" s="1" t="s">
        <v>27</v>
      </c>
      <c r="K933" s="1" t="s">
        <v>20</v>
      </c>
      <c r="L933" s="1" t="s">
        <v>20</v>
      </c>
      <c r="M933" s="1" t="s">
        <v>21</v>
      </c>
      <c r="N933" s="1" t="s">
        <v>22</v>
      </c>
      <c r="O933" s="1" t="s">
        <v>20</v>
      </c>
      <c r="P933" s="1" t="str">
        <f>IFERROR( LOOKUP(Table1[[#This Row],[Age]],$AO$3:$AO$8,$AP$3:$AP$8), "Out of Range")</f>
        <v>26-35</v>
      </c>
      <c r="Q933" s="1" t="str">
        <f>TEXT(Table1[[#This Row],[Date Joined]],"DD")</f>
        <v>22</v>
      </c>
      <c r="R933" s="1" t="str">
        <f>TEXT(Table1[[#This Row],[Date Joined]],"MMM")</f>
        <v>Oct</v>
      </c>
      <c r="S933" s="1" t="str">
        <f>TEXT(Table1[[#This Row],[Date Joined]],"YYYY")</f>
        <v>2017</v>
      </c>
    </row>
    <row r="934" spans="1:19" x14ac:dyDescent="0.3">
      <c r="A934" s="1" t="s">
        <v>2879</v>
      </c>
      <c r="B934" s="1" t="s">
        <v>55</v>
      </c>
      <c r="C934" s="1" t="s">
        <v>15</v>
      </c>
      <c r="D934" s="2">
        <v>27</v>
      </c>
      <c r="E934" s="1" t="s">
        <v>16</v>
      </c>
      <c r="F934" s="1" t="s">
        <v>17</v>
      </c>
      <c r="G934" s="28">
        <v>43032</v>
      </c>
      <c r="H934" s="3">
        <v>51667.33</v>
      </c>
      <c r="I934" s="1" t="s">
        <v>31</v>
      </c>
      <c r="J934" s="1" t="s">
        <v>32</v>
      </c>
      <c r="K934" s="1" t="s">
        <v>28</v>
      </c>
      <c r="L934" s="1" t="s">
        <v>20</v>
      </c>
      <c r="M934" s="1" t="s">
        <v>53</v>
      </c>
      <c r="N934" s="1" t="s">
        <v>22</v>
      </c>
      <c r="O934" s="1" t="s">
        <v>20</v>
      </c>
      <c r="P934" s="1" t="str">
        <f>IFERROR( LOOKUP(Table1[[#This Row],[Age]],$AO$3:$AO$8,$AP$3:$AP$8), "Out of Range")</f>
        <v>26-35</v>
      </c>
      <c r="Q934" s="1" t="str">
        <f>TEXT(Table1[[#This Row],[Date Joined]],"DD")</f>
        <v>24</v>
      </c>
      <c r="R934" s="1" t="str">
        <f>TEXT(Table1[[#This Row],[Date Joined]],"MMM")</f>
        <v>Oct</v>
      </c>
      <c r="S934" s="1" t="str">
        <f>TEXT(Table1[[#This Row],[Date Joined]],"YYYY")</f>
        <v>2017</v>
      </c>
    </row>
    <row r="935" spans="1:19" x14ac:dyDescent="0.3">
      <c r="A935" s="1" t="s">
        <v>1042</v>
      </c>
      <c r="B935" s="1" t="s">
        <v>101</v>
      </c>
      <c r="C935" s="1" t="s">
        <v>24</v>
      </c>
      <c r="D935" s="2">
        <v>35</v>
      </c>
      <c r="E935" s="1" t="s">
        <v>16</v>
      </c>
      <c r="F935" s="1" t="s">
        <v>17</v>
      </c>
      <c r="G935" s="28">
        <v>42906</v>
      </c>
      <c r="H935" s="3">
        <v>21432</v>
      </c>
      <c r="I935" s="1" t="s">
        <v>18</v>
      </c>
      <c r="J935" s="1" t="s">
        <v>27</v>
      </c>
      <c r="K935" s="1" t="s">
        <v>28</v>
      </c>
      <c r="L935" s="1" t="s">
        <v>20</v>
      </c>
      <c r="M935" s="1" t="s">
        <v>22</v>
      </c>
      <c r="N935" s="1" t="s">
        <v>22</v>
      </c>
      <c r="O935" s="1" t="s">
        <v>20</v>
      </c>
      <c r="P935" s="1" t="str">
        <f>IFERROR( LOOKUP(Table1[[#This Row],[Age]],$AO$3:$AO$8,$AP$3:$AP$8), "Out of Range")</f>
        <v>35-45</v>
      </c>
      <c r="Q935" s="1" t="str">
        <f>TEXT(Table1[[#This Row],[Date Joined]],"DD")</f>
        <v>20</v>
      </c>
      <c r="R935" s="1" t="str">
        <f>TEXT(Table1[[#This Row],[Date Joined]],"MMM")</f>
        <v>Jun</v>
      </c>
      <c r="S935" s="1" t="str">
        <f>TEXT(Table1[[#This Row],[Date Joined]],"YYYY")</f>
        <v>2017</v>
      </c>
    </row>
    <row r="936" spans="1:19" x14ac:dyDescent="0.3">
      <c r="A936" s="1" t="s">
        <v>2904</v>
      </c>
      <c r="B936" s="1" t="s">
        <v>78</v>
      </c>
      <c r="C936" s="1" t="s">
        <v>15</v>
      </c>
      <c r="D936" s="2">
        <v>27</v>
      </c>
      <c r="E936" s="1" t="s">
        <v>16</v>
      </c>
      <c r="F936" s="1" t="s">
        <v>26</v>
      </c>
      <c r="G936" s="28">
        <v>43034</v>
      </c>
      <c r="H936" s="3">
        <v>54758.66</v>
      </c>
      <c r="I936" s="1" t="s">
        <v>49</v>
      </c>
      <c r="J936" s="1" t="s">
        <v>32</v>
      </c>
      <c r="K936" s="1" t="s">
        <v>28</v>
      </c>
      <c r="L936" s="1" t="s">
        <v>20</v>
      </c>
      <c r="M936" s="1" t="s">
        <v>21</v>
      </c>
      <c r="N936" s="1" t="s">
        <v>22</v>
      </c>
      <c r="O936" s="1" t="s">
        <v>20</v>
      </c>
      <c r="P936" s="1" t="str">
        <f>IFERROR( LOOKUP(Table1[[#This Row],[Age]],$AO$3:$AO$8,$AP$3:$AP$8), "Out of Range")</f>
        <v>26-35</v>
      </c>
      <c r="Q936" s="1" t="str">
        <f>TEXT(Table1[[#This Row],[Date Joined]],"DD")</f>
        <v>26</v>
      </c>
      <c r="R936" s="1" t="str">
        <f>TEXT(Table1[[#This Row],[Date Joined]],"MMM")</f>
        <v>Oct</v>
      </c>
      <c r="S936" s="1" t="str">
        <f>TEXT(Table1[[#This Row],[Date Joined]],"YYYY")</f>
        <v>2017</v>
      </c>
    </row>
    <row r="937" spans="1:19" x14ac:dyDescent="0.3">
      <c r="A937" s="1" t="s">
        <v>1044</v>
      </c>
      <c r="B937" s="1" t="s">
        <v>51</v>
      </c>
      <c r="C937" s="1" t="s">
        <v>24</v>
      </c>
      <c r="D937" s="2">
        <v>36</v>
      </c>
      <c r="E937" s="1" t="s">
        <v>16</v>
      </c>
      <c r="F937" s="1" t="s">
        <v>17</v>
      </c>
      <c r="G937" s="28">
        <v>42906</v>
      </c>
      <c r="H937" s="3">
        <v>14037.43</v>
      </c>
      <c r="I937" s="1" t="s">
        <v>18</v>
      </c>
      <c r="J937" s="1" t="s">
        <v>19</v>
      </c>
      <c r="K937" s="1" t="s">
        <v>20</v>
      </c>
      <c r="L937" s="1" t="s">
        <v>20</v>
      </c>
      <c r="M937" s="1" t="s">
        <v>21</v>
      </c>
      <c r="N937" s="1" t="s">
        <v>22</v>
      </c>
      <c r="O937" s="1" t="s">
        <v>20</v>
      </c>
      <c r="P937" s="1" t="str">
        <f>IFERROR( LOOKUP(Table1[[#This Row],[Age]],$AO$3:$AO$8,$AP$3:$AP$8), "Out of Range")</f>
        <v>35-45</v>
      </c>
      <c r="Q937" s="1" t="str">
        <f>TEXT(Table1[[#This Row],[Date Joined]],"DD")</f>
        <v>20</v>
      </c>
      <c r="R937" s="1" t="str">
        <f>TEXT(Table1[[#This Row],[Date Joined]],"MMM")</f>
        <v>Jun</v>
      </c>
      <c r="S937" s="1" t="str">
        <f>TEXT(Table1[[#This Row],[Date Joined]],"YYYY")</f>
        <v>2017</v>
      </c>
    </row>
    <row r="938" spans="1:19" x14ac:dyDescent="0.3">
      <c r="A938" s="1" t="s">
        <v>2936</v>
      </c>
      <c r="B938" s="1" t="s">
        <v>91</v>
      </c>
      <c r="C938" s="1" t="s">
        <v>15</v>
      </c>
      <c r="D938" s="2">
        <v>27</v>
      </c>
      <c r="E938" s="1" t="s">
        <v>16</v>
      </c>
      <c r="F938" s="1" t="s">
        <v>26</v>
      </c>
      <c r="G938" s="28">
        <v>43034</v>
      </c>
      <c r="H938" s="3">
        <v>49957.46</v>
      </c>
      <c r="I938" s="1" t="s">
        <v>18</v>
      </c>
      <c r="J938" s="1" t="s">
        <v>27</v>
      </c>
      <c r="K938" s="1" t="s">
        <v>20</v>
      </c>
      <c r="L938" s="1" t="s">
        <v>20</v>
      </c>
      <c r="M938" s="1" t="s">
        <v>53</v>
      </c>
      <c r="N938" s="1" t="s">
        <v>22</v>
      </c>
      <c r="O938" s="1" t="s">
        <v>28</v>
      </c>
      <c r="P938" s="1" t="str">
        <f>IFERROR( LOOKUP(Table1[[#This Row],[Age]],$AO$3:$AO$8,$AP$3:$AP$8), "Out of Range")</f>
        <v>26-35</v>
      </c>
      <c r="Q938" s="1" t="str">
        <f>TEXT(Table1[[#This Row],[Date Joined]],"DD")</f>
        <v>26</v>
      </c>
      <c r="R938" s="1" t="str">
        <f>TEXT(Table1[[#This Row],[Date Joined]],"MMM")</f>
        <v>Oct</v>
      </c>
      <c r="S938" s="1" t="str">
        <f>TEXT(Table1[[#This Row],[Date Joined]],"YYYY")</f>
        <v>2017</v>
      </c>
    </row>
    <row r="939" spans="1:19" x14ac:dyDescent="0.3">
      <c r="A939" s="1" t="s">
        <v>1046</v>
      </c>
      <c r="B939" s="1" t="s">
        <v>66</v>
      </c>
      <c r="C939" s="1" t="s">
        <v>15</v>
      </c>
      <c r="D939" s="2">
        <v>52</v>
      </c>
      <c r="E939" s="1" t="s">
        <v>40</v>
      </c>
      <c r="F939" s="1" t="s">
        <v>26</v>
      </c>
      <c r="G939" s="28">
        <v>42906</v>
      </c>
      <c r="H939" s="3">
        <v>44349.27</v>
      </c>
      <c r="I939" s="1" t="s">
        <v>18</v>
      </c>
      <c r="J939" s="1" t="s">
        <v>27</v>
      </c>
      <c r="K939" s="1" t="s">
        <v>28</v>
      </c>
      <c r="L939" s="1" t="s">
        <v>20</v>
      </c>
      <c r="M939" s="1" t="s">
        <v>22</v>
      </c>
      <c r="N939" s="1" t="s">
        <v>22</v>
      </c>
      <c r="O939" s="1" t="s">
        <v>20</v>
      </c>
      <c r="P939" s="1" t="str">
        <f>IFERROR( LOOKUP(Table1[[#This Row],[Age]],$AO$3:$AO$8,$AP$3:$AP$8), "Out of Range")</f>
        <v>45-55</v>
      </c>
      <c r="Q939" s="1" t="str">
        <f>TEXT(Table1[[#This Row],[Date Joined]],"DD")</f>
        <v>20</v>
      </c>
      <c r="R939" s="1" t="str">
        <f>TEXT(Table1[[#This Row],[Date Joined]],"MMM")</f>
        <v>Jun</v>
      </c>
      <c r="S939" s="1" t="str">
        <f>TEXT(Table1[[#This Row],[Date Joined]],"YYYY")</f>
        <v>2017</v>
      </c>
    </row>
    <row r="940" spans="1:19" x14ac:dyDescent="0.3">
      <c r="A940" s="1" t="s">
        <v>1047</v>
      </c>
      <c r="B940" s="1" t="s">
        <v>107</v>
      </c>
      <c r="C940" s="1" t="s">
        <v>15</v>
      </c>
      <c r="D940" s="2">
        <v>42</v>
      </c>
      <c r="E940" s="1" t="s">
        <v>40</v>
      </c>
      <c r="F940" s="1" t="s">
        <v>41</v>
      </c>
      <c r="G940" s="28">
        <v>42906</v>
      </c>
      <c r="H940" s="3">
        <v>97804.97</v>
      </c>
      <c r="I940" s="1" t="s">
        <v>18</v>
      </c>
      <c r="J940" s="1" t="s">
        <v>27</v>
      </c>
      <c r="K940" s="1" t="s">
        <v>28</v>
      </c>
      <c r="L940" s="1" t="s">
        <v>20</v>
      </c>
      <c r="M940" s="1" t="s">
        <v>22</v>
      </c>
      <c r="N940" s="1" t="s">
        <v>22</v>
      </c>
      <c r="O940" s="1" t="s">
        <v>20</v>
      </c>
      <c r="P940" s="1" t="str">
        <f>IFERROR( LOOKUP(Table1[[#This Row],[Age]],$AO$3:$AO$8,$AP$3:$AP$8), "Out of Range")</f>
        <v>35-45</v>
      </c>
      <c r="Q940" s="1" t="str">
        <f>TEXT(Table1[[#This Row],[Date Joined]],"DD")</f>
        <v>20</v>
      </c>
      <c r="R940" s="1" t="str">
        <f>TEXT(Table1[[#This Row],[Date Joined]],"MMM")</f>
        <v>Jun</v>
      </c>
      <c r="S940" s="1" t="str">
        <f>TEXT(Table1[[#This Row],[Date Joined]],"YYYY")</f>
        <v>2017</v>
      </c>
    </row>
    <row r="941" spans="1:19" x14ac:dyDescent="0.3">
      <c r="A941" s="1" t="s">
        <v>1048</v>
      </c>
      <c r="B941" s="1" t="s">
        <v>45</v>
      </c>
      <c r="C941" s="1" t="s">
        <v>15</v>
      </c>
      <c r="D941" s="2">
        <v>58</v>
      </c>
      <c r="E941" s="1" t="s">
        <v>40</v>
      </c>
      <c r="F941" s="1" t="s">
        <v>26</v>
      </c>
      <c r="G941" s="28">
        <v>42906</v>
      </c>
      <c r="H941" s="3">
        <v>41608.300000000003</v>
      </c>
      <c r="I941" s="1" t="s">
        <v>18</v>
      </c>
      <c r="J941" s="1" t="s">
        <v>32</v>
      </c>
      <c r="K941" s="1" t="s">
        <v>20</v>
      </c>
      <c r="L941" s="1" t="s">
        <v>20</v>
      </c>
      <c r="M941" s="1" t="s">
        <v>21</v>
      </c>
      <c r="N941" s="1" t="s">
        <v>22</v>
      </c>
      <c r="O941" s="1" t="s">
        <v>20</v>
      </c>
      <c r="P941" s="1" t="str">
        <f>IFERROR( LOOKUP(Table1[[#This Row],[Age]],$AO$3:$AO$8,$AP$3:$AP$8), "Out of Range")</f>
        <v>55-65</v>
      </c>
      <c r="Q941" s="1" t="str">
        <f>TEXT(Table1[[#This Row],[Date Joined]],"DD")</f>
        <v>20</v>
      </c>
      <c r="R941" s="1" t="str">
        <f>TEXT(Table1[[#This Row],[Date Joined]],"MMM")</f>
        <v>Jun</v>
      </c>
      <c r="S941" s="1" t="str">
        <f>TEXT(Table1[[#This Row],[Date Joined]],"YYYY")</f>
        <v>2017</v>
      </c>
    </row>
    <row r="942" spans="1:19" x14ac:dyDescent="0.3">
      <c r="A942" s="1" t="s">
        <v>1049</v>
      </c>
      <c r="B942" s="1" t="s">
        <v>104</v>
      </c>
      <c r="C942" s="1" t="s">
        <v>15</v>
      </c>
      <c r="D942" s="2">
        <v>48</v>
      </c>
      <c r="E942" s="1" t="s">
        <v>40</v>
      </c>
      <c r="F942" s="1" t="s">
        <v>26</v>
      </c>
      <c r="G942" s="28">
        <v>42906</v>
      </c>
      <c r="H942" s="3">
        <v>7374.12</v>
      </c>
      <c r="I942" s="1" t="s">
        <v>49</v>
      </c>
      <c r="J942" s="1" t="s">
        <v>22</v>
      </c>
      <c r="K942" s="1" t="s">
        <v>20</v>
      </c>
      <c r="L942" s="1" t="s">
        <v>20</v>
      </c>
      <c r="M942" s="1" t="s">
        <v>21</v>
      </c>
      <c r="N942" s="1" t="s">
        <v>22</v>
      </c>
      <c r="O942" s="1" t="s">
        <v>28</v>
      </c>
      <c r="P942" s="1" t="str">
        <f>IFERROR( LOOKUP(Table1[[#This Row],[Age]],$AO$3:$AO$8,$AP$3:$AP$8), "Out of Range")</f>
        <v>45-55</v>
      </c>
      <c r="Q942" s="1" t="str">
        <f>TEXT(Table1[[#This Row],[Date Joined]],"DD")</f>
        <v>20</v>
      </c>
      <c r="R942" s="1" t="str">
        <f>TEXT(Table1[[#This Row],[Date Joined]],"MMM")</f>
        <v>Jun</v>
      </c>
      <c r="S942" s="1" t="str">
        <f>TEXT(Table1[[#This Row],[Date Joined]],"YYYY")</f>
        <v>2017</v>
      </c>
    </row>
    <row r="943" spans="1:19" x14ac:dyDescent="0.3">
      <c r="A943" s="1" t="s">
        <v>1050</v>
      </c>
      <c r="B943" s="1" t="s">
        <v>56</v>
      </c>
      <c r="C943" s="1" t="s">
        <v>15</v>
      </c>
      <c r="D943" s="2">
        <v>40</v>
      </c>
      <c r="E943" s="1" t="s">
        <v>40</v>
      </c>
      <c r="F943" s="1" t="s">
        <v>17</v>
      </c>
      <c r="G943" s="28">
        <v>42906</v>
      </c>
      <c r="H943" s="3">
        <v>48939.3</v>
      </c>
      <c r="I943" s="1" t="s">
        <v>18</v>
      </c>
      <c r="J943" s="1" t="s">
        <v>32</v>
      </c>
      <c r="K943" s="1" t="s">
        <v>28</v>
      </c>
      <c r="L943" s="1" t="s">
        <v>20</v>
      </c>
      <c r="M943" s="1" t="s">
        <v>21</v>
      </c>
      <c r="N943" s="1" t="s">
        <v>69</v>
      </c>
      <c r="O943" s="1" t="s">
        <v>28</v>
      </c>
      <c r="P943" s="1" t="str">
        <f>IFERROR( LOOKUP(Table1[[#This Row],[Age]],$AO$3:$AO$8,$AP$3:$AP$8), "Out of Range")</f>
        <v>35-45</v>
      </c>
      <c r="Q943" s="1" t="str">
        <f>TEXT(Table1[[#This Row],[Date Joined]],"DD")</f>
        <v>20</v>
      </c>
      <c r="R943" s="1" t="str">
        <f>TEXT(Table1[[#This Row],[Date Joined]],"MMM")</f>
        <v>Jun</v>
      </c>
      <c r="S943" s="1" t="str">
        <f>TEXT(Table1[[#This Row],[Date Joined]],"YYYY")</f>
        <v>2017</v>
      </c>
    </row>
    <row r="944" spans="1:19" x14ac:dyDescent="0.3">
      <c r="A944" s="1" t="s">
        <v>1051</v>
      </c>
      <c r="B944" s="1" t="s">
        <v>66</v>
      </c>
      <c r="C944" s="1" t="s">
        <v>24</v>
      </c>
      <c r="D944" s="2">
        <v>47</v>
      </c>
      <c r="E944" s="1" t="s">
        <v>40</v>
      </c>
      <c r="F944" s="1" t="s">
        <v>41</v>
      </c>
      <c r="G944" s="28">
        <v>42906</v>
      </c>
      <c r="H944" s="3">
        <v>44001.15</v>
      </c>
      <c r="I944" s="1" t="s">
        <v>18</v>
      </c>
      <c r="J944" s="1" t="s">
        <v>32</v>
      </c>
      <c r="K944" s="1" t="s">
        <v>28</v>
      </c>
      <c r="L944" s="1" t="s">
        <v>20</v>
      </c>
      <c r="M944" s="1" t="s">
        <v>21</v>
      </c>
      <c r="N944" s="1" t="s">
        <v>29</v>
      </c>
      <c r="O944" s="1" t="s">
        <v>20</v>
      </c>
      <c r="P944" s="1" t="str">
        <f>IFERROR( LOOKUP(Table1[[#This Row],[Age]],$AO$3:$AO$8,$AP$3:$AP$8), "Out of Range")</f>
        <v>45-55</v>
      </c>
      <c r="Q944" s="1" t="str">
        <f>TEXT(Table1[[#This Row],[Date Joined]],"DD")</f>
        <v>20</v>
      </c>
      <c r="R944" s="1" t="str">
        <f>TEXT(Table1[[#This Row],[Date Joined]],"MMM")</f>
        <v>Jun</v>
      </c>
      <c r="S944" s="1" t="str">
        <f>TEXT(Table1[[#This Row],[Date Joined]],"YYYY")</f>
        <v>2017</v>
      </c>
    </row>
    <row r="945" spans="1:19" x14ac:dyDescent="0.3">
      <c r="A945" s="1" t="s">
        <v>1052</v>
      </c>
      <c r="B945" s="1" t="s">
        <v>37</v>
      </c>
      <c r="C945" s="1" t="s">
        <v>15</v>
      </c>
      <c r="D945" s="2">
        <v>47</v>
      </c>
      <c r="E945" s="1" t="s">
        <v>40</v>
      </c>
      <c r="F945" s="1" t="s">
        <v>41</v>
      </c>
      <c r="G945" s="28">
        <v>42906</v>
      </c>
      <c r="H945" s="3">
        <v>22522.37</v>
      </c>
      <c r="I945" s="1" t="s">
        <v>18</v>
      </c>
      <c r="J945" s="1" t="s">
        <v>27</v>
      </c>
      <c r="K945" s="1" t="s">
        <v>20</v>
      </c>
      <c r="L945" s="1" t="s">
        <v>20</v>
      </c>
      <c r="M945" s="1" t="s">
        <v>22</v>
      </c>
      <c r="N945" s="1" t="s">
        <v>22</v>
      </c>
      <c r="O945" s="1" t="s">
        <v>20</v>
      </c>
      <c r="P945" s="1" t="str">
        <f>IFERROR( LOOKUP(Table1[[#This Row],[Age]],$AO$3:$AO$8,$AP$3:$AP$8), "Out of Range")</f>
        <v>45-55</v>
      </c>
      <c r="Q945" s="1" t="str">
        <f>TEXT(Table1[[#This Row],[Date Joined]],"DD")</f>
        <v>20</v>
      </c>
      <c r="R945" s="1" t="str">
        <f>TEXT(Table1[[#This Row],[Date Joined]],"MMM")</f>
        <v>Jun</v>
      </c>
      <c r="S945" s="1" t="str">
        <f>TEXT(Table1[[#This Row],[Date Joined]],"YYYY")</f>
        <v>2017</v>
      </c>
    </row>
    <row r="946" spans="1:19" x14ac:dyDescent="0.3">
      <c r="A946" s="1" t="s">
        <v>1053</v>
      </c>
      <c r="B946" s="1" t="s">
        <v>106</v>
      </c>
      <c r="C946" s="1" t="s">
        <v>15</v>
      </c>
      <c r="D946" s="2">
        <v>62</v>
      </c>
      <c r="E946" s="1" t="s">
        <v>40</v>
      </c>
      <c r="F946" s="1" t="s">
        <v>26</v>
      </c>
      <c r="G946" s="28">
        <v>42906</v>
      </c>
      <c r="H946" s="3">
        <v>44355.94</v>
      </c>
      <c r="I946" s="1" t="s">
        <v>18</v>
      </c>
      <c r="J946" s="1" t="s">
        <v>27</v>
      </c>
      <c r="K946" s="1" t="s">
        <v>20</v>
      </c>
      <c r="L946" s="1" t="s">
        <v>20</v>
      </c>
      <c r="M946" s="1" t="s">
        <v>21</v>
      </c>
      <c r="N946" s="1" t="s">
        <v>22</v>
      </c>
      <c r="O946" s="1" t="s">
        <v>28</v>
      </c>
      <c r="P946" s="1" t="str">
        <f>IFERROR( LOOKUP(Table1[[#This Row],[Age]],$AO$3:$AO$8,$AP$3:$AP$8), "Out of Range")</f>
        <v>55-65</v>
      </c>
      <c r="Q946" s="1" t="str">
        <f>TEXT(Table1[[#This Row],[Date Joined]],"DD")</f>
        <v>20</v>
      </c>
      <c r="R946" s="1" t="str">
        <f>TEXT(Table1[[#This Row],[Date Joined]],"MMM")</f>
        <v>Jun</v>
      </c>
      <c r="S946" s="1" t="str">
        <f>TEXT(Table1[[#This Row],[Date Joined]],"YYYY")</f>
        <v>2017</v>
      </c>
    </row>
    <row r="947" spans="1:19" x14ac:dyDescent="0.3">
      <c r="A947" s="1" t="s">
        <v>1054</v>
      </c>
      <c r="B947" s="1" t="s">
        <v>45</v>
      </c>
      <c r="C947" s="1" t="s">
        <v>15</v>
      </c>
      <c r="D947" s="2">
        <v>53</v>
      </c>
      <c r="E947" s="1" t="s">
        <v>40</v>
      </c>
      <c r="F947" s="1" t="s">
        <v>26</v>
      </c>
      <c r="G947" s="28">
        <v>42906</v>
      </c>
      <c r="H947" s="3">
        <v>23383.63</v>
      </c>
      <c r="I947" s="1" t="s">
        <v>18</v>
      </c>
      <c r="J947" s="1" t="s">
        <v>27</v>
      </c>
      <c r="K947" s="1" t="s">
        <v>20</v>
      </c>
      <c r="L947" s="1" t="s">
        <v>20</v>
      </c>
      <c r="M947" s="1" t="s">
        <v>21</v>
      </c>
      <c r="N947" s="1" t="s">
        <v>22</v>
      </c>
      <c r="O947" s="1" t="s">
        <v>28</v>
      </c>
      <c r="P947" s="1" t="str">
        <f>IFERROR( LOOKUP(Table1[[#This Row],[Age]],$AO$3:$AO$8,$AP$3:$AP$8), "Out of Range")</f>
        <v>45-55</v>
      </c>
      <c r="Q947" s="1" t="str">
        <f>TEXT(Table1[[#This Row],[Date Joined]],"DD")</f>
        <v>20</v>
      </c>
      <c r="R947" s="1" t="str">
        <f>TEXT(Table1[[#This Row],[Date Joined]],"MMM")</f>
        <v>Jun</v>
      </c>
      <c r="S947" s="1" t="str">
        <f>TEXT(Table1[[#This Row],[Date Joined]],"YYYY")</f>
        <v>2017</v>
      </c>
    </row>
    <row r="948" spans="1:19" x14ac:dyDescent="0.3">
      <c r="A948" s="1" t="s">
        <v>1055</v>
      </c>
      <c r="B948" s="1" t="s">
        <v>43</v>
      </c>
      <c r="C948" s="1" t="s">
        <v>24</v>
      </c>
      <c r="D948" s="2">
        <v>56</v>
      </c>
      <c r="E948" s="1" t="s">
        <v>40</v>
      </c>
      <c r="F948" s="1" t="s">
        <v>41</v>
      </c>
      <c r="G948" s="28">
        <v>42906</v>
      </c>
      <c r="H948" s="3">
        <v>156921.88</v>
      </c>
      <c r="I948" s="1" t="s">
        <v>18</v>
      </c>
      <c r="J948" s="1" t="s">
        <v>32</v>
      </c>
      <c r="K948" s="1" t="s">
        <v>20</v>
      </c>
      <c r="L948" s="1" t="s">
        <v>20</v>
      </c>
      <c r="M948" s="1" t="s">
        <v>21</v>
      </c>
      <c r="N948" s="1" t="s">
        <v>22</v>
      </c>
      <c r="O948" s="1" t="s">
        <v>20</v>
      </c>
      <c r="P948" s="1" t="str">
        <f>IFERROR( LOOKUP(Table1[[#This Row],[Age]],$AO$3:$AO$8,$AP$3:$AP$8), "Out of Range")</f>
        <v>55-65</v>
      </c>
      <c r="Q948" s="1" t="str">
        <f>TEXT(Table1[[#This Row],[Date Joined]],"DD")</f>
        <v>20</v>
      </c>
      <c r="R948" s="1" t="str">
        <f>TEXT(Table1[[#This Row],[Date Joined]],"MMM")</f>
        <v>Jun</v>
      </c>
      <c r="S948" s="1" t="str">
        <f>TEXT(Table1[[#This Row],[Date Joined]],"YYYY")</f>
        <v>2017</v>
      </c>
    </row>
    <row r="949" spans="1:19" x14ac:dyDescent="0.3">
      <c r="A949" s="1" t="s">
        <v>1056</v>
      </c>
      <c r="B949" s="1" t="s">
        <v>55</v>
      </c>
      <c r="C949" s="1" t="s">
        <v>24</v>
      </c>
      <c r="D949" s="2">
        <v>53</v>
      </c>
      <c r="E949" s="1" t="s">
        <v>40</v>
      </c>
      <c r="F949" s="1" t="s">
        <v>17</v>
      </c>
      <c r="G949" s="28">
        <v>42906</v>
      </c>
      <c r="H949" s="3">
        <v>68153.67</v>
      </c>
      <c r="I949" s="1" t="s">
        <v>31</v>
      </c>
      <c r="J949" s="1" t="s">
        <v>27</v>
      </c>
      <c r="K949" s="1" t="s">
        <v>28</v>
      </c>
      <c r="L949" s="1" t="s">
        <v>20</v>
      </c>
      <c r="M949" s="1" t="s">
        <v>22</v>
      </c>
      <c r="N949" s="1" t="s">
        <v>22</v>
      </c>
      <c r="O949" s="1" t="s">
        <v>20</v>
      </c>
      <c r="P949" s="1" t="str">
        <f>IFERROR( LOOKUP(Table1[[#This Row],[Age]],$AO$3:$AO$8,$AP$3:$AP$8), "Out of Range")</f>
        <v>45-55</v>
      </c>
      <c r="Q949" s="1" t="str">
        <f>TEXT(Table1[[#This Row],[Date Joined]],"DD")</f>
        <v>20</v>
      </c>
      <c r="R949" s="1" t="str">
        <f>TEXT(Table1[[#This Row],[Date Joined]],"MMM")</f>
        <v>Jun</v>
      </c>
      <c r="S949" s="1" t="str">
        <f>TEXT(Table1[[#This Row],[Date Joined]],"YYYY")</f>
        <v>2017</v>
      </c>
    </row>
    <row r="950" spans="1:19" x14ac:dyDescent="0.3">
      <c r="A950" s="1" t="s">
        <v>1057</v>
      </c>
      <c r="B950" s="1" t="s">
        <v>51</v>
      </c>
      <c r="C950" s="1" t="s">
        <v>15</v>
      </c>
      <c r="D950" s="2">
        <v>50</v>
      </c>
      <c r="E950" s="1" t="s">
        <v>40</v>
      </c>
      <c r="F950" s="1" t="s">
        <v>41</v>
      </c>
      <c r="G950" s="28">
        <v>42906</v>
      </c>
      <c r="H950" s="3">
        <v>3502.01</v>
      </c>
      <c r="I950" s="1" t="s">
        <v>31</v>
      </c>
      <c r="J950" s="1" t="s">
        <v>22</v>
      </c>
      <c r="K950" s="1" t="s">
        <v>28</v>
      </c>
      <c r="L950" s="1" t="s">
        <v>20</v>
      </c>
      <c r="M950" s="1" t="s">
        <v>21</v>
      </c>
      <c r="N950" s="1" t="s">
        <v>22</v>
      </c>
      <c r="O950" s="1" t="s">
        <v>20</v>
      </c>
      <c r="P950" s="1" t="str">
        <f>IFERROR( LOOKUP(Table1[[#This Row],[Age]],$AO$3:$AO$8,$AP$3:$AP$8), "Out of Range")</f>
        <v>45-55</v>
      </c>
      <c r="Q950" s="1" t="str">
        <f>TEXT(Table1[[#This Row],[Date Joined]],"DD")</f>
        <v>20</v>
      </c>
      <c r="R950" s="1" t="str">
        <f>TEXT(Table1[[#This Row],[Date Joined]],"MMM")</f>
        <v>Jun</v>
      </c>
      <c r="S950" s="1" t="str">
        <f>TEXT(Table1[[#This Row],[Date Joined]],"YYYY")</f>
        <v>2017</v>
      </c>
    </row>
    <row r="951" spans="1:19" x14ac:dyDescent="0.3">
      <c r="A951" s="1" t="s">
        <v>1058</v>
      </c>
      <c r="B951" s="1" t="s">
        <v>94</v>
      </c>
      <c r="C951" s="1" t="s">
        <v>15</v>
      </c>
      <c r="D951" s="2">
        <v>55</v>
      </c>
      <c r="E951" s="1" t="s">
        <v>40</v>
      </c>
      <c r="F951" s="1" t="s">
        <v>26</v>
      </c>
      <c r="G951" s="28">
        <v>42906</v>
      </c>
      <c r="H951" s="3">
        <v>18253.87</v>
      </c>
      <c r="I951" s="1" t="s">
        <v>49</v>
      </c>
      <c r="J951" s="1" t="s">
        <v>27</v>
      </c>
      <c r="K951" s="1" t="s">
        <v>20</v>
      </c>
      <c r="L951" s="1" t="s">
        <v>20</v>
      </c>
      <c r="M951" s="1" t="s">
        <v>21</v>
      </c>
      <c r="N951" s="1" t="s">
        <v>22</v>
      </c>
      <c r="O951" s="1" t="s">
        <v>20</v>
      </c>
      <c r="P951" s="1" t="str">
        <f>IFERROR( LOOKUP(Table1[[#This Row],[Age]],$AO$3:$AO$8,$AP$3:$AP$8), "Out of Range")</f>
        <v>55-65</v>
      </c>
      <c r="Q951" s="1" t="str">
        <f>TEXT(Table1[[#This Row],[Date Joined]],"DD")</f>
        <v>20</v>
      </c>
      <c r="R951" s="1" t="str">
        <f>TEXT(Table1[[#This Row],[Date Joined]],"MMM")</f>
        <v>Jun</v>
      </c>
      <c r="S951" s="1" t="str">
        <f>TEXT(Table1[[#This Row],[Date Joined]],"YYYY")</f>
        <v>2017</v>
      </c>
    </row>
    <row r="952" spans="1:19" x14ac:dyDescent="0.3">
      <c r="A952" s="1" t="s">
        <v>1059</v>
      </c>
      <c r="B952" s="1" t="s">
        <v>37</v>
      </c>
      <c r="C952" s="1" t="s">
        <v>15</v>
      </c>
      <c r="D952" s="2">
        <v>36</v>
      </c>
      <c r="E952" s="1" t="s">
        <v>34</v>
      </c>
      <c r="F952" s="1" t="s">
        <v>26</v>
      </c>
      <c r="G952" s="28">
        <v>42906</v>
      </c>
      <c r="H952" s="3">
        <v>84555.34</v>
      </c>
      <c r="I952" s="1" t="s">
        <v>49</v>
      </c>
      <c r="J952" s="1" t="s">
        <v>27</v>
      </c>
      <c r="K952" s="1" t="s">
        <v>20</v>
      </c>
      <c r="L952" s="1" t="s">
        <v>20</v>
      </c>
      <c r="M952" s="1" t="s">
        <v>21</v>
      </c>
      <c r="N952" s="1" t="s">
        <v>22</v>
      </c>
      <c r="O952" s="1" t="s">
        <v>20</v>
      </c>
      <c r="P952" s="1" t="str">
        <f>IFERROR( LOOKUP(Table1[[#This Row],[Age]],$AO$3:$AO$8,$AP$3:$AP$8), "Out of Range")</f>
        <v>35-45</v>
      </c>
      <c r="Q952" s="1" t="str">
        <f>TEXT(Table1[[#This Row],[Date Joined]],"DD")</f>
        <v>20</v>
      </c>
      <c r="R952" s="1" t="str">
        <f>TEXT(Table1[[#This Row],[Date Joined]],"MMM")</f>
        <v>Jun</v>
      </c>
      <c r="S952" s="1" t="str">
        <f>TEXT(Table1[[#This Row],[Date Joined]],"YYYY")</f>
        <v>2017</v>
      </c>
    </row>
    <row r="953" spans="1:19" x14ac:dyDescent="0.3">
      <c r="A953" s="1" t="s">
        <v>1060</v>
      </c>
      <c r="B953" s="1" t="s">
        <v>72</v>
      </c>
      <c r="C953" s="1" t="s">
        <v>24</v>
      </c>
      <c r="D953" s="2">
        <v>40</v>
      </c>
      <c r="E953" s="1" t="s">
        <v>34</v>
      </c>
      <c r="F953" s="1" t="s">
        <v>17</v>
      </c>
      <c r="G953" s="28">
        <v>42906</v>
      </c>
      <c r="H953" s="3">
        <v>36469.75</v>
      </c>
      <c r="I953" s="1" t="s">
        <v>18</v>
      </c>
      <c r="J953" s="1" t="s">
        <v>32</v>
      </c>
      <c r="K953" s="1" t="s">
        <v>20</v>
      </c>
      <c r="L953" s="1" t="s">
        <v>28</v>
      </c>
      <c r="M953" s="1" t="s">
        <v>21</v>
      </c>
      <c r="N953" s="1" t="s">
        <v>22</v>
      </c>
      <c r="O953" s="1" t="s">
        <v>20</v>
      </c>
      <c r="P953" s="1" t="str">
        <f>IFERROR( LOOKUP(Table1[[#This Row],[Age]],$AO$3:$AO$8,$AP$3:$AP$8), "Out of Range")</f>
        <v>35-45</v>
      </c>
      <c r="Q953" s="1" t="str">
        <f>TEXT(Table1[[#This Row],[Date Joined]],"DD")</f>
        <v>20</v>
      </c>
      <c r="R953" s="1" t="str">
        <f>TEXT(Table1[[#This Row],[Date Joined]],"MMM")</f>
        <v>Jun</v>
      </c>
      <c r="S953" s="1" t="str">
        <f>TEXT(Table1[[#This Row],[Date Joined]],"YYYY")</f>
        <v>2017</v>
      </c>
    </row>
    <row r="954" spans="1:19" x14ac:dyDescent="0.3">
      <c r="A954" s="1" t="s">
        <v>1061</v>
      </c>
      <c r="B954" s="1" t="s">
        <v>30</v>
      </c>
      <c r="C954" s="1" t="s">
        <v>15</v>
      </c>
      <c r="D954" s="2">
        <v>41</v>
      </c>
      <c r="E954" s="1" t="s">
        <v>34</v>
      </c>
      <c r="F954" s="1" t="s">
        <v>26</v>
      </c>
      <c r="G954" s="28">
        <v>42906</v>
      </c>
      <c r="H954" s="3">
        <v>116409.9</v>
      </c>
      <c r="I954" s="1" t="s">
        <v>18</v>
      </c>
      <c r="J954" s="1" t="s">
        <v>27</v>
      </c>
      <c r="K954" s="1" t="s">
        <v>20</v>
      </c>
      <c r="L954" s="1" t="s">
        <v>20</v>
      </c>
      <c r="M954" s="1" t="s">
        <v>53</v>
      </c>
      <c r="N954" s="1" t="s">
        <v>22</v>
      </c>
      <c r="O954" s="1" t="s">
        <v>20</v>
      </c>
      <c r="P954" s="1" t="str">
        <f>IFERROR( LOOKUP(Table1[[#This Row],[Age]],$AO$3:$AO$8,$AP$3:$AP$8), "Out of Range")</f>
        <v>35-45</v>
      </c>
      <c r="Q954" s="1" t="str">
        <f>TEXT(Table1[[#This Row],[Date Joined]],"DD")</f>
        <v>20</v>
      </c>
      <c r="R954" s="1" t="str">
        <f>TEXT(Table1[[#This Row],[Date Joined]],"MMM")</f>
        <v>Jun</v>
      </c>
      <c r="S954" s="1" t="str">
        <f>TEXT(Table1[[#This Row],[Date Joined]],"YYYY")</f>
        <v>2017</v>
      </c>
    </row>
    <row r="955" spans="1:19" x14ac:dyDescent="0.3">
      <c r="A955" s="1" t="s">
        <v>2951</v>
      </c>
      <c r="B955" s="1" t="s">
        <v>77</v>
      </c>
      <c r="C955" s="1" t="s">
        <v>15</v>
      </c>
      <c r="D955" s="2">
        <v>27</v>
      </c>
      <c r="E955" s="1" t="s">
        <v>34</v>
      </c>
      <c r="F955" s="1" t="s">
        <v>26</v>
      </c>
      <c r="G955" s="28">
        <v>43034</v>
      </c>
      <c r="H955" s="3">
        <v>38096.85</v>
      </c>
      <c r="I955" s="1" t="s">
        <v>18</v>
      </c>
      <c r="J955" s="1" t="s">
        <v>19</v>
      </c>
      <c r="K955" s="1" t="s">
        <v>28</v>
      </c>
      <c r="L955" s="1" t="s">
        <v>20</v>
      </c>
      <c r="M955" s="1" t="s">
        <v>53</v>
      </c>
      <c r="N955" s="1" t="s">
        <v>22</v>
      </c>
      <c r="O955" s="1" t="s">
        <v>20</v>
      </c>
      <c r="P955" s="1" t="str">
        <f>IFERROR( LOOKUP(Table1[[#This Row],[Age]],$AO$3:$AO$8,$AP$3:$AP$8), "Out of Range")</f>
        <v>26-35</v>
      </c>
      <c r="Q955" s="1" t="str">
        <f>TEXT(Table1[[#This Row],[Date Joined]],"DD")</f>
        <v>26</v>
      </c>
      <c r="R955" s="1" t="str">
        <f>TEXT(Table1[[#This Row],[Date Joined]],"MMM")</f>
        <v>Oct</v>
      </c>
      <c r="S955" s="1" t="str">
        <f>TEXT(Table1[[#This Row],[Date Joined]],"YYYY")</f>
        <v>2017</v>
      </c>
    </row>
    <row r="956" spans="1:19" x14ac:dyDescent="0.3">
      <c r="A956" s="1" t="s">
        <v>1063</v>
      </c>
      <c r="B956" s="1" t="s">
        <v>51</v>
      </c>
      <c r="C956" s="1" t="s">
        <v>15</v>
      </c>
      <c r="D956" s="2">
        <v>41</v>
      </c>
      <c r="E956" s="1" t="s">
        <v>25</v>
      </c>
      <c r="F956" s="1" t="s">
        <v>17</v>
      </c>
      <c r="G956" s="28">
        <v>42906</v>
      </c>
      <c r="H956" s="3">
        <v>80125.48</v>
      </c>
      <c r="I956" s="1" t="s">
        <v>49</v>
      </c>
      <c r="J956" s="1" t="s">
        <v>22</v>
      </c>
      <c r="K956" s="1" t="s">
        <v>28</v>
      </c>
      <c r="L956" s="1" t="s">
        <v>20</v>
      </c>
      <c r="M956" s="1" t="s">
        <v>21</v>
      </c>
      <c r="N956" s="1" t="s">
        <v>22</v>
      </c>
      <c r="O956" s="1" t="s">
        <v>20</v>
      </c>
      <c r="P956" s="1" t="str">
        <f>IFERROR( LOOKUP(Table1[[#This Row],[Age]],$AO$3:$AO$8,$AP$3:$AP$8), "Out of Range")</f>
        <v>35-45</v>
      </c>
      <c r="Q956" s="1" t="str">
        <f>TEXT(Table1[[#This Row],[Date Joined]],"DD")</f>
        <v>20</v>
      </c>
      <c r="R956" s="1" t="str">
        <f>TEXT(Table1[[#This Row],[Date Joined]],"MMM")</f>
        <v>Jun</v>
      </c>
      <c r="S956" s="1" t="str">
        <f>TEXT(Table1[[#This Row],[Date Joined]],"YYYY")</f>
        <v>2017</v>
      </c>
    </row>
    <row r="957" spans="1:19" x14ac:dyDescent="0.3">
      <c r="A957" s="1" t="s">
        <v>1064</v>
      </c>
      <c r="B957" s="1" t="s">
        <v>47</v>
      </c>
      <c r="C957" s="1" t="s">
        <v>24</v>
      </c>
      <c r="D957" s="2">
        <v>22</v>
      </c>
      <c r="E957" s="1" t="s">
        <v>25</v>
      </c>
      <c r="F957" s="1" t="s">
        <v>17</v>
      </c>
      <c r="G957" s="28">
        <v>42906</v>
      </c>
      <c r="H957" s="3">
        <v>33603.279999999999</v>
      </c>
      <c r="I957" s="1" t="s">
        <v>31</v>
      </c>
      <c r="J957" s="1" t="s">
        <v>32</v>
      </c>
      <c r="K957" s="1" t="s">
        <v>28</v>
      </c>
      <c r="L957" s="1" t="s">
        <v>20</v>
      </c>
      <c r="M957" s="1" t="s">
        <v>21</v>
      </c>
      <c r="N957" s="1" t="s">
        <v>22</v>
      </c>
      <c r="O957" s="1" t="s">
        <v>20</v>
      </c>
      <c r="P957" s="1" t="str">
        <f>IFERROR( LOOKUP(Table1[[#This Row],[Age]],$AO$3:$AO$8,$AP$3:$AP$8), "Out of Range")</f>
        <v>15-25</v>
      </c>
      <c r="Q957" s="1" t="str">
        <f>TEXT(Table1[[#This Row],[Date Joined]],"DD")</f>
        <v>20</v>
      </c>
      <c r="R957" s="1" t="str">
        <f>TEXT(Table1[[#This Row],[Date Joined]],"MMM")</f>
        <v>Jun</v>
      </c>
      <c r="S957" s="1" t="str">
        <f>TEXT(Table1[[#This Row],[Date Joined]],"YYYY")</f>
        <v>2017</v>
      </c>
    </row>
    <row r="958" spans="1:19" x14ac:dyDescent="0.3">
      <c r="A958" s="1" t="s">
        <v>1065</v>
      </c>
      <c r="B958" s="1" t="s">
        <v>79</v>
      </c>
      <c r="C958" s="1" t="s">
        <v>15</v>
      </c>
      <c r="D958" s="2">
        <v>38</v>
      </c>
      <c r="E958" s="1" t="s">
        <v>16</v>
      </c>
      <c r="F958" s="1" t="s">
        <v>41</v>
      </c>
      <c r="G958" s="28">
        <v>42907</v>
      </c>
      <c r="H958" s="3">
        <v>120459.94</v>
      </c>
      <c r="I958" s="1" t="s">
        <v>31</v>
      </c>
      <c r="J958" s="1" t="s">
        <v>27</v>
      </c>
      <c r="K958" s="1" t="s">
        <v>20</v>
      </c>
      <c r="L958" s="1" t="s">
        <v>20</v>
      </c>
      <c r="M958" s="1" t="s">
        <v>21</v>
      </c>
      <c r="N958" s="1" t="s">
        <v>38</v>
      </c>
      <c r="O958" s="1" t="s">
        <v>20</v>
      </c>
      <c r="P958" s="1" t="str">
        <f>IFERROR( LOOKUP(Table1[[#This Row],[Age]],$AO$3:$AO$8,$AP$3:$AP$8), "Out of Range")</f>
        <v>35-45</v>
      </c>
      <c r="Q958" s="1" t="str">
        <f>TEXT(Table1[[#This Row],[Date Joined]],"DD")</f>
        <v>21</v>
      </c>
      <c r="R958" s="1" t="str">
        <f>TEXT(Table1[[#This Row],[Date Joined]],"MMM")</f>
        <v>Jun</v>
      </c>
      <c r="S958" s="1" t="str">
        <f>TEXT(Table1[[#This Row],[Date Joined]],"YYYY")</f>
        <v>2017</v>
      </c>
    </row>
    <row r="959" spans="1:19" x14ac:dyDescent="0.3">
      <c r="A959" s="1" t="s">
        <v>3012</v>
      </c>
      <c r="B959" s="1" t="s">
        <v>90</v>
      </c>
      <c r="C959" s="1" t="s">
        <v>24</v>
      </c>
      <c r="D959" s="2">
        <v>27</v>
      </c>
      <c r="E959" s="1" t="s">
        <v>34</v>
      </c>
      <c r="F959" s="1" t="s">
        <v>17</v>
      </c>
      <c r="G959" s="28">
        <v>43037</v>
      </c>
      <c r="H959" s="3">
        <v>28692.19</v>
      </c>
      <c r="I959" s="1" t="s">
        <v>18</v>
      </c>
      <c r="J959" s="1" t="s">
        <v>32</v>
      </c>
      <c r="K959" s="1" t="s">
        <v>28</v>
      </c>
      <c r="L959" s="1" t="s">
        <v>20</v>
      </c>
      <c r="M959" s="1" t="s">
        <v>22</v>
      </c>
      <c r="N959" s="1" t="s">
        <v>22</v>
      </c>
      <c r="O959" s="1" t="s">
        <v>20</v>
      </c>
      <c r="P959" s="1" t="str">
        <f>IFERROR( LOOKUP(Table1[[#This Row],[Age]],$AO$3:$AO$8,$AP$3:$AP$8), "Out of Range")</f>
        <v>26-35</v>
      </c>
      <c r="Q959" s="1" t="str">
        <f>TEXT(Table1[[#This Row],[Date Joined]],"DD")</f>
        <v>29</v>
      </c>
      <c r="R959" s="1" t="str">
        <f>TEXT(Table1[[#This Row],[Date Joined]],"MMM")</f>
        <v>Oct</v>
      </c>
      <c r="S959" s="1" t="str">
        <f>TEXT(Table1[[#This Row],[Date Joined]],"YYYY")</f>
        <v>2017</v>
      </c>
    </row>
    <row r="960" spans="1:19" x14ac:dyDescent="0.3">
      <c r="A960" s="1" t="s">
        <v>3130</v>
      </c>
      <c r="B960" s="1" t="s">
        <v>108</v>
      </c>
      <c r="C960" s="1" t="s">
        <v>24</v>
      </c>
      <c r="D960" s="2">
        <v>27</v>
      </c>
      <c r="E960" s="1" t="s">
        <v>16</v>
      </c>
      <c r="F960" s="1" t="s">
        <v>17</v>
      </c>
      <c r="G960" s="28">
        <v>43044</v>
      </c>
      <c r="H960" s="3">
        <v>94412.87</v>
      </c>
      <c r="I960" s="1" t="s">
        <v>18</v>
      </c>
      <c r="J960" s="1" t="s">
        <v>19</v>
      </c>
      <c r="K960" s="1" t="s">
        <v>20</v>
      </c>
      <c r="L960" s="1" t="s">
        <v>20</v>
      </c>
      <c r="M960" s="1" t="s">
        <v>21</v>
      </c>
      <c r="N960" s="1" t="s">
        <v>38</v>
      </c>
      <c r="O960" s="1" t="s">
        <v>20</v>
      </c>
      <c r="P960" s="1" t="str">
        <f>IFERROR( LOOKUP(Table1[[#This Row],[Age]],$AO$3:$AO$8,$AP$3:$AP$8), "Out of Range")</f>
        <v>26-35</v>
      </c>
      <c r="Q960" s="1" t="str">
        <f>TEXT(Table1[[#This Row],[Date Joined]],"DD")</f>
        <v>05</v>
      </c>
      <c r="R960" s="1" t="str">
        <f>TEXT(Table1[[#This Row],[Date Joined]],"MMM")</f>
        <v>Nov</v>
      </c>
      <c r="S960" s="1" t="str">
        <f>TEXT(Table1[[#This Row],[Date Joined]],"YYYY")</f>
        <v>2017</v>
      </c>
    </row>
    <row r="961" spans="1:19" x14ac:dyDescent="0.3">
      <c r="A961" s="1" t="s">
        <v>1068</v>
      </c>
      <c r="B961" s="1" t="s">
        <v>72</v>
      </c>
      <c r="C961" s="1" t="s">
        <v>24</v>
      </c>
      <c r="D961" s="2">
        <v>36</v>
      </c>
      <c r="E961" s="1" t="s">
        <v>16</v>
      </c>
      <c r="F961" s="1" t="s">
        <v>17</v>
      </c>
      <c r="G961" s="28">
        <v>42907</v>
      </c>
      <c r="H961" s="3">
        <v>47228.93</v>
      </c>
      <c r="I961" s="1" t="s">
        <v>31</v>
      </c>
      <c r="J961" s="1" t="s">
        <v>32</v>
      </c>
      <c r="K961" s="1" t="s">
        <v>28</v>
      </c>
      <c r="L961" s="1" t="s">
        <v>20</v>
      </c>
      <c r="M961" s="1" t="s">
        <v>21</v>
      </c>
      <c r="N961" s="1" t="s">
        <v>22</v>
      </c>
      <c r="O961" s="1" t="s">
        <v>20</v>
      </c>
      <c r="P961" s="1" t="str">
        <f>IFERROR( LOOKUP(Table1[[#This Row],[Age]],$AO$3:$AO$8,$AP$3:$AP$8), "Out of Range")</f>
        <v>35-45</v>
      </c>
      <c r="Q961" s="1" t="str">
        <f>TEXT(Table1[[#This Row],[Date Joined]],"DD")</f>
        <v>21</v>
      </c>
      <c r="R961" s="1" t="str">
        <f>TEXT(Table1[[#This Row],[Date Joined]],"MMM")</f>
        <v>Jun</v>
      </c>
      <c r="S961" s="1" t="str">
        <f>TEXT(Table1[[#This Row],[Date Joined]],"YYYY")</f>
        <v>2017</v>
      </c>
    </row>
    <row r="962" spans="1:19" x14ac:dyDescent="0.3">
      <c r="A962" s="1" t="s">
        <v>1069</v>
      </c>
      <c r="B962" s="1" t="s">
        <v>44</v>
      </c>
      <c r="C962" s="1" t="s">
        <v>24</v>
      </c>
      <c r="D962" s="2">
        <v>49</v>
      </c>
      <c r="E962" s="1" t="s">
        <v>40</v>
      </c>
      <c r="F962" s="1" t="s">
        <v>41</v>
      </c>
      <c r="G962" s="28">
        <v>42907</v>
      </c>
      <c r="H962" s="3">
        <v>39832.629999999997</v>
      </c>
      <c r="I962" s="1" t="s">
        <v>18</v>
      </c>
      <c r="J962" s="1" t="s">
        <v>27</v>
      </c>
      <c r="K962" s="1" t="s">
        <v>28</v>
      </c>
      <c r="L962" s="1" t="s">
        <v>28</v>
      </c>
      <c r="M962" s="1" t="s">
        <v>21</v>
      </c>
      <c r="N962" s="1" t="s">
        <v>29</v>
      </c>
      <c r="O962" s="1" t="s">
        <v>20</v>
      </c>
      <c r="P962" s="1" t="str">
        <f>IFERROR( LOOKUP(Table1[[#This Row],[Age]],$AO$3:$AO$8,$AP$3:$AP$8), "Out of Range")</f>
        <v>45-55</v>
      </c>
      <c r="Q962" s="1" t="str">
        <f>TEXT(Table1[[#This Row],[Date Joined]],"DD")</f>
        <v>21</v>
      </c>
      <c r="R962" s="1" t="str">
        <f>TEXT(Table1[[#This Row],[Date Joined]],"MMM")</f>
        <v>Jun</v>
      </c>
      <c r="S962" s="1" t="str">
        <f>TEXT(Table1[[#This Row],[Date Joined]],"YYYY")</f>
        <v>2017</v>
      </c>
    </row>
    <row r="963" spans="1:19" x14ac:dyDescent="0.3">
      <c r="A963" s="1" t="s">
        <v>1070</v>
      </c>
      <c r="B963" s="1" t="s">
        <v>98</v>
      </c>
      <c r="C963" s="1" t="s">
        <v>15</v>
      </c>
      <c r="D963" s="2">
        <v>50</v>
      </c>
      <c r="E963" s="1" t="s">
        <v>40</v>
      </c>
      <c r="F963" s="1" t="s">
        <v>26</v>
      </c>
      <c r="G963" s="28">
        <v>42907</v>
      </c>
      <c r="H963" s="3">
        <v>57577.120000000003</v>
      </c>
      <c r="I963" s="1" t="s">
        <v>18</v>
      </c>
      <c r="J963" s="1" t="s">
        <v>27</v>
      </c>
      <c r="K963" s="1" t="s">
        <v>28</v>
      </c>
      <c r="L963" s="1" t="s">
        <v>20</v>
      </c>
      <c r="M963" s="1" t="s">
        <v>21</v>
      </c>
      <c r="N963" s="1" t="s">
        <v>22</v>
      </c>
      <c r="O963" s="1" t="s">
        <v>20</v>
      </c>
      <c r="P963" s="1" t="str">
        <f>IFERROR( LOOKUP(Table1[[#This Row],[Age]],$AO$3:$AO$8,$AP$3:$AP$8), "Out of Range")</f>
        <v>45-55</v>
      </c>
      <c r="Q963" s="1" t="str">
        <f>TEXT(Table1[[#This Row],[Date Joined]],"DD")</f>
        <v>21</v>
      </c>
      <c r="R963" s="1" t="str">
        <f>TEXT(Table1[[#This Row],[Date Joined]],"MMM")</f>
        <v>Jun</v>
      </c>
      <c r="S963" s="1" t="str">
        <f>TEXT(Table1[[#This Row],[Date Joined]],"YYYY")</f>
        <v>2017</v>
      </c>
    </row>
    <row r="964" spans="1:19" x14ac:dyDescent="0.3">
      <c r="A964" s="1" t="s">
        <v>1071</v>
      </c>
      <c r="B964" s="1" t="s">
        <v>23</v>
      </c>
      <c r="C964" s="1" t="s">
        <v>15</v>
      </c>
      <c r="D964" s="2">
        <v>56</v>
      </c>
      <c r="E964" s="1" t="s">
        <v>40</v>
      </c>
      <c r="F964" s="1" t="s">
        <v>41</v>
      </c>
      <c r="G964" s="28">
        <v>42907</v>
      </c>
      <c r="H964" s="3">
        <v>81803.97</v>
      </c>
      <c r="I964" s="1" t="s">
        <v>18</v>
      </c>
      <c r="J964" s="1" t="s">
        <v>27</v>
      </c>
      <c r="K964" s="1" t="s">
        <v>20</v>
      </c>
      <c r="L964" s="1" t="s">
        <v>28</v>
      </c>
      <c r="M964" s="1" t="s">
        <v>21</v>
      </c>
      <c r="N964" s="1" t="s">
        <v>22</v>
      </c>
      <c r="O964" s="1" t="s">
        <v>20</v>
      </c>
      <c r="P964" s="1" t="str">
        <f>IFERROR( LOOKUP(Table1[[#This Row],[Age]],$AO$3:$AO$8,$AP$3:$AP$8), "Out of Range")</f>
        <v>55-65</v>
      </c>
      <c r="Q964" s="1" t="str">
        <f>TEXT(Table1[[#This Row],[Date Joined]],"DD")</f>
        <v>21</v>
      </c>
      <c r="R964" s="1" t="str">
        <f>TEXT(Table1[[#This Row],[Date Joined]],"MMM")</f>
        <v>Jun</v>
      </c>
      <c r="S964" s="1" t="str">
        <f>TEXT(Table1[[#This Row],[Date Joined]],"YYYY")</f>
        <v>2017</v>
      </c>
    </row>
    <row r="965" spans="1:19" x14ac:dyDescent="0.3">
      <c r="A965" s="1" t="s">
        <v>1072</v>
      </c>
      <c r="B965" s="1" t="s">
        <v>64</v>
      </c>
      <c r="C965" s="1" t="s">
        <v>24</v>
      </c>
      <c r="D965" s="2">
        <v>59</v>
      </c>
      <c r="E965" s="1" t="s">
        <v>40</v>
      </c>
      <c r="F965" s="1" t="s">
        <v>26</v>
      </c>
      <c r="G965" s="28">
        <v>42907</v>
      </c>
      <c r="H965" s="3">
        <v>43905.27</v>
      </c>
      <c r="I965" s="1" t="s">
        <v>31</v>
      </c>
      <c r="J965" s="1" t="s">
        <v>27</v>
      </c>
      <c r="K965" s="1" t="s">
        <v>28</v>
      </c>
      <c r="L965" s="1" t="s">
        <v>20</v>
      </c>
      <c r="M965" s="1" t="s">
        <v>22</v>
      </c>
      <c r="N965" s="1" t="s">
        <v>22</v>
      </c>
      <c r="O965" s="1" t="s">
        <v>20</v>
      </c>
      <c r="P965" s="1" t="str">
        <f>IFERROR( LOOKUP(Table1[[#This Row],[Age]],$AO$3:$AO$8,$AP$3:$AP$8), "Out of Range")</f>
        <v>55-65</v>
      </c>
      <c r="Q965" s="1" t="str">
        <f>TEXT(Table1[[#This Row],[Date Joined]],"DD")</f>
        <v>21</v>
      </c>
      <c r="R965" s="1" t="str">
        <f>TEXT(Table1[[#This Row],[Date Joined]],"MMM")</f>
        <v>Jun</v>
      </c>
      <c r="S965" s="1" t="str">
        <f>TEXT(Table1[[#This Row],[Date Joined]],"YYYY")</f>
        <v>2017</v>
      </c>
    </row>
    <row r="966" spans="1:19" x14ac:dyDescent="0.3">
      <c r="A966" s="1" t="s">
        <v>1073</v>
      </c>
      <c r="B966" s="1" t="s">
        <v>72</v>
      </c>
      <c r="C966" s="1" t="s">
        <v>15</v>
      </c>
      <c r="D966" s="2">
        <v>52</v>
      </c>
      <c r="E966" s="1" t="s">
        <v>40</v>
      </c>
      <c r="F966" s="1" t="s">
        <v>26</v>
      </c>
      <c r="G966" s="28">
        <v>42907</v>
      </c>
      <c r="H966" s="3">
        <v>46239.39</v>
      </c>
      <c r="I966" s="1" t="s">
        <v>49</v>
      </c>
      <c r="J966" s="1" t="s">
        <v>19</v>
      </c>
      <c r="K966" s="1" t="s">
        <v>20</v>
      </c>
      <c r="L966" s="1" t="s">
        <v>20</v>
      </c>
      <c r="M966" s="1" t="s">
        <v>21</v>
      </c>
      <c r="N966" s="1" t="s">
        <v>22</v>
      </c>
      <c r="O966" s="1" t="s">
        <v>20</v>
      </c>
      <c r="P966" s="1" t="str">
        <f>IFERROR( LOOKUP(Table1[[#This Row],[Age]],$AO$3:$AO$8,$AP$3:$AP$8), "Out of Range")</f>
        <v>45-55</v>
      </c>
      <c r="Q966" s="1" t="str">
        <f>TEXT(Table1[[#This Row],[Date Joined]],"DD")</f>
        <v>21</v>
      </c>
      <c r="R966" s="1" t="str">
        <f>TEXT(Table1[[#This Row],[Date Joined]],"MMM")</f>
        <v>Jun</v>
      </c>
      <c r="S966" s="1" t="str">
        <f>TEXT(Table1[[#This Row],[Date Joined]],"YYYY")</f>
        <v>2017</v>
      </c>
    </row>
    <row r="967" spans="1:19" x14ac:dyDescent="0.3">
      <c r="A967" s="1" t="s">
        <v>1074</v>
      </c>
      <c r="B967" s="1" t="s">
        <v>103</v>
      </c>
      <c r="C967" s="1" t="s">
        <v>24</v>
      </c>
      <c r="D967" s="2">
        <v>38</v>
      </c>
      <c r="E967" s="1" t="s">
        <v>34</v>
      </c>
      <c r="F967" s="1" t="s">
        <v>26</v>
      </c>
      <c r="G967" s="28">
        <v>42907</v>
      </c>
      <c r="H967" s="3">
        <v>35326.25</v>
      </c>
      <c r="I967" s="1" t="s">
        <v>31</v>
      </c>
      <c r="J967" s="1" t="s">
        <v>32</v>
      </c>
      <c r="K967" s="1" t="s">
        <v>20</v>
      </c>
      <c r="L967" s="1" t="s">
        <v>20</v>
      </c>
      <c r="M967" s="1" t="s">
        <v>21</v>
      </c>
      <c r="N967" s="1" t="s">
        <v>22</v>
      </c>
      <c r="O967" s="1" t="s">
        <v>28</v>
      </c>
      <c r="P967" s="1" t="str">
        <f>IFERROR( LOOKUP(Table1[[#This Row],[Age]],$AO$3:$AO$8,$AP$3:$AP$8), "Out of Range")</f>
        <v>35-45</v>
      </c>
      <c r="Q967" s="1" t="str">
        <f>TEXT(Table1[[#This Row],[Date Joined]],"DD")</f>
        <v>21</v>
      </c>
      <c r="R967" s="1" t="str">
        <f>TEXT(Table1[[#This Row],[Date Joined]],"MMM")</f>
        <v>Jun</v>
      </c>
      <c r="S967" s="1" t="str">
        <f>TEXT(Table1[[#This Row],[Date Joined]],"YYYY")</f>
        <v>2017</v>
      </c>
    </row>
    <row r="968" spans="1:19" x14ac:dyDescent="0.3">
      <c r="A968" s="1" t="s">
        <v>1075</v>
      </c>
      <c r="B968" s="1" t="s">
        <v>56</v>
      </c>
      <c r="C968" s="1" t="s">
        <v>24</v>
      </c>
      <c r="D968" s="2">
        <v>42</v>
      </c>
      <c r="E968" s="1" t="s">
        <v>34</v>
      </c>
      <c r="F968" s="1" t="s">
        <v>17</v>
      </c>
      <c r="G968" s="28">
        <v>42907</v>
      </c>
      <c r="H968" s="3">
        <v>91244.78</v>
      </c>
      <c r="I968" s="1" t="s">
        <v>18</v>
      </c>
      <c r="J968" s="1" t="s">
        <v>27</v>
      </c>
      <c r="K968" s="1" t="s">
        <v>20</v>
      </c>
      <c r="L968" s="1" t="s">
        <v>20</v>
      </c>
      <c r="M968" s="1" t="s">
        <v>22</v>
      </c>
      <c r="N968" s="1" t="s">
        <v>22</v>
      </c>
      <c r="O968" s="1" t="s">
        <v>20</v>
      </c>
      <c r="P968" s="1" t="str">
        <f>IFERROR( LOOKUP(Table1[[#This Row],[Age]],$AO$3:$AO$8,$AP$3:$AP$8), "Out of Range")</f>
        <v>35-45</v>
      </c>
      <c r="Q968" s="1" t="str">
        <f>TEXT(Table1[[#This Row],[Date Joined]],"DD")</f>
        <v>21</v>
      </c>
      <c r="R968" s="1" t="str">
        <f>TEXT(Table1[[#This Row],[Date Joined]],"MMM")</f>
        <v>Jun</v>
      </c>
      <c r="S968" s="1" t="str">
        <f>TEXT(Table1[[#This Row],[Date Joined]],"YYYY")</f>
        <v>2017</v>
      </c>
    </row>
    <row r="969" spans="1:19" x14ac:dyDescent="0.3">
      <c r="A969" s="1" t="s">
        <v>1076</v>
      </c>
      <c r="B969" s="1" t="s">
        <v>73</v>
      </c>
      <c r="C969" s="1" t="s">
        <v>15</v>
      </c>
      <c r="D969" s="2">
        <v>38</v>
      </c>
      <c r="E969" s="1" t="s">
        <v>16</v>
      </c>
      <c r="F969" s="1" t="s">
        <v>17</v>
      </c>
      <c r="G969" s="28">
        <v>42908</v>
      </c>
      <c r="H969" s="3">
        <v>31548.46</v>
      </c>
      <c r="I969" s="1" t="s">
        <v>18</v>
      </c>
      <c r="J969" s="1" t="s">
        <v>27</v>
      </c>
      <c r="K969" s="1" t="s">
        <v>28</v>
      </c>
      <c r="L969" s="1" t="s">
        <v>28</v>
      </c>
      <c r="M969" s="1" t="s">
        <v>21</v>
      </c>
      <c r="N969" s="1" t="s">
        <v>29</v>
      </c>
      <c r="O969" s="1" t="s">
        <v>20</v>
      </c>
      <c r="P969" s="1" t="str">
        <f>IFERROR( LOOKUP(Table1[[#This Row],[Age]],$AO$3:$AO$8,$AP$3:$AP$8), "Out of Range")</f>
        <v>35-45</v>
      </c>
      <c r="Q969" s="1" t="str">
        <f>TEXT(Table1[[#This Row],[Date Joined]],"DD")</f>
        <v>22</v>
      </c>
      <c r="R969" s="1" t="str">
        <f>TEXT(Table1[[#This Row],[Date Joined]],"MMM")</f>
        <v>Jun</v>
      </c>
      <c r="S969" s="1" t="str">
        <f>TEXT(Table1[[#This Row],[Date Joined]],"YYYY")</f>
        <v>2017</v>
      </c>
    </row>
    <row r="970" spans="1:19" x14ac:dyDescent="0.3">
      <c r="A970" s="1" t="s">
        <v>1077</v>
      </c>
      <c r="B970" s="1" t="s">
        <v>85</v>
      </c>
      <c r="C970" s="1" t="s">
        <v>24</v>
      </c>
      <c r="D970" s="2">
        <v>21</v>
      </c>
      <c r="E970" s="1" t="s">
        <v>16</v>
      </c>
      <c r="F970" s="1" t="s">
        <v>17</v>
      </c>
      <c r="G970" s="28">
        <v>42908</v>
      </c>
      <c r="H970" s="3">
        <v>132935.64000000001</v>
      </c>
      <c r="I970" s="1" t="s">
        <v>31</v>
      </c>
      <c r="J970" s="1" t="s">
        <v>32</v>
      </c>
      <c r="K970" s="1" t="s">
        <v>20</v>
      </c>
      <c r="L970" s="1" t="s">
        <v>20</v>
      </c>
      <c r="M970" s="1" t="s">
        <v>21</v>
      </c>
      <c r="N970" s="1" t="s">
        <v>22</v>
      </c>
      <c r="O970" s="1" t="s">
        <v>20</v>
      </c>
      <c r="P970" s="1" t="str">
        <f>IFERROR( LOOKUP(Table1[[#This Row],[Age]],$AO$3:$AO$8,$AP$3:$AP$8), "Out of Range")</f>
        <v>15-25</v>
      </c>
      <c r="Q970" s="1" t="str">
        <f>TEXT(Table1[[#This Row],[Date Joined]],"DD")</f>
        <v>22</v>
      </c>
      <c r="R970" s="1" t="str">
        <f>TEXT(Table1[[#This Row],[Date Joined]],"MMM")</f>
        <v>Jun</v>
      </c>
      <c r="S970" s="1" t="str">
        <f>TEXT(Table1[[#This Row],[Date Joined]],"YYYY")</f>
        <v>2017</v>
      </c>
    </row>
    <row r="971" spans="1:19" x14ac:dyDescent="0.3">
      <c r="A971" s="1" t="s">
        <v>3174</v>
      </c>
      <c r="B971" s="1" t="s">
        <v>36</v>
      </c>
      <c r="C971" s="1" t="s">
        <v>24</v>
      </c>
      <c r="D971" s="2">
        <v>27</v>
      </c>
      <c r="E971" s="1" t="s">
        <v>16</v>
      </c>
      <c r="F971" s="1" t="s">
        <v>17</v>
      </c>
      <c r="G971" s="28">
        <v>43047</v>
      </c>
      <c r="H971" s="3">
        <v>4655.54</v>
      </c>
      <c r="I971" s="1" t="s">
        <v>18</v>
      </c>
      <c r="J971" s="1" t="s">
        <v>27</v>
      </c>
      <c r="K971" s="1" t="s">
        <v>20</v>
      </c>
      <c r="L971" s="1" t="s">
        <v>28</v>
      </c>
      <c r="M971" s="1" t="s">
        <v>21</v>
      </c>
      <c r="N971" s="1" t="s">
        <v>22</v>
      </c>
      <c r="O971" s="1" t="s">
        <v>20</v>
      </c>
      <c r="P971" s="1" t="str">
        <f>IFERROR( LOOKUP(Table1[[#This Row],[Age]],$AO$3:$AO$8,$AP$3:$AP$8), "Out of Range")</f>
        <v>26-35</v>
      </c>
      <c r="Q971" s="1" t="str">
        <f>TEXT(Table1[[#This Row],[Date Joined]],"DD")</f>
        <v>08</v>
      </c>
      <c r="R971" s="1" t="str">
        <f>TEXT(Table1[[#This Row],[Date Joined]],"MMM")</f>
        <v>Nov</v>
      </c>
      <c r="S971" s="1" t="str">
        <f>TEXT(Table1[[#This Row],[Date Joined]],"YYYY")</f>
        <v>2017</v>
      </c>
    </row>
    <row r="972" spans="1:19" x14ac:dyDescent="0.3">
      <c r="A972" s="1" t="s">
        <v>1079</v>
      </c>
      <c r="B972" s="1" t="s">
        <v>105</v>
      </c>
      <c r="C972" s="1" t="s">
        <v>15</v>
      </c>
      <c r="D972" s="2">
        <v>23</v>
      </c>
      <c r="E972" s="1" t="s">
        <v>16</v>
      </c>
      <c r="F972" s="1" t="s">
        <v>17</v>
      </c>
      <c r="G972" s="28">
        <v>42908</v>
      </c>
      <c r="H972" s="3">
        <v>43222.1</v>
      </c>
      <c r="I972" s="1" t="s">
        <v>18</v>
      </c>
      <c r="J972" s="1" t="s">
        <v>19</v>
      </c>
      <c r="K972" s="1" t="s">
        <v>28</v>
      </c>
      <c r="L972" s="1" t="s">
        <v>20</v>
      </c>
      <c r="M972" s="1" t="s">
        <v>21</v>
      </c>
      <c r="N972" s="1" t="s">
        <v>29</v>
      </c>
      <c r="O972" s="1" t="s">
        <v>28</v>
      </c>
      <c r="P972" s="1" t="str">
        <f>IFERROR( LOOKUP(Table1[[#This Row],[Age]],$AO$3:$AO$8,$AP$3:$AP$8), "Out of Range")</f>
        <v>15-25</v>
      </c>
      <c r="Q972" s="1" t="str">
        <f>TEXT(Table1[[#This Row],[Date Joined]],"DD")</f>
        <v>22</v>
      </c>
      <c r="R972" s="1" t="str">
        <f>TEXT(Table1[[#This Row],[Date Joined]],"MMM")</f>
        <v>Jun</v>
      </c>
      <c r="S972" s="1" t="str">
        <f>TEXT(Table1[[#This Row],[Date Joined]],"YYYY")</f>
        <v>2017</v>
      </c>
    </row>
    <row r="973" spans="1:19" x14ac:dyDescent="0.3">
      <c r="A973" s="1" t="s">
        <v>3183</v>
      </c>
      <c r="B973" s="1" t="s">
        <v>73</v>
      </c>
      <c r="C973" s="1" t="s">
        <v>15</v>
      </c>
      <c r="D973" s="2">
        <v>27</v>
      </c>
      <c r="E973" s="1" t="s">
        <v>34</v>
      </c>
      <c r="F973" s="1" t="s">
        <v>17</v>
      </c>
      <c r="G973" s="28">
        <v>43047</v>
      </c>
      <c r="H973" s="3">
        <v>133112.85</v>
      </c>
      <c r="I973" s="1" t="s">
        <v>18</v>
      </c>
      <c r="J973" s="1" t="s">
        <v>32</v>
      </c>
      <c r="K973" s="1" t="s">
        <v>28</v>
      </c>
      <c r="L973" s="1" t="s">
        <v>28</v>
      </c>
      <c r="M973" s="1" t="s">
        <v>21</v>
      </c>
      <c r="N973" s="1" t="s">
        <v>22</v>
      </c>
      <c r="O973" s="1" t="s">
        <v>20</v>
      </c>
      <c r="P973" s="1" t="str">
        <f>IFERROR( LOOKUP(Table1[[#This Row],[Age]],$AO$3:$AO$8,$AP$3:$AP$8), "Out of Range")</f>
        <v>26-35</v>
      </c>
      <c r="Q973" s="1" t="str">
        <f>TEXT(Table1[[#This Row],[Date Joined]],"DD")</f>
        <v>08</v>
      </c>
      <c r="R973" s="1" t="str">
        <f>TEXT(Table1[[#This Row],[Date Joined]],"MMM")</f>
        <v>Nov</v>
      </c>
      <c r="S973" s="1" t="str">
        <f>TEXT(Table1[[#This Row],[Date Joined]],"YYYY")</f>
        <v>2017</v>
      </c>
    </row>
    <row r="974" spans="1:19" x14ac:dyDescent="0.3">
      <c r="A974" s="1" t="s">
        <v>3216</v>
      </c>
      <c r="B974" s="1" t="s">
        <v>35</v>
      </c>
      <c r="C974" s="1" t="s">
        <v>15</v>
      </c>
      <c r="D974" s="2">
        <v>27</v>
      </c>
      <c r="E974" s="1" t="s">
        <v>16</v>
      </c>
      <c r="F974" s="1" t="s">
        <v>17</v>
      </c>
      <c r="G974" s="28">
        <v>43050</v>
      </c>
      <c r="H974" s="3">
        <v>219240.87</v>
      </c>
      <c r="I974" s="1" t="s">
        <v>18</v>
      </c>
      <c r="J974" s="1" t="s">
        <v>27</v>
      </c>
      <c r="K974" s="1" t="s">
        <v>28</v>
      </c>
      <c r="L974" s="1" t="s">
        <v>20</v>
      </c>
      <c r="M974" s="1" t="s">
        <v>53</v>
      </c>
      <c r="N974" s="1" t="s">
        <v>22</v>
      </c>
      <c r="O974" s="1" t="s">
        <v>20</v>
      </c>
      <c r="P974" s="1" t="str">
        <f>IFERROR( LOOKUP(Table1[[#This Row],[Age]],$AO$3:$AO$8,$AP$3:$AP$8), "Out of Range")</f>
        <v>26-35</v>
      </c>
      <c r="Q974" s="1" t="str">
        <f>TEXT(Table1[[#This Row],[Date Joined]],"DD")</f>
        <v>11</v>
      </c>
      <c r="R974" s="1" t="str">
        <f>TEXT(Table1[[#This Row],[Date Joined]],"MMM")</f>
        <v>Nov</v>
      </c>
      <c r="S974" s="1" t="str">
        <f>TEXT(Table1[[#This Row],[Date Joined]],"YYYY")</f>
        <v>2017</v>
      </c>
    </row>
    <row r="975" spans="1:19" x14ac:dyDescent="0.3">
      <c r="A975" s="1" t="s">
        <v>1082</v>
      </c>
      <c r="B975" s="1" t="s">
        <v>43</v>
      </c>
      <c r="C975" s="1" t="s">
        <v>15</v>
      </c>
      <c r="D975" s="2">
        <v>58</v>
      </c>
      <c r="E975" s="1" t="s">
        <v>40</v>
      </c>
      <c r="F975" s="1" t="s">
        <v>41</v>
      </c>
      <c r="G975" s="28">
        <v>42909</v>
      </c>
      <c r="H975" s="3">
        <v>17306.490000000002</v>
      </c>
      <c r="I975" s="1" t="s">
        <v>31</v>
      </c>
      <c r="J975" s="1" t="s">
        <v>27</v>
      </c>
      <c r="K975" s="1" t="s">
        <v>28</v>
      </c>
      <c r="L975" s="1" t="s">
        <v>20</v>
      </c>
      <c r="M975" s="1" t="s">
        <v>21</v>
      </c>
      <c r="N975" s="1" t="s">
        <v>29</v>
      </c>
      <c r="O975" s="1" t="s">
        <v>20</v>
      </c>
      <c r="P975" s="1" t="str">
        <f>IFERROR( LOOKUP(Table1[[#This Row],[Age]],$AO$3:$AO$8,$AP$3:$AP$8), "Out of Range")</f>
        <v>55-65</v>
      </c>
      <c r="Q975" s="1" t="str">
        <f>TEXT(Table1[[#This Row],[Date Joined]],"DD")</f>
        <v>23</v>
      </c>
      <c r="R975" s="1" t="str">
        <f>TEXT(Table1[[#This Row],[Date Joined]],"MMM")</f>
        <v>Jun</v>
      </c>
      <c r="S975" s="1" t="str">
        <f>TEXT(Table1[[#This Row],[Date Joined]],"YYYY")</f>
        <v>2017</v>
      </c>
    </row>
    <row r="976" spans="1:19" x14ac:dyDescent="0.3">
      <c r="A976" s="1" t="s">
        <v>1083</v>
      </c>
      <c r="B976" s="1" t="s">
        <v>83</v>
      </c>
      <c r="C976" s="1" t="s">
        <v>15</v>
      </c>
      <c r="D976" s="2">
        <v>43</v>
      </c>
      <c r="E976" s="1" t="s">
        <v>40</v>
      </c>
      <c r="F976" s="1" t="s">
        <v>26</v>
      </c>
      <c r="G976" s="28">
        <v>42909</v>
      </c>
      <c r="H976" s="3">
        <v>110677.7</v>
      </c>
      <c r="I976" s="1" t="s">
        <v>18</v>
      </c>
      <c r="J976" s="1" t="s">
        <v>19</v>
      </c>
      <c r="K976" s="1" t="s">
        <v>28</v>
      </c>
      <c r="L976" s="1" t="s">
        <v>20</v>
      </c>
      <c r="M976" s="1" t="s">
        <v>21</v>
      </c>
      <c r="N976" s="1" t="s">
        <v>22</v>
      </c>
      <c r="O976" s="1" t="s">
        <v>20</v>
      </c>
      <c r="P976" s="1" t="str">
        <f>IFERROR( LOOKUP(Table1[[#This Row],[Age]],$AO$3:$AO$8,$AP$3:$AP$8), "Out of Range")</f>
        <v>35-45</v>
      </c>
      <c r="Q976" s="1" t="str">
        <f>TEXT(Table1[[#This Row],[Date Joined]],"DD")</f>
        <v>23</v>
      </c>
      <c r="R976" s="1" t="str">
        <f>TEXT(Table1[[#This Row],[Date Joined]],"MMM")</f>
        <v>Jun</v>
      </c>
      <c r="S976" s="1" t="str">
        <f>TEXT(Table1[[#This Row],[Date Joined]],"YYYY")</f>
        <v>2017</v>
      </c>
    </row>
    <row r="977" spans="1:19" x14ac:dyDescent="0.3">
      <c r="A977" s="1" t="s">
        <v>1084</v>
      </c>
      <c r="B977" s="1" t="s">
        <v>76</v>
      </c>
      <c r="C977" s="1" t="s">
        <v>24</v>
      </c>
      <c r="D977" s="2">
        <v>61</v>
      </c>
      <c r="E977" s="1" t="s">
        <v>40</v>
      </c>
      <c r="F977" s="1" t="s">
        <v>41</v>
      </c>
      <c r="G977" s="28">
        <v>42909</v>
      </c>
      <c r="H977" s="3">
        <v>112238.34</v>
      </c>
      <c r="I977" s="1" t="s">
        <v>31</v>
      </c>
      <c r="J977" s="1" t="s">
        <v>27</v>
      </c>
      <c r="K977" s="1" t="s">
        <v>20</v>
      </c>
      <c r="L977" s="1" t="s">
        <v>20</v>
      </c>
      <c r="M977" s="1" t="s">
        <v>21</v>
      </c>
      <c r="N977" s="1" t="s">
        <v>22</v>
      </c>
      <c r="O977" s="1" t="s">
        <v>28</v>
      </c>
      <c r="P977" s="1" t="str">
        <f>IFERROR( LOOKUP(Table1[[#This Row],[Age]],$AO$3:$AO$8,$AP$3:$AP$8), "Out of Range")</f>
        <v>55-65</v>
      </c>
      <c r="Q977" s="1" t="str">
        <f>TEXT(Table1[[#This Row],[Date Joined]],"DD")</f>
        <v>23</v>
      </c>
      <c r="R977" s="1" t="str">
        <f>TEXT(Table1[[#This Row],[Date Joined]],"MMM")</f>
        <v>Jun</v>
      </c>
      <c r="S977" s="1" t="str">
        <f>TEXT(Table1[[#This Row],[Date Joined]],"YYYY")</f>
        <v>2017</v>
      </c>
    </row>
    <row r="978" spans="1:19" x14ac:dyDescent="0.3">
      <c r="A978" s="1" t="s">
        <v>1085</v>
      </c>
      <c r="B978" s="1" t="s">
        <v>66</v>
      </c>
      <c r="C978" s="1" t="s">
        <v>24</v>
      </c>
      <c r="D978" s="2">
        <v>43</v>
      </c>
      <c r="E978" s="1" t="s">
        <v>40</v>
      </c>
      <c r="F978" s="1" t="s">
        <v>41</v>
      </c>
      <c r="G978" s="28">
        <v>42909</v>
      </c>
      <c r="H978" s="3">
        <v>41162.93</v>
      </c>
      <c r="I978" s="1" t="s">
        <v>49</v>
      </c>
      <c r="J978" s="1" t="s">
        <v>27</v>
      </c>
      <c r="K978" s="1" t="s">
        <v>20</v>
      </c>
      <c r="L978" s="1" t="s">
        <v>20</v>
      </c>
      <c r="M978" s="1" t="s">
        <v>22</v>
      </c>
      <c r="N978" s="1" t="s">
        <v>22</v>
      </c>
      <c r="O978" s="1" t="s">
        <v>20</v>
      </c>
      <c r="P978" s="1" t="str">
        <f>IFERROR( LOOKUP(Table1[[#This Row],[Age]],$AO$3:$AO$8,$AP$3:$AP$8), "Out of Range")</f>
        <v>35-45</v>
      </c>
      <c r="Q978" s="1" t="str">
        <f>TEXT(Table1[[#This Row],[Date Joined]],"DD")</f>
        <v>23</v>
      </c>
      <c r="R978" s="1" t="str">
        <f>TEXT(Table1[[#This Row],[Date Joined]],"MMM")</f>
        <v>Jun</v>
      </c>
      <c r="S978" s="1" t="str">
        <f>TEXT(Table1[[#This Row],[Date Joined]],"YYYY")</f>
        <v>2017</v>
      </c>
    </row>
    <row r="979" spans="1:19" x14ac:dyDescent="0.3">
      <c r="A979" s="1" t="s">
        <v>1086</v>
      </c>
      <c r="B979" s="1" t="s">
        <v>78</v>
      </c>
      <c r="C979" s="1" t="s">
        <v>24</v>
      </c>
      <c r="D979" s="2">
        <v>45</v>
      </c>
      <c r="E979" s="1" t="s">
        <v>34</v>
      </c>
      <c r="F979" s="1" t="s">
        <v>17</v>
      </c>
      <c r="G979" s="28">
        <v>42909</v>
      </c>
      <c r="H979" s="3">
        <v>26495.55</v>
      </c>
      <c r="I979" s="1" t="s">
        <v>18</v>
      </c>
      <c r="J979" s="1" t="s">
        <v>32</v>
      </c>
      <c r="K979" s="1" t="s">
        <v>20</v>
      </c>
      <c r="L979" s="1" t="s">
        <v>20</v>
      </c>
      <c r="M979" s="1" t="s">
        <v>21</v>
      </c>
      <c r="N979" s="1" t="s">
        <v>22</v>
      </c>
      <c r="O979" s="1" t="s">
        <v>20</v>
      </c>
      <c r="P979" s="1" t="str">
        <f>IFERROR( LOOKUP(Table1[[#This Row],[Age]],$AO$3:$AO$8,$AP$3:$AP$8), "Out of Range")</f>
        <v>45-55</v>
      </c>
      <c r="Q979" s="1" t="str">
        <f>TEXT(Table1[[#This Row],[Date Joined]],"DD")</f>
        <v>23</v>
      </c>
      <c r="R979" s="1" t="str">
        <f>TEXT(Table1[[#This Row],[Date Joined]],"MMM")</f>
        <v>Jun</v>
      </c>
      <c r="S979" s="1" t="str">
        <f>TEXT(Table1[[#This Row],[Date Joined]],"YYYY")</f>
        <v>2017</v>
      </c>
    </row>
    <row r="980" spans="1:19" x14ac:dyDescent="0.3">
      <c r="A980" s="1" t="s">
        <v>3229</v>
      </c>
      <c r="B980" s="1" t="s">
        <v>61</v>
      </c>
      <c r="C980" s="1" t="s">
        <v>24</v>
      </c>
      <c r="D980" s="2">
        <v>27</v>
      </c>
      <c r="E980" s="1" t="s">
        <v>40</v>
      </c>
      <c r="F980" s="1" t="s">
        <v>41</v>
      </c>
      <c r="G980" s="28">
        <v>43050</v>
      </c>
      <c r="H980" s="3">
        <v>11692.9</v>
      </c>
      <c r="I980" s="1" t="s">
        <v>18</v>
      </c>
      <c r="J980" s="1" t="s">
        <v>19</v>
      </c>
      <c r="K980" s="1" t="s">
        <v>28</v>
      </c>
      <c r="L980" s="1" t="s">
        <v>20</v>
      </c>
      <c r="M980" s="1" t="s">
        <v>22</v>
      </c>
      <c r="N980" s="1" t="s">
        <v>22</v>
      </c>
      <c r="O980" s="1" t="s">
        <v>20</v>
      </c>
      <c r="P980" s="1" t="str">
        <f>IFERROR( LOOKUP(Table1[[#This Row],[Age]],$AO$3:$AO$8,$AP$3:$AP$8), "Out of Range")</f>
        <v>26-35</v>
      </c>
      <c r="Q980" s="1" t="str">
        <f>TEXT(Table1[[#This Row],[Date Joined]],"DD")</f>
        <v>11</v>
      </c>
      <c r="R980" s="1" t="str">
        <f>TEXT(Table1[[#This Row],[Date Joined]],"MMM")</f>
        <v>Nov</v>
      </c>
      <c r="S980" s="1" t="str">
        <f>TEXT(Table1[[#This Row],[Date Joined]],"YYYY")</f>
        <v>2017</v>
      </c>
    </row>
    <row r="981" spans="1:19" x14ac:dyDescent="0.3">
      <c r="A981" s="1" t="s">
        <v>1088</v>
      </c>
      <c r="B981" s="1" t="s">
        <v>73</v>
      </c>
      <c r="C981" s="1" t="s">
        <v>15</v>
      </c>
      <c r="D981" s="2">
        <v>19</v>
      </c>
      <c r="E981" s="1" t="s">
        <v>16</v>
      </c>
      <c r="F981" s="1" t="s">
        <v>17</v>
      </c>
      <c r="G981" s="28">
        <v>42910</v>
      </c>
      <c r="H981" s="3">
        <v>97750.6</v>
      </c>
      <c r="I981" s="1" t="s">
        <v>49</v>
      </c>
      <c r="J981" s="1" t="s">
        <v>19</v>
      </c>
      <c r="K981" s="1" t="s">
        <v>20</v>
      </c>
      <c r="L981" s="1" t="s">
        <v>20</v>
      </c>
      <c r="M981" s="1" t="s">
        <v>22</v>
      </c>
      <c r="N981" s="1" t="s">
        <v>22</v>
      </c>
      <c r="O981" s="1" t="s">
        <v>20</v>
      </c>
      <c r="P981" s="1" t="str">
        <f>IFERROR( LOOKUP(Table1[[#This Row],[Age]],$AO$3:$AO$8,$AP$3:$AP$8), "Out of Range")</f>
        <v>15-25</v>
      </c>
      <c r="Q981" s="1" t="str">
        <f>TEXT(Table1[[#This Row],[Date Joined]],"DD")</f>
        <v>24</v>
      </c>
      <c r="R981" s="1" t="str">
        <f>TEXT(Table1[[#This Row],[Date Joined]],"MMM")</f>
        <v>Jun</v>
      </c>
      <c r="S981" s="1" t="str">
        <f>TEXT(Table1[[#This Row],[Date Joined]],"YYYY")</f>
        <v>2017</v>
      </c>
    </row>
    <row r="982" spans="1:19" x14ac:dyDescent="0.3">
      <c r="A982" s="1" t="s">
        <v>3267</v>
      </c>
      <c r="B982" s="1" t="s">
        <v>88</v>
      </c>
      <c r="C982" s="1" t="s">
        <v>24</v>
      </c>
      <c r="D982" s="2">
        <v>27</v>
      </c>
      <c r="E982" s="1" t="s">
        <v>16</v>
      </c>
      <c r="F982" s="1" t="s">
        <v>17</v>
      </c>
      <c r="G982" s="28">
        <v>43053</v>
      </c>
      <c r="H982" s="3">
        <v>110032.67</v>
      </c>
      <c r="I982" s="1" t="s">
        <v>18</v>
      </c>
      <c r="J982" s="1" t="s">
        <v>27</v>
      </c>
      <c r="K982" s="1" t="s">
        <v>20</v>
      </c>
      <c r="L982" s="1" t="s">
        <v>20</v>
      </c>
      <c r="M982" s="1" t="s">
        <v>53</v>
      </c>
      <c r="N982" s="1" t="s">
        <v>22</v>
      </c>
      <c r="O982" s="1" t="s">
        <v>20</v>
      </c>
      <c r="P982" s="1" t="str">
        <f>IFERROR( LOOKUP(Table1[[#This Row],[Age]],$AO$3:$AO$8,$AP$3:$AP$8), "Out of Range")</f>
        <v>26-35</v>
      </c>
      <c r="Q982" s="1" t="str">
        <f>TEXT(Table1[[#This Row],[Date Joined]],"DD")</f>
        <v>14</v>
      </c>
      <c r="R982" s="1" t="str">
        <f>TEXT(Table1[[#This Row],[Date Joined]],"MMM")</f>
        <v>Nov</v>
      </c>
      <c r="S982" s="1" t="str">
        <f>TEXT(Table1[[#This Row],[Date Joined]],"YYYY")</f>
        <v>2017</v>
      </c>
    </row>
    <row r="983" spans="1:19" x14ac:dyDescent="0.3">
      <c r="A983" s="1" t="s">
        <v>1090</v>
      </c>
      <c r="B983" s="1" t="s">
        <v>97</v>
      </c>
      <c r="C983" s="1" t="s">
        <v>24</v>
      </c>
      <c r="D983" s="2">
        <v>34</v>
      </c>
      <c r="E983" s="1" t="s">
        <v>16</v>
      </c>
      <c r="F983" s="1" t="s">
        <v>17</v>
      </c>
      <c r="G983" s="28">
        <v>42910</v>
      </c>
      <c r="H983" s="3">
        <v>160657.31</v>
      </c>
      <c r="I983" s="1" t="s">
        <v>31</v>
      </c>
      <c r="J983" s="1" t="s">
        <v>27</v>
      </c>
      <c r="K983" s="1" t="s">
        <v>28</v>
      </c>
      <c r="L983" s="1" t="s">
        <v>20</v>
      </c>
      <c r="M983" s="1" t="s">
        <v>21</v>
      </c>
      <c r="N983" s="1" t="s">
        <v>22</v>
      </c>
      <c r="O983" s="1" t="s">
        <v>20</v>
      </c>
      <c r="P983" s="1" t="str">
        <f>IFERROR( LOOKUP(Table1[[#This Row],[Age]],$AO$3:$AO$8,$AP$3:$AP$8), "Out of Range")</f>
        <v>26-35</v>
      </c>
      <c r="Q983" s="1" t="str">
        <f>TEXT(Table1[[#This Row],[Date Joined]],"DD")</f>
        <v>24</v>
      </c>
      <c r="R983" s="1" t="str">
        <f>TEXT(Table1[[#This Row],[Date Joined]],"MMM")</f>
        <v>Jun</v>
      </c>
      <c r="S983" s="1" t="str">
        <f>TEXT(Table1[[#This Row],[Date Joined]],"YYYY")</f>
        <v>2017</v>
      </c>
    </row>
    <row r="984" spans="1:19" x14ac:dyDescent="0.3">
      <c r="A984" s="1" t="s">
        <v>1091</v>
      </c>
      <c r="B984" s="1" t="s">
        <v>95</v>
      </c>
      <c r="C984" s="1" t="s">
        <v>24</v>
      </c>
      <c r="D984" s="2">
        <v>37</v>
      </c>
      <c r="E984" s="1" t="s">
        <v>40</v>
      </c>
      <c r="F984" s="1" t="s">
        <v>41</v>
      </c>
      <c r="G984" s="28">
        <v>42910</v>
      </c>
      <c r="H984" s="3">
        <v>63166.55</v>
      </c>
      <c r="I984" s="1" t="s">
        <v>18</v>
      </c>
      <c r="J984" s="1" t="s">
        <v>27</v>
      </c>
      <c r="K984" s="1" t="s">
        <v>28</v>
      </c>
      <c r="L984" s="1" t="s">
        <v>20</v>
      </c>
      <c r="M984" s="1" t="s">
        <v>22</v>
      </c>
      <c r="N984" s="1" t="s">
        <v>22</v>
      </c>
      <c r="O984" s="1" t="s">
        <v>20</v>
      </c>
      <c r="P984" s="1" t="str">
        <f>IFERROR( LOOKUP(Table1[[#This Row],[Age]],$AO$3:$AO$8,$AP$3:$AP$8), "Out of Range")</f>
        <v>35-45</v>
      </c>
      <c r="Q984" s="1" t="str">
        <f>TEXT(Table1[[#This Row],[Date Joined]],"DD")</f>
        <v>24</v>
      </c>
      <c r="R984" s="1" t="str">
        <f>TEXT(Table1[[#This Row],[Date Joined]],"MMM")</f>
        <v>Jun</v>
      </c>
      <c r="S984" s="1" t="str">
        <f>TEXT(Table1[[#This Row],[Date Joined]],"YYYY")</f>
        <v>2017</v>
      </c>
    </row>
    <row r="985" spans="1:19" x14ac:dyDescent="0.3">
      <c r="A985" s="1" t="s">
        <v>1092</v>
      </c>
      <c r="B985" s="1" t="s">
        <v>43</v>
      </c>
      <c r="C985" s="1" t="s">
        <v>24</v>
      </c>
      <c r="D985" s="2">
        <v>57</v>
      </c>
      <c r="E985" s="1" t="s">
        <v>40</v>
      </c>
      <c r="F985" s="1" t="s">
        <v>41</v>
      </c>
      <c r="G985" s="28">
        <v>42910</v>
      </c>
      <c r="H985" s="3">
        <v>96446.51</v>
      </c>
      <c r="I985" s="1" t="s">
        <v>49</v>
      </c>
      <c r="J985" s="1" t="s">
        <v>27</v>
      </c>
      <c r="K985" s="1" t="s">
        <v>20</v>
      </c>
      <c r="L985" s="1" t="s">
        <v>20</v>
      </c>
      <c r="M985" s="1" t="s">
        <v>21</v>
      </c>
      <c r="N985" s="1" t="s">
        <v>22</v>
      </c>
      <c r="O985" s="1" t="s">
        <v>20</v>
      </c>
      <c r="P985" s="1" t="str">
        <f>IFERROR( LOOKUP(Table1[[#This Row],[Age]],$AO$3:$AO$8,$AP$3:$AP$8), "Out of Range")</f>
        <v>55-65</v>
      </c>
      <c r="Q985" s="1" t="str">
        <f>TEXT(Table1[[#This Row],[Date Joined]],"DD")</f>
        <v>24</v>
      </c>
      <c r="R985" s="1" t="str">
        <f>TEXT(Table1[[#This Row],[Date Joined]],"MMM")</f>
        <v>Jun</v>
      </c>
      <c r="S985" s="1" t="str">
        <f>TEXT(Table1[[#This Row],[Date Joined]],"YYYY")</f>
        <v>2017</v>
      </c>
    </row>
    <row r="986" spans="1:19" x14ac:dyDescent="0.3">
      <c r="A986" s="1" t="s">
        <v>1093</v>
      </c>
      <c r="B986" s="1" t="s">
        <v>107</v>
      </c>
      <c r="C986" s="1" t="s">
        <v>15</v>
      </c>
      <c r="D986" s="2">
        <v>56</v>
      </c>
      <c r="E986" s="1" t="s">
        <v>40</v>
      </c>
      <c r="F986" s="1" t="s">
        <v>26</v>
      </c>
      <c r="G986" s="28">
        <v>42910</v>
      </c>
      <c r="H986" s="3">
        <v>72695.75</v>
      </c>
      <c r="I986" s="1" t="s">
        <v>18</v>
      </c>
      <c r="J986" s="1" t="s">
        <v>32</v>
      </c>
      <c r="K986" s="1" t="s">
        <v>20</v>
      </c>
      <c r="L986" s="1" t="s">
        <v>20</v>
      </c>
      <c r="M986" s="1" t="s">
        <v>21</v>
      </c>
      <c r="N986" s="1" t="s">
        <v>69</v>
      </c>
      <c r="O986" s="1" t="s">
        <v>28</v>
      </c>
      <c r="P986" s="1" t="str">
        <f>IFERROR( LOOKUP(Table1[[#This Row],[Age]],$AO$3:$AO$8,$AP$3:$AP$8), "Out of Range")</f>
        <v>55-65</v>
      </c>
      <c r="Q986" s="1" t="str">
        <f>TEXT(Table1[[#This Row],[Date Joined]],"DD")</f>
        <v>24</v>
      </c>
      <c r="R986" s="1" t="str">
        <f>TEXT(Table1[[#This Row],[Date Joined]],"MMM")</f>
        <v>Jun</v>
      </c>
      <c r="S986" s="1" t="str">
        <f>TEXT(Table1[[#This Row],[Date Joined]],"YYYY")</f>
        <v>2017</v>
      </c>
    </row>
    <row r="987" spans="1:19" x14ac:dyDescent="0.3">
      <c r="A987" s="1" t="s">
        <v>1094</v>
      </c>
      <c r="B987" s="1" t="s">
        <v>48</v>
      </c>
      <c r="C987" s="1" t="s">
        <v>15</v>
      </c>
      <c r="D987" s="2">
        <v>56</v>
      </c>
      <c r="E987" s="1" t="s">
        <v>40</v>
      </c>
      <c r="F987" s="1" t="s">
        <v>26</v>
      </c>
      <c r="G987" s="28">
        <v>42910</v>
      </c>
      <c r="H987" s="3">
        <v>40981.4</v>
      </c>
      <c r="I987" s="1" t="s">
        <v>49</v>
      </c>
      <c r="J987" s="1" t="s">
        <v>27</v>
      </c>
      <c r="K987" s="1" t="s">
        <v>20</v>
      </c>
      <c r="L987" s="1" t="s">
        <v>28</v>
      </c>
      <c r="M987" s="1" t="s">
        <v>53</v>
      </c>
      <c r="N987" s="1" t="s">
        <v>22</v>
      </c>
      <c r="O987" s="1" t="s">
        <v>20</v>
      </c>
      <c r="P987" s="1" t="str">
        <f>IFERROR( LOOKUP(Table1[[#This Row],[Age]],$AO$3:$AO$8,$AP$3:$AP$8), "Out of Range")</f>
        <v>55-65</v>
      </c>
      <c r="Q987" s="1" t="str">
        <f>TEXT(Table1[[#This Row],[Date Joined]],"DD")</f>
        <v>24</v>
      </c>
      <c r="R987" s="1" t="str">
        <f>TEXT(Table1[[#This Row],[Date Joined]],"MMM")</f>
        <v>Jun</v>
      </c>
      <c r="S987" s="1" t="str">
        <f>TEXT(Table1[[#This Row],[Date Joined]],"YYYY")</f>
        <v>2017</v>
      </c>
    </row>
    <row r="988" spans="1:19" x14ac:dyDescent="0.3">
      <c r="A988" s="1" t="s">
        <v>1095</v>
      </c>
      <c r="B988" s="1" t="s">
        <v>47</v>
      </c>
      <c r="C988" s="1" t="s">
        <v>15</v>
      </c>
      <c r="D988" s="2">
        <v>42</v>
      </c>
      <c r="E988" s="1" t="s">
        <v>40</v>
      </c>
      <c r="F988" s="1" t="s">
        <v>26</v>
      </c>
      <c r="G988" s="28">
        <v>42910</v>
      </c>
      <c r="H988" s="3">
        <v>11286.33</v>
      </c>
      <c r="I988" s="1" t="s">
        <v>49</v>
      </c>
      <c r="J988" s="1" t="s">
        <v>32</v>
      </c>
      <c r="K988" s="1" t="s">
        <v>28</v>
      </c>
      <c r="L988" s="1" t="s">
        <v>20</v>
      </c>
      <c r="M988" s="1" t="s">
        <v>22</v>
      </c>
      <c r="N988" s="1" t="s">
        <v>22</v>
      </c>
      <c r="O988" s="1" t="s">
        <v>20</v>
      </c>
      <c r="P988" s="1" t="str">
        <f>IFERROR( LOOKUP(Table1[[#This Row],[Age]],$AO$3:$AO$8,$AP$3:$AP$8), "Out of Range")</f>
        <v>35-45</v>
      </c>
      <c r="Q988" s="1" t="str">
        <f>TEXT(Table1[[#This Row],[Date Joined]],"DD")</f>
        <v>24</v>
      </c>
      <c r="R988" s="1" t="str">
        <f>TEXT(Table1[[#This Row],[Date Joined]],"MMM")</f>
        <v>Jun</v>
      </c>
      <c r="S988" s="1" t="str">
        <f>TEXT(Table1[[#This Row],[Date Joined]],"YYYY")</f>
        <v>2017</v>
      </c>
    </row>
    <row r="989" spans="1:19" x14ac:dyDescent="0.3">
      <c r="A989" s="1" t="s">
        <v>1096</v>
      </c>
      <c r="B989" s="1" t="s">
        <v>43</v>
      </c>
      <c r="C989" s="1" t="s">
        <v>24</v>
      </c>
      <c r="D989" s="2">
        <v>39</v>
      </c>
      <c r="E989" s="1" t="s">
        <v>25</v>
      </c>
      <c r="F989" s="1" t="s">
        <v>17</v>
      </c>
      <c r="G989" s="28">
        <v>42910</v>
      </c>
      <c r="H989" s="3">
        <v>160715.09</v>
      </c>
      <c r="I989" s="1" t="s">
        <v>31</v>
      </c>
      <c r="J989" s="1" t="s">
        <v>27</v>
      </c>
      <c r="K989" s="1" t="s">
        <v>20</v>
      </c>
      <c r="L989" s="1" t="s">
        <v>28</v>
      </c>
      <c r="M989" s="1" t="s">
        <v>21</v>
      </c>
      <c r="N989" s="1" t="s">
        <v>22</v>
      </c>
      <c r="O989" s="1" t="s">
        <v>20</v>
      </c>
      <c r="P989" s="1" t="str">
        <f>IFERROR( LOOKUP(Table1[[#This Row],[Age]],$AO$3:$AO$8,$AP$3:$AP$8), "Out of Range")</f>
        <v>35-45</v>
      </c>
      <c r="Q989" s="1" t="str">
        <f>TEXT(Table1[[#This Row],[Date Joined]],"DD")</f>
        <v>24</v>
      </c>
      <c r="R989" s="1" t="str">
        <f>TEXT(Table1[[#This Row],[Date Joined]],"MMM")</f>
        <v>Jun</v>
      </c>
      <c r="S989" s="1" t="str">
        <f>TEXT(Table1[[#This Row],[Date Joined]],"YYYY")</f>
        <v>2017</v>
      </c>
    </row>
    <row r="990" spans="1:19" x14ac:dyDescent="0.3">
      <c r="A990" s="1" t="s">
        <v>1097</v>
      </c>
      <c r="B990" s="1" t="s">
        <v>39</v>
      </c>
      <c r="C990" s="1" t="s">
        <v>24</v>
      </c>
      <c r="D990" s="2">
        <v>34</v>
      </c>
      <c r="E990" s="1" t="s">
        <v>16</v>
      </c>
      <c r="F990" s="1" t="s">
        <v>41</v>
      </c>
      <c r="G990" s="28">
        <v>42911</v>
      </c>
      <c r="H990" s="3">
        <v>60510.21</v>
      </c>
      <c r="I990" s="1" t="s">
        <v>31</v>
      </c>
      <c r="J990" s="1" t="s">
        <v>32</v>
      </c>
      <c r="K990" s="1" t="s">
        <v>20</v>
      </c>
      <c r="L990" s="1" t="s">
        <v>20</v>
      </c>
      <c r="M990" s="1" t="s">
        <v>21</v>
      </c>
      <c r="N990" s="1" t="s">
        <v>22</v>
      </c>
      <c r="O990" s="1" t="s">
        <v>20</v>
      </c>
      <c r="P990" s="1" t="str">
        <f>IFERROR( LOOKUP(Table1[[#This Row],[Age]],$AO$3:$AO$8,$AP$3:$AP$8), "Out of Range")</f>
        <v>26-35</v>
      </c>
      <c r="Q990" s="1" t="str">
        <f>TEXT(Table1[[#This Row],[Date Joined]],"DD")</f>
        <v>25</v>
      </c>
      <c r="R990" s="1" t="str">
        <f>TEXT(Table1[[#This Row],[Date Joined]],"MMM")</f>
        <v>Jun</v>
      </c>
      <c r="S990" s="1" t="str">
        <f>TEXT(Table1[[#This Row],[Date Joined]],"YYYY")</f>
        <v>2017</v>
      </c>
    </row>
    <row r="991" spans="1:19" x14ac:dyDescent="0.3">
      <c r="A991" s="1" t="s">
        <v>1098</v>
      </c>
      <c r="B991" s="1" t="s">
        <v>50</v>
      </c>
      <c r="C991" s="1" t="s">
        <v>15</v>
      </c>
      <c r="D991" s="2">
        <v>43</v>
      </c>
      <c r="E991" s="1" t="s">
        <v>16</v>
      </c>
      <c r="F991" s="1" t="s">
        <v>26</v>
      </c>
      <c r="G991" s="28">
        <v>42911</v>
      </c>
      <c r="H991" s="3">
        <v>120716.18</v>
      </c>
      <c r="I991" s="1" t="s">
        <v>49</v>
      </c>
      <c r="J991" s="1" t="s">
        <v>19</v>
      </c>
      <c r="K991" s="1" t="s">
        <v>20</v>
      </c>
      <c r="L991" s="1" t="s">
        <v>20</v>
      </c>
      <c r="M991" s="1" t="s">
        <v>21</v>
      </c>
      <c r="N991" s="1" t="s">
        <v>22</v>
      </c>
      <c r="O991" s="1" t="s">
        <v>20</v>
      </c>
      <c r="P991" s="1" t="str">
        <f>IFERROR( LOOKUP(Table1[[#This Row],[Age]],$AO$3:$AO$8,$AP$3:$AP$8), "Out of Range")</f>
        <v>35-45</v>
      </c>
      <c r="Q991" s="1" t="str">
        <f>TEXT(Table1[[#This Row],[Date Joined]],"DD")</f>
        <v>25</v>
      </c>
      <c r="R991" s="1" t="str">
        <f>TEXT(Table1[[#This Row],[Date Joined]],"MMM")</f>
        <v>Jun</v>
      </c>
      <c r="S991" s="1" t="str">
        <f>TEXT(Table1[[#This Row],[Date Joined]],"YYYY")</f>
        <v>2017</v>
      </c>
    </row>
    <row r="992" spans="1:19" x14ac:dyDescent="0.3">
      <c r="A992" s="1" t="s">
        <v>3294</v>
      </c>
      <c r="B992" s="1" t="s">
        <v>60</v>
      </c>
      <c r="C992" s="1" t="s">
        <v>15</v>
      </c>
      <c r="D992" s="2">
        <v>27</v>
      </c>
      <c r="E992" s="1" t="s">
        <v>34</v>
      </c>
      <c r="F992" s="1" t="s">
        <v>17</v>
      </c>
      <c r="G992" s="28">
        <v>43053</v>
      </c>
      <c r="H992" s="3">
        <v>22575.87</v>
      </c>
      <c r="I992" s="1" t="s">
        <v>18</v>
      </c>
      <c r="J992" s="1" t="s">
        <v>27</v>
      </c>
      <c r="K992" s="1" t="s">
        <v>28</v>
      </c>
      <c r="L992" s="1" t="s">
        <v>28</v>
      </c>
      <c r="M992" s="1" t="s">
        <v>21</v>
      </c>
      <c r="N992" s="1" t="s">
        <v>22</v>
      </c>
      <c r="O992" s="1" t="s">
        <v>20</v>
      </c>
      <c r="P992" s="1" t="str">
        <f>IFERROR( LOOKUP(Table1[[#This Row],[Age]],$AO$3:$AO$8,$AP$3:$AP$8), "Out of Range")</f>
        <v>26-35</v>
      </c>
      <c r="Q992" s="1" t="str">
        <f>TEXT(Table1[[#This Row],[Date Joined]],"DD")</f>
        <v>14</v>
      </c>
      <c r="R992" s="1" t="str">
        <f>TEXT(Table1[[#This Row],[Date Joined]],"MMM")</f>
        <v>Nov</v>
      </c>
      <c r="S992" s="1" t="str">
        <f>TEXT(Table1[[#This Row],[Date Joined]],"YYYY")</f>
        <v>2017</v>
      </c>
    </row>
    <row r="993" spans="1:19" x14ac:dyDescent="0.3">
      <c r="A993" s="1" t="s">
        <v>1100</v>
      </c>
      <c r="B993" s="1" t="s">
        <v>58</v>
      </c>
      <c r="C993" s="1" t="s">
        <v>15</v>
      </c>
      <c r="D993" s="2">
        <v>43</v>
      </c>
      <c r="E993" s="1" t="s">
        <v>40</v>
      </c>
      <c r="F993" s="1" t="s">
        <v>26</v>
      </c>
      <c r="G993" s="28">
        <v>42911</v>
      </c>
      <c r="H993" s="3">
        <v>102313.67</v>
      </c>
      <c r="I993" s="1" t="s">
        <v>18</v>
      </c>
      <c r="J993" s="1" t="s">
        <v>32</v>
      </c>
      <c r="K993" s="1" t="s">
        <v>28</v>
      </c>
      <c r="L993" s="1" t="s">
        <v>20</v>
      </c>
      <c r="M993" s="1" t="s">
        <v>21</v>
      </c>
      <c r="N993" s="1" t="s">
        <v>22</v>
      </c>
      <c r="O993" s="1" t="s">
        <v>28</v>
      </c>
      <c r="P993" s="1" t="str">
        <f>IFERROR( LOOKUP(Table1[[#This Row],[Age]],$AO$3:$AO$8,$AP$3:$AP$8), "Out of Range")</f>
        <v>35-45</v>
      </c>
      <c r="Q993" s="1" t="str">
        <f>TEXT(Table1[[#This Row],[Date Joined]],"DD")</f>
        <v>25</v>
      </c>
      <c r="R993" s="1" t="str">
        <f>TEXT(Table1[[#This Row],[Date Joined]],"MMM")</f>
        <v>Jun</v>
      </c>
      <c r="S993" s="1" t="str">
        <f>TEXT(Table1[[#This Row],[Date Joined]],"YYYY")</f>
        <v>2017</v>
      </c>
    </row>
    <row r="994" spans="1:19" x14ac:dyDescent="0.3">
      <c r="A994" s="1" t="s">
        <v>3300</v>
      </c>
      <c r="B994" s="1" t="s">
        <v>105</v>
      </c>
      <c r="C994" s="1" t="s">
        <v>15</v>
      </c>
      <c r="D994" s="2">
        <v>27</v>
      </c>
      <c r="E994" s="1" t="s">
        <v>16</v>
      </c>
      <c r="F994" s="1" t="s">
        <v>17</v>
      </c>
      <c r="G994" s="28">
        <v>43054</v>
      </c>
      <c r="H994" s="3">
        <v>15197.37</v>
      </c>
      <c r="I994" s="1" t="s">
        <v>18</v>
      </c>
      <c r="J994" s="1" t="s">
        <v>27</v>
      </c>
      <c r="K994" s="1" t="s">
        <v>20</v>
      </c>
      <c r="L994" s="1" t="s">
        <v>20</v>
      </c>
      <c r="M994" s="1" t="s">
        <v>22</v>
      </c>
      <c r="N994" s="1" t="s">
        <v>22</v>
      </c>
      <c r="O994" s="1" t="s">
        <v>20</v>
      </c>
      <c r="P994" s="1" t="str">
        <f>IFERROR( LOOKUP(Table1[[#This Row],[Age]],$AO$3:$AO$8,$AP$3:$AP$8), "Out of Range")</f>
        <v>26-35</v>
      </c>
      <c r="Q994" s="1" t="str">
        <f>TEXT(Table1[[#This Row],[Date Joined]],"DD")</f>
        <v>15</v>
      </c>
      <c r="R994" s="1" t="str">
        <f>TEXT(Table1[[#This Row],[Date Joined]],"MMM")</f>
        <v>Nov</v>
      </c>
      <c r="S994" s="1" t="str">
        <f>TEXT(Table1[[#This Row],[Date Joined]],"YYYY")</f>
        <v>2017</v>
      </c>
    </row>
    <row r="995" spans="1:19" x14ac:dyDescent="0.3">
      <c r="A995" s="1" t="s">
        <v>1102</v>
      </c>
      <c r="B995" s="1" t="s">
        <v>60</v>
      </c>
      <c r="C995" s="1" t="s">
        <v>15</v>
      </c>
      <c r="D995" s="2">
        <v>35</v>
      </c>
      <c r="E995" s="1" t="s">
        <v>34</v>
      </c>
      <c r="F995" s="1" t="s">
        <v>26</v>
      </c>
      <c r="G995" s="28">
        <v>42911</v>
      </c>
      <c r="H995" s="3">
        <v>84493.67</v>
      </c>
      <c r="I995" s="1" t="s">
        <v>18</v>
      </c>
      <c r="J995" s="1" t="s">
        <v>27</v>
      </c>
      <c r="K995" s="1" t="s">
        <v>28</v>
      </c>
      <c r="L995" s="1" t="s">
        <v>20</v>
      </c>
      <c r="M995" s="1" t="s">
        <v>21</v>
      </c>
      <c r="N995" s="1" t="s">
        <v>22</v>
      </c>
      <c r="O995" s="1" t="s">
        <v>20</v>
      </c>
      <c r="P995" s="1" t="str">
        <f>IFERROR( LOOKUP(Table1[[#This Row],[Age]],$AO$3:$AO$8,$AP$3:$AP$8), "Out of Range")</f>
        <v>35-45</v>
      </c>
      <c r="Q995" s="1" t="str">
        <f>TEXT(Table1[[#This Row],[Date Joined]],"DD")</f>
        <v>25</v>
      </c>
      <c r="R995" s="1" t="str">
        <f>TEXT(Table1[[#This Row],[Date Joined]],"MMM")</f>
        <v>Jun</v>
      </c>
      <c r="S995" s="1" t="str">
        <f>TEXT(Table1[[#This Row],[Date Joined]],"YYYY")</f>
        <v>2017</v>
      </c>
    </row>
    <row r="996" spans="1:19" x14ac:dyDescent="0.3">
      <c r="A996" s="1" t="s">
        <v>3336</v>
      </c>
      <c r="B996" s="1" t="s">
        <v>39</v>
      </c>
      <c r="C996" s="1" t="s">
        <v>15</v>
      </c>
      <c r="D996" s="2">
        <v>27</v>
      </c>
      <c r="E996" s="1" t="s">
        <v>16</v>
      </c>
      <c r="F996" s="1" t="s">
        <v>17</v>
      </c>
      <c r="G996" s="28">
        <v>43056</v>
      </c>
      <c r="H996" s="3">
        <v>62349.57</v>
      </c>
      <c r="I996" s="1" t="s">
        <v>18</v>
      </c>
      <c r="J996" s="1" t="s">
        <v>32</v>
      </c>
      <c r="K996" s="1" t="s">
        <v>20</v>
      </c>
      <c r="L996" s="1" t="s">
        <v>20</v>
      </c>
      <c r="M996" s="1" t="s">
        <v>21</v>
      </c>
      <c r="N996" s="1" t="s">
        <v>22</v>
      </c>
      <c r="O996" s="1" t="s">
        <v>20</v>
      </c>
      <c r="P996" s="1" t="str">
        <f>IFERROR( LOOKUP(Table1[[#This Row],[Age]],$AO$3:$AO$8,$AP$3:$AP$8), "Out of Range")</f>
        <v>26-35</v>
      </c>
      <c r="Q996" s="1" t="str">
        <f>TEXT(Table1[[#This Row],[Date Joined]],"DD")</f>
        <v>17</v>
      </c>
      <c r="R996" s="1" t="str">
        <f>TEXT(Table1[[#This Row],[Date Joined]],"MMM")</f>
        <v>Nov</v>
      </c>
      <c r="S996" s="1" t="str">
        <f>TEXT(Table1[[#This Row],[Date Joined]],"YYYY")</f>
        <v>2017</v>
      </c>
    </row>
    <row r="997" spans="1:19" x14ac:dyDescent="0.3">
      <c r="A997" s="1" t="s">
        <v>1104</v>
      </c>
      <c r="B997" s="1" t="s">
        <v>14</v>
      </c>
      <c r="C997" s="1" t="s">
        <v>15</v>
      </c>
      <c r="D997" s="2">
        <v>34</v>
      </c>
      <c r="E997" s="1" t="s">
        <v>16</v>
      </c>
      <c r="F997" s="1" t="s">
        <v>17</v>
      </c>
      <c r="G997" s="28">
        <v>42912</v>
      </c>
      <c r="H997" s="3">
        <v>59864.18</v>
      </c>
      <c r="I997" s="1" t="s">
        <v>18</v>
      </c>
      <c r="J997" s="1" t="s">
        <v>27</v>
      </c>
      <c r="K997" s="1" t="s">
        <v>28</v>
      </c>
      <c r="L997" s="1" t="s">
        <v>20</v>
      </c>
      <c r="M997" s="1" t="s">
        <v>21</v>
      </c>
      <c r="N997" s="1" t="s">
        <v>22</v>
      </c>
      <c r="O997" s="1" t="s">
        <v>20</v>
      </c>
      <c r="P997" s="1" t="str">
        <f>IFERROR( LOOKUP(Table1[[#This Row],[Age]],$AO$3:$AO$8,$AP$3:$AP$8), "Out of Range")</f>
        <v>26-35</v>
      </c>
      <c r="Q997" s="1" t="str">
        <f>TEXT(Table1[[#This Row],[Date Joined]],"DD")</f>
        <v>26</v>
      </c>
      <c r="R997" s="1" t="str">
        <f>TEXT(Table1[[#This Row],[Date Joined]],"MMM")</f>
        <v>Jun</v>
      </c>
      <c r="S997" s="1" t="str">
        <f>TEXT(Table1[[#This Row],[Date Joined]],"YYYY")</f>
        <v>2017</v>
      </c>
    </row>
    <row r="998" spans="1:19" x14ac:dyDescent="0.3">
      <c r="A998" s="1" t="s">
        <v>1105</v>
      </c>
      <c r="B998" s="1" t="s">
        <v>99</v>
      </c>
      <c r="C998" s="1" t="s">
        <v>24</v>
      </c>
      <c r="D998" s="2">
        <v>44</v>
      </c>
      <c r="E998" s="1" t="s">
        <v>16</v>
      </c>
      <c r="F998" s="1" t="s">
        <v>17</v>
      </c>
      <c r="G998" s="28">
        <v>42912</v>
      </c>
      <c r="H998" s="3">
        <v>111861.57</v>
      </c>
      <c r="I998" s="1" t="s">
        <v>18</v>
      </c>
      <c r="J998" s="1" t="s">
        <v>27</v>
      </c>
      <c r="K998" s="1" t="s">
        <v>20</v>
      </c>
      <c r="L998" s="1" t="s">
        <v>20</v>
      </c>
      <c r="M998" s="1" t="s">
        <v>21</v>
      </c>
      <c r="N998" s="1" t="s">
        <v>22</v>
      </c>
      <c r="O998" s="1" t="s">
        <v>20</v>
      </c>
      <c r="P998" s="1" t="str">
        <f>IFERROR( LOOKUP(Table1[[#This Row],[Age]],$AO$3:$AO$8,$AP$3:$AP$8), "Out of Range")</f>
        <v>35-45</v>
      </c>
      <c r="Q998" s="1" t="str">
        <f>TEXT(Table1[[#This Row],[Date Joined]],"DD")</f>
        <v>26</v>
      </c>
      <c r="R998" s="1" t="str">
        <f>TEXT(Table1[[#This Row],[Date Joined]],"MMM")</f>
        <v>Jun</v>
      </c>
      <c r="S998" s="1" t="str">
        <f>TEXT(Table1[[#This Row],[Date Joined]],"YYYY")</f>
        <v>2017</v>
      </c>
    </row>
    <row r="999" spans="1:19" x14ac:dyDescent="0.3">
      <c r="A999" s="1" t="s">
        <v>1106</v>
      </c>
      <c r="B999" s="1" t="s">
        <v>45</v>
      </c>
      <c r="C999" s="1" t="s">
        <v>15</v>
      </c>
      <c r="D999" s="2">
        <v>36</v>
      </c>
      <c r="E999" s="1" t="s">
        <v>16</v>
      </c>
      <c r="F999" s="1" t="s">
        <v>41</v>
      </c>
      <c r="G999" s="28">
        <v>42912</v>
      </c>
      <c r="H999" s="3">
        <v>123546.12</v>
      </c>
      <c r="I999" s="1" t="s">
        <v>31</v>
      </c>
      <c r="J999" s="1" t="s">
        <v>32</v>
      </c>
      <c r="K999" s="1" t="s">
        <v>28</v>
      </c>
      <c r="L999" s="1" t="s">
        <v>28</v>
      </c>
      <c r="M999" s="1" t="s">
        <v>21</v>
      </c>
      <c r="N999" s="1" t="s">
        <v>29</v>
      </c>
      <c r="O999" s="1" t="s">
        <v>20</v>
      </c>
      <c r="P999" s="1" t="str">
        <f>IFERROR( LOOKUP(Table1[[#This Row],[Age]],$AO$3:$AO$8,$AP$3:$AP$8), "Out of Range")</f>
        <v>35-45</v>
      </c>
      <c r="Q999" s="1" t="str">
        <f>TEXT(Table1[[#This Row],[Date Joined]],"DD")</f>
        <v>26</v>
      </c>
      <c r="R999" s="1" t="str">
        <f>TEXT(Table1[[#This Row],[Date Joined]],"MMM")</f>
        <v>Jun</v>
      </c>
      <c r="S999" s="1" t="str">
        <f>TEXT(Table1[[#This Row],[Date Joined]],"YYYY")</f>
        <v>2017</v>
      </c>
    </row>
    <row r="1000" spans="1:19" x14ac:dyDescent="0.3">
      <c r="A1000" s="1" t="s">
        <v>1107</v>
      </c>
      <c r="B1000" s="1" t="s">
        <v>52</v>
      </c>
      <c r="C1000" s="1" t="s">
        <v>15</v>
      </c>
      <c r="D1000" s="2">
        <v>60</v>
      </c>
      <c r="E1000" s="1" t="s">
        <v>40</v>
      </c>
      <c r="F1000" s="1" t="s">
        <v>41</v>
      </c>
      <c r="G1000" s="28">
        <v>42912</v>
      </c>
      <c r="H1000" s="3">
        <v>51636.67</v>
      </c>
      <c r="I1000" s="1" t="s">
        <v>18</v>
      </c>
      <c r="J1000" s="1" t="s">
        <v>27</v>
      </c>
      <c r="K1000" s="1" t="s">
        <v>28</v>
      </c>
      <c r="L1000" s="1" t="s">
        <v>20</v>
      </c>
      <c r="M1000" s="1" t="s">
        <v>22</v>
      </c>
      <c r="N1000" s="1" t="s">
        <v>22</v>
      </c>
      <c r="O1000" s="1" t="s">
        <v>20</v>
      </c>
      <c r="P1000" s="1" t="str">
        <f>IFERROR( LOOKUP(Table1[[#This Row],[Age]],$AO$3:$AO$8,$AP$3:$AP$8), "Out of Range")</f>
        <v>55-65</v>
      </c>
      <c r="Q1000" s="1" t="str">
        <f>TEXT(Table1[[#This Row],[Date Joined]],"DD")</f>
        <v>26</v>
      </c>
      <c r="R1000" s="1" t="str">
        <f>TEXT(Table1[[#This Row],[Date Joined]],"MMM")</f>
        <v>Jun</v>
      </c>
      <c r="S1000" s="1" t="str">
        <f>TEXT(Table1[[#This Row],[Date Joined]],"YYYY")</f>
        <v>2017</v>
      </c>
    </row>
    <row r="1001" spans="1:19" x14ac:dyDescent="0.3">
      <c r="A1001" s="1" t="s">
        <v>3365</v>
      </c>
      <c r="B1001" s="1" t="s">
        <v>68</v>
      </c>
      <c r="C1001" s="1" t="s">
        <v>15</v>
      </c>
      <c r="D1001" s="2">
        <v>27</v>
      </c>
      <c r="E1001" s="1" t="s">
        <v>16</v>
      </c>
      <c r="F1001" s="1" t="s">
        <v>26</v>
      </c>
      <c r="G1001" s="28">
        <v>43058</v>
      </c>
      <c r="H1001" s="3">
        <v>14723.96</v>
      </c>
      <c r="I1001" s="1" t="s">
        <v>18</v>
      </c>
      <c r="J1001" s="1" t="s">
        <v>32</v>
      </c>
      <c r="K1001" s="1" t="s">
        <v>20</v>
      </c>
      <c r="L1001" s="1" t="s">
        <v>20</v>
      </c>
      <c r="M1001" s="1" t="s">
        <v>21</v>
      </c>
      <c r="N1001" s="1" t="s">
        <v>69</v>
      </c>
      <c r="O1001" s="1" t="s">
        <v>28</v>
      </c>
      <c r="P1001" s="1" t="str">
        <f>IFERROR( LOOKUP(Table1[[#This Row],[Age]],$AO$3:$AO$8,$AP$3:$AP$8), "Out of Range")</f>
        <v>26-35</v>
      </c>
      <c r="Q1001" s="1" t="str">
        <f>TEXT(Table1[[#This Row],[Date Joined]],"DD")</f>
        <v>19</v>
      </c>
      <c r="R1001" s="1" t="str">
        <f>TEXT(Table1[[#This Row],[Date Joined]],"MMM")</f>
        <v>Nov</v>
      </c>
      <c r="S1001" s="1" t="str">
        <f>TEXT(Table1[[#This Row],[Date Joined]],"YYYY")</f>
        <v>2017</v>
      </c>
    </row>
    <row r="1002" spans="1:19" x14ac:dyDescent="0.3">
      <c r="A1002" s="1" t="s">
        <v>3382</v>
      </c>
      <c r="B1002" s="1" t="s">
        <v>95</v>
      </c>
      <c r="C1002" s="1" t="s">
        <v>15</v>
      </c>
      <c r="D1002" s="2">
        <v>27</v>
      </c>
      <c r="E1002" s="1" t="s">
        <v>16</v>
      </c>
      <c r="F1002" s="1" t="s">
        <v>17</v>
      </c>
      <c r="G1002" s="28">
        <v>43059</v>
      </c>
      <c r="H1002" s="3">
        <v>45175.13</v>
      </c>
      <c r="I1002" s="1" t="s">
        <v>31</v>
      </c>
      <c r="J1002" s="1" t="s">
        <v>32</v>
      </c>
      <c r="K1002" s="1" t="s">
        <v>28</v>
      </c>
      <c r="L1002" s="1" t="s">
        <v>20</v>
      </c>
      <c r="M1002" s="1" t="s">
        <v>21</v>
      </c>
      <c r="N1002" s="1" t="s">
        <v>22</v>
      </c>
      <c r="O1002" s="1" t="s">
        <v>20</v>
      </c>
      <c r="P1002" s="1" t="str">
        <f>IFERROR( LOOKUP(Table1[[#This Row],[Age]],$AO$3:$AO$8,$AP$3:$AP$8), "Out of Range")</f>
        <v>26-35</v>
      </c>
      <c r="Q1002" s="1" t="str">
        <f>TEXT(Table1[[#This Row],[Date Joined]],"DD")</f>
        <v>20</v>
      </c>
      <c r="R1002" s="1" t="str">
        <f>TEXT(Table1[[#This Row],[Date Joined]],"MMM")</f>
        <v>Nov</v>
      </c>
      <c r="S1002" s="1" t="str">
        <f>TEXT(Table1[[#This Row],[Date Joined]],"YYYY")</f>
        <v>2017</v>
      </c>
    </row>
    <row r="1003" spans="1:19" x14ac:dyDescent="0.3">
      <c r="A1003" s="1" t="s">
        <v>3389</v>
      </c>
      <c r="B1003" s="1" t="s">
        <v>54</v>
      </c>
      <c r="C1003" s="1" t="s">
        <v>15</v>
      </c>
      <c r="D1003" s="2">
        <v>27</v>
      </c>
      <c r="E1003" s="1" t="s">
        <v>16</v>
      </c>
      <c r="F1003" s="1" t="s">
        <v>17</v>
      </c>
      <c r="G1003" s="28">
        <v>43060</v>
      </c>
      <c r="H1003" s="3">
        <v>79841.06</v>
      </c>
      <c r="I1003" s="1" t="s">
        <v>18</v>
      </c>
      <c r="J1003" s="1" t="s">
        <v>22</v>
      </c>
      <c r="K1003" s="1" t="s">
        <v>28</v>
      </c>
      <c r="L1003" s="1" t="s">
        <v>20</v>
      </c>
      <c r="M1003" s="1" t="s">
        <v>22</v>
      </c>
      <c r="N1003" s="1" t="s">
        <v>22</v>
      </c>
      <c r="O1003" s="1" t="s">
        <v>20</v>
      </c>
      <c r="P1003" s="1" t="str">
        <f>IFERROR( LOOKUP(Table1[[#This Row],[Age]],$AO$3:$AO$8,$AP$3:$AP$8), "Out of Range")</f>
        <v>26-35</v>
      </c>
      <c r="Q1003" s="1" t="str">
        <f>TEXT(Table1[[#This Row],[Date Joined]],"DD")</f>
        <v>21</v>
      </c>
      <c r="R1003" s="1" t="str">
        <f>TEXT(Table1[[#This Row],[Date Joined]],"MMM")</f>
        <v>Nov</v>
      </c>
      <c r="S1003" s="1" t="str">
        <f>TEXT(Table1[[#This Row],[Date Joined]],"YYYY")</f>
        <v>2017</v>
      </c>
    </row>
    <row r="1004" spans="1:19" x14ac:dyDescent="0.3">
      <c r="A1004" s="1" t="s">
        <v>3428</v>
      </c>
      <c r="B1004" s="1" t="s">
        <v>57</v>
      </c>
      <c r="C1004" s="1" t="s">
        <v>15</v>
      </c>
      <c r="D1004" s="2">
        <v>27</v>
      </c>
      <c r="E1004" s="1" t="s">
        <v>34</v>
      </c>
      <c r="F1004" s="1" t="s">
        <v>17</v>
      </c>
      <c r="G1004" s="28">
        <v>43062</v>
      </c>
      <c r="H1004" s="3">
        <v>11785.43</v>
      </c>
      <c r="I1004" s="1" t="s">
        <v>18</v>
      </c>
      <c r="J1004" s="1" t="s">
        <v>27</v>
      </c>
      <c r="K1004" s="1" t="s">
        <v>20</v>
      </c>
      <c r="L1004" s="1" t="s">
        <v>20</v>
      </c>
      <c r="M1004" s="1" t="s">
        <v>22</v>
      </c>
      <c r="N1004" s="1" t="s">
        <v>22</v>
      </c>
      <c r="O1004" s="1" t="s">
        <v>20</v>
      </c>
      <c r="P1004" s="1" t="str">
        <f>IFERROR( LOOKUP(Table1[[#This Row],[Age]],$AO$3:$AO$8,$AP$3:$AP$8), "Out of Range")</f>
        <v>26-35</v>
      </c>
      <c r="Q1004" s="1" t="str">
        <f>TEXT(Table1[[#This Row],[Date Joined]],"DD")</f>
        <v>23</v>
      </c>
      <c r="R1004" s="1" t="str">
        <f>TEXT(Table1[[#This Row],[Date Joined]],"MMM")</f>
        <v>Nov</v>
      </c>
      <c r="S1004" s="1" t="str">
        <f>TEXT(Table1[[#This Row],[Date Joined]],"YYYY")</f>
        <v>2017</v>
      </c>
    </row>
    <row r="1005" spans="1:19" x14ac:dyDescent="0.3">
      <c r="A1005" s="1" t="s">
        <v>1112</v>
      </c>
      <c r="B1005" s="1" t="s">
        <v>83</v>
      </c>
      <c r="C1005" s="1" t="s">
        <v>15</v>
      </c>
      <c r="D1005" s="2">
        <v>21</v>
      </c>
      <c r="E1005" s="1" t="s">
        <v>16</v>
      </c>
      <c r="F1005" s="1" t="s">
        <v>17</v>
      </c>
      <c r="G1005" s="28">
        <v>42913</v>
      </c>
      <c r="H1005" s="3">
        <v>61022.720000000001</v>
      </c>
      <c r="I1005" s="1" t="s">
        <v>18</v>
      </c>
      <c r="J1005" s="1" t="s">
        <v>32</v>
      </c>
      <c r="K1005" s="1" t="s">
        <v>28</v>
      </c>
      <c r="L1005" s="1" t="s">
        <v>20</v>
      </c>
      <c r="M1005" s="1" t="s">
        <v>22</v>
      </c>
      <c r="N1005" s="1" t="s">
        <v>22</v>
      </c>
      <c r="O1005" s="1" t="s">
        <v>20</v>
      </c>
      <c r="P1005" s="1" t="str">
        <f>IFERROR( LOOKUP(Table1[[#This Row],[Age]],$AO$3:$AO$8,$AP$3:$AP$8), "Out of Range")</f>
        <v>15-25</v>
      </c>
      <c r="Q1005" s="1" t="str">
        <f>TEXT(Table1[[#This Row],[Date Joined]],"DD")</f>
        <v>27</v>
      </c>
      <c r="R1005" s="1" t="str">
        <f>TEXT(Table1[[#This Row],[Date Joined]],"MMM")</f>
        <v>Jun</v>
      </c>
      <c r="S1005" s="1" t="str">
        <f>TEXT(Table1[[#This Row],[Date Joined]],"YYYY")</f>
        <v>2017</v>
      </c>
    </row>
    <row r="1006" spans="1:19" x14ac:dyDescent="0.3">
      <c r="A1006" s="1" t="s">
        <v>1113</v>
      </c>
      <c r="B1006" s="1" t="s">
        <v>106</v>
      </c>
      <c r="C1006" s="1" t="s">
        <v>24</v>
      </c>
      <c r="D1006" s="2">
        <v>38</v>
      </c>
      <c r="E1006" s="1" t="s">
        <v>16</v>
      </c>
      <c r="F1006" s="1" t="s">
        <v>17</v>
      </c>
      <c r="G1006" s="28">
        <v>42913</v>
      </c>
      <c r="H1006" s="3">
        <v>73864.820000000007</v>
      </c>
      <c r="I1006" s="1" t="s">
        <v>18</v>
      </c>
      <c r="J1006" s="1" t="s">
        <v>27</v>
      </c>
      <c r="K1006" s="1" t="s">
        <v>28</v>
      </c>
      <c r="L1006" s="1" t="s">
        <v>28</v>
      </c>
      <c r="M1006" s="1" t="s">
        <v>21</v>
      </c>
      <c r="N1006" s="1" t="s">
        <v>22</v>
      </c>
      <c r="O1006" s="1" t="s">
        <v>20</v>
      </c>
      <c r="P1006" s="1" t="str">
        <f>IFERROR( LOOKUP(Table1[[#This Row],[Age]],$AO$3:$AO$8,$AP$3:$AP$8), "Out of Range")</f>
        <v>35-45</v>
      </c>
      <c r="Q1006" s="1" t="str">
        <f>TEXT(Table1[[#This Row],[Date Joined]],"DD")</f>
        <v>27</v>
      </c>
      <c r="R1006" s="1" t="str">
        <f>TEXT(Table1[[#This Row],[Date Joined]],"MMM")</f>
        <v>Jun</v>
      </c>
      <c r="S1006" s="1" t="str">
        <f>TEXT(Table1[[#This Row],[Date Joined]],"YYYY")</f>
        <v>2017</v>
      </c>
    </row>
    <row r="1007" spans="1:19" x14ac:dyDescent="0.3">
      <c r="A1007" s="1" t="s">
        <v>3429</v>
      </c>
      <c r="B1007" s="1" t="s">
        <v>64</v>
      </c>
      <c r="C1007" s="1" t="s">
        <v>24</v>
      </c>
      <c r="D1007" s="2">
        <v>27</v>
      </c>
      <c r="E1007" s="1" t="s">
        <v>25</v>
      </c>
      <c r="F1007" s="1" t="s">
        <v>17</v>
      </c>
      <c r="G1007" s="28">
        <v>43062</v>
      </c>
      <c r="H1007" s="3">
        <v>47190.400000000001</v>
      </c>
      <c r="I1007" s="1" t="s">
        <v>31</v>
      </c>
      <c r="J1007" s="1" t="s">
        <v>27</v>
      </c>
      <c r="K1007" s="1" t="s">
        <v>28</v>
      </c>
      <c r="L1007" s="1" t="s">
        <v>20</v>
      </c>
      <c r="M1007" s="1" t="s">
        <v>21</v>
      </c>
      <c r="N1007" s="1" t="s">
        <v>22</v>
      </c>
      <c r="O1007" s="1" t="s">
        <v>20</v>
      </c>
      <c r="P1007" s="1" t="str">
        <f>IFERROR( LOOKUP(Table1[[#This Row],[Age]],$AO$3:$AO$8,$AP$3:$AP$8), "Out of Range")</f>
        <v>26-35</v>
      </c>
      <c r="Q1007" s="1" t="str">
        <f>TEXT(Table1[[#This Row],[Date Joined]],"DD")</f>
        <v>23</v>
      </c>
      <c r="R1007" s="1" t="str">
        <f>TEXT(Table1[[#This Row],[Date Joined]],"MMM")</f>
        <v>Nov</v>
      </c>
      <c r="S1007" s="1" t="str">
        <f>TEXT(Table1[[#This Row],[Date Joined]],"YYYY")</f>
        <v>2017</v>
      </c>
    </row>
    <row r="1008" spans="1:19" x14ac:dyDescent="0.3">
      <c r="A1008" s="1" t="s">
        <v>1115</v>
      </c>
      <c r="B1008" s="1" t="s">
        <v>60</v>
      </c>
      <c r="C1008" s="1" t="s">
        <v>15</v>
      </c>
      <c r="D1008" s="2">
        <v>47</v>
      </c>
      <c r="E1008" s="1" t="s">
        <v>16</v>
      </c>
      <c r="F1008" s="1" t="s">
        <v>26</v>
      </c>
      <c r="G1008" s="28">
        <v>42913</v>
      </c>
      <c r="H1008" s="3">
        <v>12850.55</v>
      </c>
      <c r="I1008" s="1" t="s">
        <v>18</v>
      </c>
      <c r="J1008" s="1" t="s">
        <v>32</v>
      </c>
      <c r="K1008" s="1" t="s">
        <v>28</v>
      </c>
      <c r="L1008" s="1" t="s">
        <v>20</v>
      </c>
      <c r="M1008" s="1" t="s">
        <v>21</v>
      </c>
      <c r="N1008" s="1" t="s">
        <v>22</v>
      </c>
      <c r="O1008" s="1" t="s">
        <v>20</v>
      </c>
      <c r="P1008" s="1" t="str">
        <f>IFERROR( LOOKUP(Table1[[#This Row],[Age]],$AO$3:$AO$8,$AP$3:$AP$8), "Out of Range")</f>
        <v>45-55</v>
      </c>
      <c r="Q1008" s="1" t="str">
        <f>TEXT(Table1[[#This Row],[Date Joined]],"DD")</f>
        <v>27</v>
      </c>
      <c r="R1008" s="1" t="str">
        <f>TEXT(Table1[[#This Row],[Date Joined]],"MMM")</f>
        <v>Jun</v>
      </c>
      <c r="S1008" s="1" t="str">
        <f>TEXT(Table1[[#This Row],[Date Joined]],"YYYY")</f>
        <v>2017</v>
      </c>
    </row>
    <row r="1009" spans="1:19" x14ac:dyDescent="0.3">
      <c r="A1009" s="1" t="s">
        <v>3638</v>
      </c>
      <c r="B1009" s="1" t="s">
        <v>108</v>
      </c>
      <c r="C1009" s="1" t="s">
        <v>15</v>
      </c>
      <c r="D1009" s="2">
        <v>27</v>
      </c>
      <c r="E1009" s="1" t="s">
        <v>40</v>
      </c>
      <c r="F1009" s="1" t="s">
        <v>26</v>
      </c>
      <c r="G1009" s="28">
        <v>43072</v>
      </c>
      <c r="H1009" s="3">
        <v>109489.72</v>
      </c>
      <c r="I1009" s="1" t="s">
        <v>31</v>
      </c>
      <c r="J1009" s="1" t="s">
        <v>32</v>
      </c>
      <c r="K1009" s="1" t="s">
        <v>20</v>
      </c>
      <c r="L1009" s="1" t="s">
        <v>20</v>
      </c>
      <c r="M1009" s="1" t="s">
        <v>21</v>
      </c>
      <c r="N1009" s="1" t="s">
        <v>22</v>
      </c>
      <c r="O1009" s="1" t="s">
        <v>20</v>
      </c>
      <c r="P1009" s="1" t="str">
        <f>IFERROR( LOOKUP(Table1[[#This Row],[Age]],$AO$3:$AO$8,$AP$3:$AP$8), "Out of Range")</f>
        <v>26-35</v>
      </c>
      <c r="Q1009" s="1" t="str">
        <f>TEXT(Table1[[#This Row],[Date Joined]],"DD")</f>
        <v>03</v>
      </c>
      <c r="R1009" s="1" t="str">
        <f>TEXT(Table1[[#This Row],[Date Joined]],"MMM")</f>
        <v>Dec</v>
      </c>
      <c r="S1009" s="1" t="str">
        <f>TEXT(Table1[[#This Row],[Date Joined]],"YYYY")</f>
        <v>2017</v>
      </c>
    </row>
    <row r="1010" spans="1:19" x14ac:dyDescent="0.3">
      <c r="A1010" s="1" t="s">
        <v>3684</v>
      </c>
      <c r="B1010" s="1" t="s">
        <v>43</v>
      </c>
      <c r="C1010" s="1" t="s">
        <v>24</v>
      </c>
      <c r="D1010" s="2">
        <v>27</v>
      </c>
      <c r="E1010" s="1" t="s">
        <v>16</v>
      </c>
      <c r="F1010" s="1" t="s">
        <v>17</v>
      </c>
      <c r="G1010" s="28">
        <v>43075</v>
      </c>
      <c r="H1010" s="3">
        <v>20676.84</v>
      </c>
      <c r="I1010" s="1" t="s">
        <v>18</v>
      </c>
      <c r="J1010" s="1" t="s">
        <v>19</v>
      </c>
      <c r="K1010" s="1" t="s">
        <v>28</v>
      </c>
      <c r="L1010" s="1" t="s">
        <v>28</v>
      </c>
      <c r="M1010" s="1" t="s">
        <v>22</v>
      </c>
      <c r="N1010" s="1" t="s">
        <v>22</v>
      </c>
      <c r="O1010" s="1" t="s">
        <v>20</v>
      </c>
      <c r="P1010" s="1" t="str">
        <f>IFERROR( LOOKUP(Table1[[#This Row],[Age]],$AO$3:$AO$8,$AP$3:$AP$8), "Out of Range")</f>
        <v>26-35</v>
      </c>
      <c r="Q1010" s="1" t="str">
        <f>TEXT(Table1[[#This Row],[Date Joined]],"DD")</f>
        <v>06</v>
      </c>
      <c r="R1010" s="1" t="str">
        <f>TEXT(Table1[[#This Row],[Date Joined]],"MMM")</f>
        <v>Dec</v>
      </c>
      <c r="S1010" s="1" t="str">
        <f>TEXT(Table1[[#This Row],[Date Joined]],"YYYY")</f>
        <v>2017</v>
      </c>
    </row>
    <row r="1011" spans="1:19" x14ac:dyDescent="0.3">
      <c r="A1011" s="1" t="s">
        <v>1118</v>
      </c>
      <c r="B1011" s="1" t="s">
        <v>88</v>
      </c>
      <c r="C1011" s="1" t="s">
        <v>24</v>
      </c>
      <c r="D1011" s="2">
        <v>36</v>
      </c>
      <c r="E1011" s="1" t="s">
        <v>34</v>
      </c>
      <c r="F1011" s="1" t="s">
        <v>41</v>
      </c>
      <c r="G1011" s="28">
        <v>42913</v>
      </c>
      <c r="H1011" s="3">
        <v>66439.42</v>
      </c>
      <c r="I1011" s="1" t="s">
        <v>18</v>
      </c>
      <c r="J1011" s="1" t="s">
        <v>32</v>
      </c>
      <c r="K1011" s="1" t="s">
        <v>20</v>
      </c>
      <c r="L1011" s="1" t="s">
        <v>20</v>
      </c>
      <c r="M1011" s="1" t="s">
        <v>22</v>
      </c>
      <c r="N1011" s="1" t="s">
        <v>22</v>
      </c>
      <c r="O1011" s="1" t="s">
        <v>20</v>
      </c>
      <c r="P1011" s="1" t="str">
        <f>IFERROR( LOOKUP(Table1[[#This Row],[Age]],$AO$3:$AO$8,$AP$3:$AP$8), "Out of Range")</f>
        <v>35-45</v>
      </c>
      <c r="Q1011" s="1" t="str">
        <f>TEXT(Table1[[#This Row],[Date Joined]],"DD")</f>
        <v>27</v>
      </c>
      <c r="R1011" s="1" t="str">
        <f>TEXT(Table1[[#This Row],[Date Joined]],"MMM")</f>
        <v>Jun</v>
      </c>
      <c r="S1011" s="1" t="str">
        <f>TEXT(Table1[[#This Row],[Date Joined]],"YYYY")</f>
        <v>2017</v>
      </c>
    </row>
    <row r="1012" spans="1:19" x14ac:dyDescent="0.3">
      <c r="A1012" s="1" t="s">
        <v>1119</v>
      </c>
      <c r="B1012" s="1" t="s">
        <v>62</v>
      </c>
      <c r="C1012" s="1" t="s">
        <v>15</v>
      </c>
      <c r="D1012" s="2">
        <v>39</v>
      </c>
      <c r="E1012" s="1" t="s">
        <v>16</v>
      </c>
      <c r="F1012" s="1" t="s">
        <v>17</v>
      </c>
      <c r="G1012" s="28">
        <v>42914</v>
      </c>
      <c r="H1012" s="3">
        <v>30537.52</v>
      </c>
      <c r="I1012" s="1" t="s">
        <v>31</v>
      </c>
      <c r="J1012" s="1" t="s">
        <v>27</v>
      </c>
      <c r="K1012" s="1" t="s">
        <v>20</v>
      </c>
      <c r="L1012" s="1" t="s">
        <v>20</v>
      </c>
      <c r="M1012" s="1" t="s">
        <v>21</v>
      </c>
      <c r="N1012" s="1" t="s">
        <v>22</v>
      </c>
      <c r="O1012" s="1" t="s">
        <v>20</v>
      </c>
      <c r="P1012" s="1" t="str">
        <f>IFERROR( LOOKUP(Table1[[#This Row],[Age]],$AO$3:$AO$8,$AP$3:$AP$8), "Out of Range")</f>
        <v>35-45</v>
      </c>
      <c r="Q1012" s="1" t="str">
        <f>TEXT(Table1[[#This Row],[Date Joined]],"DD")</f>
        <v>28</v>
      </c>
      <c r="R1012" s="1" t="str">
        <f>TEXT(Table1[[#This Row],[Date Joined]],"MMM")</f>
        <v>Jun</v>
      </c>
      <c r="S1012" s="1" t="str">
        <f>TEXT(Table1[[#This Row],[Date Joined]],"YYYY")</f>
        <v>2017</v>
      </c>
    </row>
    <row r="1013" spans="1:19" x14ac:dyDescent="0.3">
      <c r="A1013" s="1" t="s">
        <v>1120</v>
      </c>
      <c r="B1013" s="1" t="s">
        <v>44</v>
      </c>
      <c r="C1013" s="1" t="s">
        <v>15</v>
      </c>
      <c r="D1013" s="2">
        <v>37</v>
      </c>
      <c r="E1013" s="1" t="s">
        <v>16</v>
      </c>
      <c r="F1013" s="1" t="s">
        <v>26</v>
      </c>
      <c r="G1013" s="28">
        <v>42914</v>
      </c>
      <c r="H1013" s="3">
        <v>33517.78</v>
      </c>
      <c r="I1013" s="1" t="s">
        <v>18</v>
      </c>
      <c r="J1013" s="1" t="s">
        <v>19</v>
      </c>
      <c r="K1013" s="1" t="s">
        <v>28</v>
      </c>
      <c r="L1013" s="1" t="s">
        <v>20</v>
      </c>
      <c r="M1013" s="1" t="s">
        <v>22</v>
      </c>
      <c r="N1013" s="1" t="s">
        <v>22</v>
      </c>
      <c r="O1013" s="1" t="s">
        <v>20</v>
      </c>
      <c r="P1013" s="1" t="str">
        <f>IFERROR( LOOKUP(Table1[[#This Row],[Age]],$AO$3:$AO$8,$AP$3:$AP$8), "Out of Range")</f>
        <v>35-45</v>
      </c>
      <c r="Q1013" s="1" t="str">
        <f>TEXT(Table1[[#This Row],[Date Joined]],"DD")</f>
        <v>28</v>
      </c>
      <c r="R1013" s="1" t="str">
        <f>TEXT(Table1[[#This Row],[Date Joined]],"MMM")</f>
        <v>Jun</v>
      </c>
      <c r="S1013" s="1" t="str">
        <f>TEXT(Table1[[#This Row],[Date Joined]],"YYYY")</f>
        <v>2017</v>
      </c>
    </row>
    <row r="1014" spans="1:19" x14ac:dyDescent="0.3">
      <c r="A1014" s="1" t="s">
        <v>1121</v>
      </c>
      <c r="B1014" s="1" t="s">
        <v>43</v>
      </c>
      <c r="C1014" s="1" t="s">
        <v>15</v>
      </c>
      <c r="D1014" s="2">
        <v>38</v>
      </c>
      <c r="E1014" s="1" t="s">
        <v>16</v>
      </c>
      <c r="F1014" s="1" t="s">
        <v>17</v>
      </c>
      <c r="G1014" s="28">
        <v>42914</v>
      </c>
      <c r="H1014" s="3">
        <v>38516.79</v>
      </c>
      <c r="I1014" s="1" t="s">
        <v>18</v>
      </c>
      <c r="J1014" s="1" t="s">
        <v>27</v>
      </c>
      <c r="K1014" s="1" t="s">
        <v>28</v>
      </c>
      <c r="L1014" s="1" t="s">
        <v>20</v>
      </c>
      <c r="M1014" s="1" t="s">
        <v>22</v>
      </c>
      <c r="N1014" s="1" t="s">
        <v>22</v>
      </c>
      <c r="O1014" s="1" t="s">
        <v>20</v>
      </c>
      <c r="P1014" s="1" t="str">
        <f>IFERROR( LOOKUP(Table1[[#This Row],[Age]],$AO$3:$AO$8,$AP$3:$AP$8), "Out of Range")</f>
        <v>35-45</v>
      </c>
      <c r="Q1014" s="1" t="str">
        <f>TEXT(Table1[[#This Row],[Date Joined]],"DD")</f>
        <v>28</v>
      </c>
      <c r="R1014" s="1" t="str">
        <f>TEXT(Table1[[#This Row],[Date Joined]],"MMM")</f>
        <v>Jun</v>
      </c>
      <c r="S1014" s="1" t="str">
        <f>TEXT(Table1[[#This Row],[Date Joined]],"YYYY")</f>
        <v>2017</v>
      </c>
    </row>
    <row r="1015" spans="1:19" x14ac:dyDescent="0.3">
      <c r="A1015" s="1" t="s">
        <v>1122</v>
      </c>
      <c r="B1015" s="1" t="s">
        <v>80</v>
      </c>
      <c r="C1015" s="1" t="s">
        <v>15</v>
      </c>
      <c r="D1015" s="2">
        <v>41</v>
      </c>
      <c r="E1015" s="1" t="s">
        <v>16</v>
      </c>
      <c r="F1015" s="1" t="s">
        <v>17</v>
      </c>
      <c r="G1015" s="28">
        <v>42914</v>
      </c>
      <c r="H1015" s="3">
        <v>113250.03</v>
      </c>
      <c r="I1015" s="1" t="s">
        <v>18</v>
      </c>
      <c r="J1015" s="1" t="s">
        <v>32</v>
      </c>
      <c r="K1015" s="1" t="s">
        <v>20</v>
      </c>
      <c r="L1015" s="1" t="s">
        <v>20</v>
      </c>
      <c r="M1015" s="1" t="s">
        <v>21</v>
      </c>
      <c r="N1015" s="1" t="s">
        <v>22</v>
      </c>
      <c r="O1015" s="1" t="s">
        <v>20</v>
      </c>
      <c r="P1015" s="1" t="str">
        <f>IFERROR( LOOKUP(Table1[[#This Row],[Age]],$AO$3:$AO$8,$AP$3:$AP$8), "Out of Range")</f>
        <v>35-45</v>
      </c>
      <c r="Q1015" s="1" t="str">
        <f>TEXT(Table1[[#This Row],[Date Joined]],"DD")</f>
        <v>28</v>
      </c>
      <c r="R1015" s="1" t="str">
        <f>TEXT(Table1[[#This Row],[Date Joined]],"MMM")</f>
        <v>Jun</v>
      </c>
      <c r="S1015" s="1" t="str">
        <f>TEXT(Table1[[#This Row],[Date Joined]],"YYYY")</f>
        <v>2017</v>
      </c>
    </row>
    <row r="1016" spans="1:19" x14ac:dyDescent="0.3">
      <c r="A1016" s="1" t="s">
        <v>3710</v>
      </c>
      <c r="B1016" s="1" t="s">
        <v>35</v>
      </c>
      <c r="C1016" s="1" t="s">
        <v>15</v>
      </c>
      <c r="D1016" s="2">
        <v>27</v>
      </c>
      <c r="E1016" s="1" t="s">
        <v>16</v>
      </c>
      <c r="F1016" s="1" t="s">
        <v>26</v>
      </c>
      <c r="G1016" s="28">
        <v>43076</v>
      </c>
      <c r="H1016" s="3">
        <v>21792.54</v>
      </c>
      <c r="I1016" s="1" t="s">
        <v>18</v>
      </c>
      <c r="J1016" s="1" t="s">
        <v>27</v>
      </c>
      <c r="K1016" s="1" t="s">
        <v>28</v>
      </c>
      <c r="L1016" s="1" t="s">
        <v>20</v>
      </c>
      <c r="M1016" s="1" t="s">
        <v>22</v>
      </c>
      <c r="N1016" s="1" t="s">
        <v>22</v>
      </c>
      <c r="O1016" s="1" t="s">
        <v>20</v>
      </c>
      <c r="P1016" s="1" t="str">
        <f>IFERROR( LOOKUP(Table1[[#This Row],[Age]],$AO$3:$AO$8,$AP$3:$AP$8), "Out of Range")</f>
        <v>26-35</v>
      </c>
      <c r="Q1016" s="1" t="str">
        <f>TEXT(Table1[[#This Row],[Date Joined]],"DD")</f>
        <v>07</v>
      </c>
      <c r="R1016" s="1" t="str">
        <f>TEXT(Table1[[#This Row],[Date Joined]],"MMM")</f>
        <v>Dec</v>
      </c>
      <c r="S1016" s="1" t="str">
        <f>TEXT(Table1[[#This Row],[Date Joined]],"YYYY")</f>
        <v>2017</v>
      </c>
    </row>
    <row r="1017" spans="1:19" x14ac:dyDescent="0.3">
      <c r="A1017" s="1" t="s">
        <v>1124</v>
      </c>
      <c r="B1017" s="1" t="s">
        <v>58</v>
      </c>
      <c r="C1017" s="1" t="s">
        <v>24</v>
      </c>
      <c r="D1017" s="2">
        <v>37</v>
      </c>
      <c r="E1017" s="1" t="s">
        <v>16</v>
      </c>
      <c r="F1017" s="1" t="s">
        <v>17</v>
      </c>
      <c r="G1017" s="28">
        <v>42914</v>
      </c>
      <c r="H1017" s="3">
        <v>46109.1</v>
      </c>
      <c r="I1017" s="1" t="s">
        <v>18</v>
      </c>
      <c r="J1017" s="1" t="s">
        <v>27</v>
      </c>
      <c r="K1017" s="1" t="s">
        <v>28</v>
      </c>
      <c r="L1017" s="1" t="s">
        <v>20</v>
      </c>
      <c r="M1017" s="1" t="s">
        <v>22</v>
      </c>
      <c r="N1017" s="1" t="s">
        <v>22</v>
      </c>
      <c r="O1017" s="1" t="s">
        <v>20</v>
      </c>
      <c r="P1017" s="1" t="str">
        <f>IFERROR( LOOKUP(Table1[[#This Row],[Age]],$AO$3:$AO$8,$AP$3:$AP$8), "Out of Range")</f>
        <v>35-45</v>
      </c>
      <c r="Q1017" s="1" t="str">
        <f>TEXT(Table1[[#This Row],[Date Joined]],"DD")</f>
        <v>28</v>
      </c>
      <c r="R1017" s="1" t="str">
        <f>TEXT(Table1[[#This Row],[Date Joined]],"MMM")</f>
        <v>Jun</v>
      </c>
      <c r="S1017" s="1" t="str">
        <f>TEXT(Table1[[#This Row],[Date Joined]],"YYYY")</f>
        <v>2017</v>
      </c>
    </row>
    <row r="1018" spans="1:19" x14ac:dyDescent="0.3">
      <c r="A1018" s="1" t="s">
        <v>3751</v>
      </c>
      <c r="B1018" s="1" t="s">
        <v>96</v>
      </c>
      <c r="C1018" s="1" t="s">
        <v>15</v>
      </c>
      <c r="D1018" s="2">
        <v>27</v>
      </c>
      <c r="E1018" s="1" t="s">
        <v>16</v>
      </c>
      <c r="F1018" s="1" t="s">
        <v>17</v>
      </c>
      <c r="G1018" s="28">
        <v>43079</v>
      </c>
      <c r="H1018" s="3">
        <v>138222.73000000001</v>
      </c>
      <c r="I1018" s="1" t="s">
        <v>31</v>
      </c>
      <c r="J1018" s="1" t="s">
        <v>32</v>
      </c>
      <c r="K1018" s="1" t="s">
        <v>20</v>
      </c>
      <c r="L1018" s="1" t="s">
        <v>20</v>
      </c>
      <c r="M1018" s="1" t="s">
        <v>21</v>
      </c>
      <c r="N1018" s="1" t="s">
        <v>22</v>
      </c>
      <c r="O1018" s="1" t="s">
        <v>28</v>
      </c>
      <c r="P1018" s="1" t="str">
        <f>IFERROR( LOOKUP(Table1[[#This Row],[Age]],$AO$3:$AO$8,$AP$3:$AP$8), "Out of Range")</f>
        <v>26-35</v>
      </c>
      <c r="Q1018" s="1" t="str">
        <f>TEXT(Table1[[#This Row],[Date Joined]],"DD")</f>
        <v>10</v>
      </c>
      <c r="R1018" s="1" t="str">
        <f>TEXT(Table1[[#This Row],[Date Joined]],"MMM")</f>
        <v>Dec</v>
      </c>
      <c r="S1018" s="1" t="str">
        <f>TEXT(Table1[[#This Row],[Date Joined]],"YYYY")</f>
        <v>2017</v>
      </c>
    </row>
    <row r="1019" spans="1:19" x14ac:dyDescent="0.3">
      <c r="A1019" s="1" t="s">
        <v>3793</v>
      </c>
      <c r="B1019" s="1" t="s">
        <v>86</v>
      </c>
      <c r="C1019" s="1" t="s">
        <v>15</v>
      </c>
      <c r="D1019" s="2">
        <v>27</v>
      </c>
      <c r="E1019" s="1" t="s">
        <v>16</v>
      </c>
      <c r="F1019" s="1" t="s">
        <v>17</v>
      </c>
      <c r="G1019" s="28">
        <v>43082</v>
      </c>
      <c r="H1019" s="3">
        <v>116264.33</v>
      </c>
      <c r="I1019" s="1" t="s">
        <v>31</v>
      </c>
      <c r="J1019" s="1" t="s">
        <v>32</v>
      </c>
      <c r="K1019" s="1" t="s">
        <v>20</v>
      </c>
      <c r="L1019" s="1" t="s">
        <v>20</v>
      </c>
      <c r="M1019" s="1" t="s">
        <v>21</v>
      </c>
      <c r="N1019" s="1" t="s">
        <v>69</v>
      </c>
      <c r="O1019" s="1" t="s">
        <v>28</v>
      </c>
      <c r="P1019" s="1" t="str">
        <f>IFERROR( LOOKUP(Table1[[#This Row],[Age]],$AO$3:$AO$8,$AP$3:$AP$8), "Out of Range")</f>
        <v>26-35</v>
      </c>
      <c r="Q1019" s="1" t="str">
        <f>TEXT(Table1[[#This Row],[Date Joined]],"DD")</f>
        <v>13</v>
      </c>
      <c r="R1019" s="1" t="str">
        <f>TEXT(Table1[[#This Row],[Date Joined]],"MMM")</f>
        <v>Dec</v>
      </c>
      <c r="S1019" s="1" t="str">
        <f>TEXT(Table1[[#This Row],[Date Joined]],"YYYY")</f>
        <v>2017</v>
      </c>
    </row>
    <row r="1020" spans="1:19" x14ac:dyDescent="0.3">
      <c r="A1020" s="1" t="s">
        <v>1127</v>
      </c>
      <c r="B1020" s="1" t="s">
        <v>67</v>
      </c>
      <c r="C1020" s="1" t="s">
        <v>15</v>
      </c>
      <c r="D1020" s="2">
        <v>60</v>
      </c>
      <c r="E1020" s="1" t="s">
        <v>40</v>
      </c>
      <c r="F1020" s="1" t="s">
        <v>26</v>
      </c>
      <c r="G1020" s="28">
        <v>42914</v>
      </c>
      <c r="H1020" s="3">
        <v>100760</v>
      </c>
      <c r="I1020" s="1" t="s">
        <v>18</v>
      </c>
      <c r="J1020" s="1" t="s">
        <v>27</v>
      </c>
      <c r="K1020" s="1" t="s">
        <v>20</v>
      </c>
      <c r="L1020" s="1" t="s">
        <v>20</v>
      </c>
      <c r="M1020" s="1" t="s">
        <v>22</v>
      </c>
      <c r="N1020" s="1" t="s">
        <v>22</v>
      </c>
      <c r="O1020" s="1" t="s">
        <v>20</v>
      </c>
      <c r="P1020" s="1" t="str">
        <f>IFERROR( LOOKUP(Table1[[#This Row],[Age]],$AO$3:$AO$8,$AP$3:$AP$8), "Out of Range")</f>
        <v>55-65</v>
      </c>
      <c r="Q1020" s="1" t="str">
        <f>TEXT(Table1[[#This Row],[Date Joined]],"DD")</f>
        <v>28</v>
      </c>
      <c r="R1020" s="1" t="str">
        <f>TEXT(Table1[[#This Row],[Date Joined]],"MMM")</f>
        <v>Jun</v>
      </c>
      <c r="S1020" s="1" t="str">
        <f>TEXT(Table1[[#This Row],[Date Joined]],"YYYY")</f>
        <v>2017</v>
      </c>
    </row>
    <row r="1021" spans="1:19" x14ac:dyDescent="0.3">
      <c r="A1021" s="1" t="s">
        <v>1128</v>
      </c>
      <c r="B1021" s="1" t="s">
        <v>104</v>
      </c>
      <c r="C1021" s="1" t="s">
        <v>24</v>
      </c>
      <c r="D1021" s="2">
        <v>55</v>
      </c>
      <c r="E1021" s="1" t="s">
        <v>40</v>
      </c>
      <c r="F1021" s="1" t="s">
        <v>41</v>
      </c>
      <c r="G1021" s="28">
        <v>42914</v>
      </c>
      <c r="H1021" s="3">
        <v>44407.34</v>
      </c>
      <c r="I1021" s="1" t="s">
        <v>18</v>
      </c>
      <c r="J1021" s="1" t="s">
        <v>27</v>
      </c>
      <c r="K1021" s="1" t="s">
        <v>28</v>
      </c>
      <c r="L1021" s="1" t="s">
        <v>20</v>
      </c>
      <c r="M1021" s="1" t="s">
        <v>21</v>
      </c>
      <c r="N1021" s="1" t="s">
        <v>22</v>
      </c>
      <c r="O1021" s="1" t="s">
        <v>28</v>
      </c>
      <c r="P1021" s="1" t="str">
        <f>IFERROR( LOOKUP(Table1[[#This Row],[Age]],$AO$3:$AO$8,$AP$3:$AP$8), "Out of Range")</f>
        <v>55-65</v>
      </c>
      <c r="Q1021" s="1" t="str">
        <f>TEXT(Table1[[#This Row],[Date Joined]],"DD")</f>
        <v>28</v>
      </c>
      <c r="R1021" s="1" t="str">
        <f>TEXT(Table1[[#This Row],[Date Joined]],"MMM")</f>
        <v>Jun</v>
      </c>
      <c r="S1021" s="1" t="str">
        <f>TEXT(Table1[[#This Row],[Date Joined]],"YYYY")</f>
        <v>2017</v>
      </c>
    </row>
    <row r="1022" spans="1:19" x14ac:dyDescent="0.3">
      <c r="A1022" s="1" t="s">
        <v>1129</v>
      </c>
      <c r="B1022" s="1" t="s">
        <v>60</v>
      </c>
      <c r="C1022" s="1" t="s">
        <v>24</v>
      </c>
      <c r="D1022" s="2">
        <v>57</v>
      </c>
      <c r="E1022" s="1" t="s">
        <v>40</v>
      </c>
      <c r="F1022" s="1" t="s">
        <v>26</v>
      </c>
      <c r="G1022" s="28">
        <v>42914</v>
      </c>
      <c r="H1022" s="3">
        <v>83411.570000000007</v>
      </c>
      <c r="I1022" s="1" t="s">
        <v>18</v>
      </c>
      <c r="J1022" s="1" t="s">
        <v>27</v>
      </c>
      <c r="K1022" s="1" t="s">
        <v>28</v>
      </c>
      <c r="L1022" s="1" t="s">
        <v>20</v>
      </c>
      <c r="M1022" s="1" t="s">
        <v>21</v>
      </c>
      <c r="N1022" s="1" t="s">
        <v>29</v>
      </c>
      <c r="O1022" s="1" t="s">
        <v>28</v>
      </c>
      <c r="P1022" s="1" t="str">
        <f>IFERROR( LOOKUP(Table1[[#This Row],[Age]],$AO$3:$AO$8,$AP$3:$AP$8), "Out of Range")</f>
        <v>55-65</v>
      </c>
      <c r="Q1022" s="1" t="str">
        <f>TEXT(Table1[[#This Row],[Date Joined]],"DD")</f>
        <v>28</v>
      </c>
      <c r="R1022" s="1" t="str">
        <f>TEXT(Table1[[#This Row],[Date Joined]],"MMM")</f>
        <v>Jun</v>
      </c>
      <c r="S1022" s="1" t="str">
        <f>TEXT(Table1[[#This Row],[Date Joined]],"YYYY")</f>
        <v>2017</v>
      </c>
    </row>
    <row r="1023" spans="1:19" x14ac:dyDescent="0.3">
      <c r="A1023" s="1" t="s">
        <v>1130</v>
      </c>
      <c r="B1023" s="1" t="s">
        <v>106</v>
      </c>
      <c r="C1023" s="1" t="s">
        <v>15</v>
      </c>
      <c r="D1023" s="2">
        <v>38</v>
      </c>
      <c r="E1023" s="1" t="s">
        <v>25</v>
      </c>
      <c r="F1023" s="1" t="s">
        <v>17</v>
      </c>
      <c r="G1023" s="28">
        <v>42914</v>
      </c>
      <c r="H1023" s="3">
        <v>114922.87</v>
      </c>
      <c r="I1023" s="1" t="s">
        <v>18</v>
      </c>
      <c r="J1023" s="1" t="s">
        <v>27</v>
      </c>
      <c r="K1023" s="1" t="s">
        <v>28</v>
      </c>
      <c r="L1023" s="1" t="s">
        <v>28</v>
      </c>
      <c r="M1023" s="1" t="s">
        <v>22</v>
      </c>
      <c r="N1023" s="1" t="s">
        <v>22</v>
      </c>
      <c r="O1023" s="1" t="s">
        <v>28</v>
      </c>
      <c r="P1023" s="1" t="str">
        <f>IFERROR( LOOKUP(Table1[[#This Row],[Age]],$AO$3:$AO$8,$AP$3:$AP$8), "Out of Range")</f>
        <v>35-45</v>
      </c>
      <c r="Q1023" s="1" t="str">
        <f>TEXT(Table1[[#This Row],[Date Joined]],"DD")</f>
        <v>28</v>
      </c>
      <c r="R1023" s="1" t="str">
        <f>TEXT(Table1[[#This Row],[Date Joined]],"MMM")</f>
        <v>Jun</v>
      </c>
      <c r="S1023" s="1" t="str">
        <f>TEXT(Table1[[#This Row],[Date Joined]],"YYYY")</f>
        <v>2017</v>
      </c>
    </row>
    <row r="1024" spans="1:19" x14ac:dyDescent="0.3">
      <c r="A1024" s="1" t="s">
        <v>1131</v>
      </c>
      <c r="B1024" s="1" t="s">
        <v>56</v>
      </c>
      <c r="C1024" s="1" t="s">
        <v>15</v>
      </c>
      <c r="D1024" s="2">
        <v>42</v>
      </c>
      <c r="E1024" s="1" t="s">
        <v>16</v>
      </c>
      <c r="F1024" s="1" t="s">
        <v>17</v>
      </c>
      <c r="G1024" s="28">
        <v>42915</v>
      </c>
      <c r="H1024" s="3">
        <v>91572.82</v>
      </c>
      <c r="I1024" s="1" t="s">
        <v>18</v>
      </c>
      <c r="J1024" s="1" t="s">
        <v>27</v>
      </c>
      <c r="K1024" s="1" t="s">
        <v>28</v>
      </c>
      <c r="L1024" s="1" t="s">
        <v>20</v>
      </c>
      <c r="M1024" s="1" t="s">
        <v>22</v>
      </c>
      <c r="N1024" s="1" t="s">
        <v>22</v>
      </c>
      <c r="O1024" s="1" t="s">
        <v>20</v>
      </c>
      <c r="P1024" s="1" t="str">
        <f>IFERROR( LOOKUP(Table1[[#This Row],[Age]],$AO$3:$AO$8,$AP$3:$AP$8), "Out of Range")</f>
        <v>35-45</v>
      </c>
      <c r="Q1024" s="1" t="str">
        <f>TEXT(Table1[[#This Row],[Date Joined]],"DD")</f>
        <v>29</v>
      </c>
      <c r="R1024" s="1" t="str">
        <f>TEXT(Table1[[#This Row],[Date Joined]],"MMM")</f>
        <v>Jun</v>
      </c>
      <c r="S1024" s="1" t="str">
        <f>TEXT(Table1[[#This Row],[Date Joined]],"YYYY")</f>
        <v>2017</v>
      </c>
    </row>
    <row r="1025" spans="1:19" x14ac:dyDescent="0.3">
      <c r="A1025" s="1" t="s">
        <v>1132</v>
      </c>
      <c r="B1025" s="1" t="s">
        <v>73</v>
      </c>
      <c r="C1025" s="1" t="s">
        <v>15</v>
      </c>
      <c r="D1025" s="2">
        <v>36</v>
      </c>
      <c r="E1025" s="1" t="s">
        <v>16</v>
      </c>
      <c r="F1025" s="1" t="s">
        <v>26</v>
      </c>
      <c r="G1025" s="28">
        <v>42915</v>
      </c>
      <c r="H1025" s="3">
        <v>13956.91</v>
      </c>
      <c r="I1025" s="1" t="s">
        <v>18</v>
      </c>
      <c r="J1025" s="1" t="s">
        <v>32</v>
      </c>
      <c r="K1025" s="1" t="s">
        <v>28</v>
      </c>
      <c r="L1025" s="1" t="s">
        <v>20</v>
      </c>
      <c r="M1025" s="1" t="s">
        <v>22</v>
      </c>
      <c r="N1025" s="1" t="s">
        <v>22</v>
      </c>
      <c r="O1025" s="1" t="s">
        <v>20</v>
      </c>
      <c r="P1025" s="1" t="str">
        <f>IFERROR( LOOKUP(Table1[[#This Row],[Age]],$AO$3:$AO$8,$AP$3:$AP$8), "Out of Range")</f>
        <v>35-45</v>
      </c>
      <c r="Q1025" s="1" t="str">
        <f>TEXT(Table1[[#This Row],[Date Joined]],"DD")</f>
        <v>29</v>
      </c>
      <c r="R1025" s="1" t="str">
        <f>TEXT(Table1[[#This Row],[Date Joined]],"MMM")</f>
        <v>Jun</v>
      </c>
      <c r="S1025" s="1" t="str">
        <f>TEXT(Table1[[#This Row],[Date Joined]],"YYYY")</f>
        <v>2017</v>
      </c>
    </row>
    <row r="1026" spans="1:19" x14ac:dyDescent="0.3">
      <c r="A1026" s="1" t="s">
        <v>1133</v>
      </c>
      <c r="B1026" s="1" t="s">
        <v>75</v>
      </c>
      <c r="C1026" s="1" t="s">
        <v>24</v>
      </c>
      <c r="D1026" s="2">
        <v>40</v>
      </c>
      <c r="E1026" s="1" t="s">
        <v>16</v>
      </c>
      <c r="F1026" s="1" t="s">
        <v>17</v>
      </c>
      <c r="G1026" s="28">
        <v>42915</v>
      </c>
      <c r="H1026" s="3">
        <v>82699.360000000001</v>
      </c>
      <c r="I1026" s="1" t="s">
        <v>18</v>
      </c>
      <c r="J1026" s="1" t="s">
        <v>27</v>
      </c>
      <c r="K1026" s="1" t="s">
        <v>28</v>
      </c>
      <c r="L1026" s="1" t="s">
        <v>20</v>
      </c>
      <c r="M1026" s="1" t="s">
        <v>22</v>
      </c>
      <c r="N1026" s="1" t="s">
        <v>22</v>
      </c>
      <c r="O1026" s="1" t="s">
        <v>20</v>
      </c>
      <c r="P1026" s="1" t="str">
        <f>IFERROR( LOOKUP(Table1[[#This Row],[Age]],$AO$3:$AO$8,$AP$3:$AP$8), "Out of Range")</f>
        <v>35-45</v>
      </c>
      <c r="Q1026" s="1" t="str">
        <f>TEXT(Table1[[#This Row],[Date Joined]],"DD")</f>
        <v>29</v>
      </c>
      <c r="R1026" s="1" t="str">
        <f>TEXT(Table1[[#This Row],[Date Joined]],"MMM")</f>
        <v>Jun</v>
      </c>
      <c r="S1026" s="1" t="str">
        <f>TEXT(Table1[[#This Row],[Date Joined]],"YYYY")</f>
        <v>2017</v>
      </c>
    </row>
    <row r="1027" spans="1:19" x14ac:dyDescent="0.3">
      <c r="A1027" s="1" t="s">
        <v>3868</v>
      </c>
      <c r="B1027" s="1" t="s">
        <v>83</v>
      </c>
      <c r="C1027" s="1" t="s">
        <v>24</v>
      </c>
      <c r="D1027" s="2">
        <v>27</v>
      </c>
      <c r="E1027" s="1" t="s">
        <v>16</v>
      </c>
      <c r="F1027" s="1" t="s">
        <v>17</v>
      </c>
      <c r="G1027" s="28">
        <v>43085</v>
      </c>
      <c r="H1027" s="3">
        <v>64031.01</v>
      </c>
      <c r="I1027" s="1" t="s">
        <v>18</v>
      </c>
      <c r="J1027" s="1" t="s">
        <v>19</v>
      </c>
      <c r="K1027" s="1" t="s">
        <v>20</v>
      </c>
      <c r="L1027" s="1" t="s">
        <v>20</v>
      </c>
      <c r="M1027" s="1" t="s">
        <v>22</v>
      </c>
      <c r="N1027" s="1" t="s">
        <v>22</v>
      </c>
      <c r="O1027" s="1" t="s">
        <v>20</v>
      </c>
      <c r="P1027" s="1" t="str">
        <f>IFERROR( LOOKUP(Table1[[#This Row],[Age]],$AO$3:$AO$8,$AP$3:$AP$8), "Out of Range")</f>
        <v>26-35</v>
      </c>
      <c r="Q1027" s="1" t="str">
        <f>TEXT(Table1[[#This Row],[Date Joined]],"DD")</f>
        <v>16</v>
      </c>
      <c r="R1027" s="1" t="str">
        <f>TEXT(Table1[[#This Row],[Date Joined]],"MMM")</f>
        <v>Dec</v>
      </c>
      <c r="S1027" s="1" t="str">
        <f>TEXT(Table1[[#This Row],[Date Joined]],"YYYY")</f>
        <v>2017</v>
      </c>
    </row>
    <row r="1028" spans="1:19" x14ac:dyDescent="0.3">
      <c r="A1028" s="1" t="s">
        <v>3943</v>
      </c>
      <c r="B1028" s="1" t="s">
        <v>50</v>
      </c>
      <c r="C1028" s="1" t="s">
        <v>24</v>
      </c>
      <c r="D1028" s="2">
        <v>27</v>
      </c>
      <c r="E1028" s="1" t="s">
        <v>16</v>
      </c>
      <c r="F1028" s="1" t="s">
        <v>17</v>
      </c>
      <c r="G1028" s="28">
        <v>43089</v>
      </c>
      <c r="H1028" s="3">
        <v>83031.03</v>
      </c>
      <c r="I1028" s="1" t="s">
        <v>18</v>
      </c>
      <c r="J1028" s="1" t="s">
        <v>27</v>
      </c>
      <c r="K1028" s="1" t="s">
        <v>28</v>
      </c>
      <c r="L1028" s="1" t="s">
        <v>20</v>
      </c>
      <c r="M1028" s="1" t="s">
        <v>21</v>
      </c>
      <c r="N1028" s="1" t="s">
        <v>29</v>
      </c>
      <c r="O1028" s="1" t="s">
        <v>20</v>
      </c>
      <c r="P1028" s="1" t="str">
        <f>IFERROR( LOOKUP(Table1[[#This Row],[Age]],$AO$3:$AO$8,$AP$3:$AP$8), "Out of Range")</f>
        <v>26-35</v>
      </c>
      <c r="Q1028" s="1" t="str">
        <f>TEXT(Table1[[#This Row],[Date Joined]],"DD")</f>
        <v>20</v>
      </c>
      <c r="R1028" s="1" t="str">
        <f>TEXT(Table1[[#This Row],[Date Joined]],"MMM")</f>
        <v>Dec</v>
      </c>
      <c r="S1028" s="1" t="str">
        <f>TEXT(Table1[[#This Row],[Date Joined]],"YYYY")</f>
        <v>2017</v>
      </c>
    </row>
    <row r="1029" spans="1:19" x14ac:dyDescent="0.3">
      <c r="A1029" s="1" t="s">
        <v>1136</v>
      </c>
      <c r="B1029" s="1" t="s">
        <v>67</v>
      </c>
      <c r="C1029" s="1" t="s">
        <v>15</v>
      </c>
      <c r="D1029" s="2">
        <v>46</v>
      </c>
      <c r="E1029" s="1" t="s">
        <v>16</v>
      </c>
      <c r="F1029" s="1" t="s">
        <v>17</v>
      </c>
      <c r="G1029" s="28">
        <v>42915</v>
      </c>
      <c r="H1029" s="3">
        <v>118504.36</v>
      </c>
      <c r="I1029" s="1" t="s">
        <v>31</v>
      </c>
      <c r="J1029" s="1" t="s">
        <v>27</v>
      </c>
      <c r="K1029" s="1" t="s">
        <v>20</v>
      </c>
      <c r="L1029" s="1" t="s">
        <v>20</v>
      </c>
      <c r="M1029" s="1" t="s">
        <v>21</v>
      </c>
      <c r="N1029" s="1" t="s">
        <v>22</v>
      </c>
      <c r="O1029" s="1" t="s">
        <v>20</v>
      </c>
      <c r="P1029" s="1" t="str">
        <f>IFERROR( LOOKUP(Table1[[#This Row],[Age]],$AO$3:$AO$8,$AP$3:$AP$8), "Out of Range")</f>
        <v>45-55</v>
      </c>
      <c r="Q1029" s="1" t="str">
        <f>TEXT(Table1[[#This Row],[Date Joined]],"DD")</f>
        <v>29</v>
      </c>
      <c r="R1029" s="1" t="str">
        <f>TEXT(Table1[[#This Row],[Date Joined]],"MMM")</f>
        <v>Jun</v>
      </c>
      <c r="S1029" s="1" t="str">
        <f>TEXT(Table1[[#This Row],[Date Joined]],"YYYY")</f>
        <v>2017</v>
      </c>
    </row>
    <row r="1030" spans="1:19" x14ac:dyDescent="0.3">
      <c r="A1030" s="1" t="s">
        <v>1137</v>
      </c>
      <c r="B1030" s="1" t="s">
        <v>58</v>
      </c>
      <c r="C1030" s="1" t="s">
        <v>24</v>
      </c>
      <c r="D1030" s="2">
        <v>38</v>
      </c>
      <c r="E1030" s="1" t="s">
        <v>16</v>
      </c>
      <c r="F1030" s="1" t="s">
        <v>17</v>
      </c>
      <c r="G1030" s="28">
        <v>42915</v>
      </c>
      <c r="H1030" s="3">
        <v>37065.1</v>
      </c>
      <c r="I1030" s="1" t="s">
        <v>18</v>
      </c>
      <c r="J1030" s="1" t="s">
        <v>27</v>
      </c>
      <c r="K1030" s="1" t="s">
        <v>28</v>
      </c>
      <c r="L1030" s="1" t="s">
        <v>28</v>
      </c>
      <c r="M1030" s="1" t="s">
        <v>22</v>
      </c>
      <c r="N1030" s="1" t="s">
        <v>22</v>
      </c>
      <c r="O1030" s="1" t="s">
        <v>20</v>
      </c>
      <c r="P1030" s="1" t="str">
        <f>IFERROR( LOOKUP(Table1[[#This Row],[Age]],$AO$3:$AO$8,$AP$3:$AP$8), "Out of Range")</f>
        <v>35-45</v>
      </c>
      <c r="Q1030" s="1" t="str">
        <f>TEXT(Table1[[#This Row],[Date Joined]],"DD")</f>
        <v>29</v>
      </c>
      <c r="R1030" s="1" t="str">
        <f>TEXT(Table1[[#This Row],[Date Joined]],"MMM")</f>
        <v>Jun</v>
      </c>
      <c r="S1030" s="1" t="str">
        <f>TEXT(Table1[[#This Row],[Date Joined]],"YYYY")</f>
        <v>2017</v>
      </c>
    </row>
    <row r="1031" spans="1:19" x14ac:dyDescent="0.3">
      <c r="A1031" s="1" t="s">
        <v>1138</v>
      </c>
      <c r="B1031" s="1" t="s">
        <v>33</v>
      </c>
      <c r="C1031" s="1" t="s">
        <v>15</v>
      </c>
      <c r="D1031" s="2">
        <v>58</v>
      </c>
      <c r="E1031" s="1" t="s">
        <v>40</v>
      </c>
      <c r="F1031" s="1" t="s">
        <v>41</v>
      </c>
      <c r="G1031" s="28">
        <v>42915</v>
      </c>
      <c r="H1031" s="3">
        <v>61619.12</v>
      </c>
      <c r="I1031" s="1" t="s">
        <v>18</v>
      </c>
      <c r="J1031" s="1" t="s">
        <v>27</v>
      </c>
      <c r="K1031" s="1" t="s">
        <v>28</v>
      </c>
      <c r="L1031" s="1" t="s">
        <v>20</v>
      </c>
      <c r="M1031" s="1" t="s">
        <v>21</v>
      </c>
      <c r="N1031" s="1" t="s">
        <v>22</v>
      </c>
      <c r="O1031" s="1" t="s">
        <v>20</v>
      </c>
      <c r="P1031" s="1" t="str">
        <f>IFERROR( LOOKUP(Table1[[#This Row],[Age]],$AO$3:$AO$8,$AP$3:$AP$8), "Out of Range")</f>
        <v>55-65</v>
      </c>
      <c r="Q1031" s="1" t="str">
        <f>TEXT(Table1[[#This Row],[Date Joined]],"DD")</f>
        <v>29</v>
      </c>
      <c r="R1031" s="1" t="str">
        <f>TEXT(Table1[[#This Row],[Date Joined]],"MMM")</f>
        <v>Jun</v>
      </c>
      <c r="S1031" s="1" t="str">
        <f>TEXT(Table1[[#This Row],[Date Joined]],"YYYY")</f>
        <v>2017</v>
      </c>
    </row>
    <row r="1032" spans="1:19" x14ac:dyDescent="0.3">
      <c r="A1032" s="1" t="s">
        <v>1139</v>
      </c>
      <c r="B1032" s="1" t="s">
        <v>73</v>
      </c>
      <c r="C1032" s="1" t="s">
        <v>24</v>
      </c>
      <c r="D1032" s="2">
        <v>48</v>
      </c>
      <c r="E1032" s="1" t="s">
        <v>40</v>
      </c>
      <c r="F1032" s="1" t="s">
        <v>41</v>
      </c>
      <c r="G1032" s="28">
        <v>42915</v>
      </c>
      <c r="H1032" s="3">
        <v>9109.85</v>
      </c>
      <c r="I1032" s="1" t="s">
        <v>18</v>
      </c>
      <c r="J1032" s="1" t="s">
        <v>32</v>
      </c>
      <c r="K1032" s="1" t="s">
        <v>28</v>
      </c>
      <c r="L1032" s="1" t="s">
        <v>20</v>
      </c>
      <c r="M1032" s="1" t="s">
        <v>21</v>
      </c>
      <c r="N1032" s="1" t="s">
        <v>38</v>
      </c>
      <c r="O1032" s="1" t="s">
        <v>20</v>
      </c>
      <c r="P1032" s="1" t="str">
        <f>IFERROR( LOOKUP(Table1[[#This Row],[Age]],$AO$3:$AO$8,$AP$3:$AP$8), "Out of Range")</f>
        <v>45-55</v>
      </c>
      <c r="Q1032" s="1" t="str">
        <f>TEXT(Table1[[#This Row],[Date Joined]],"DD")</f>
        <v>29</v>
      </c>
      <c r="R1032" s="1" t="str">
        <f>TEXT(Table1[[#This Row],[Date Joined]],"MMM")</f>
        <v>Jun</v>
      </c>
      <c r="S1032" s="1" t="str">
        <f>TEXT(Table1[[#This Row],[Date Joined]],"YYYY")</f>
        <v>2017</v>
      </c>
    </row>
    <row r="1033" spans="1:19" x14ac:dyDescent="0.3">
      <c r="A1033" s="1" t="s">
        <v>1140</v>
      </c>
      <c r="B1033" s="1" t="s">
        <v>56</v>
      </c>
      <c r="C1033" s="1" t="s">
        <v>15</v>
      </c>
      <c r="D1033" s="2">
        <v>41</v>
      </c>
      <c r="E1033" s="1" t="s">
        <v>40</v>
      </c>
      <c r="F1033" s="1" t="s">
        <v>26</v>
      </c>
      <c r="G1033" s="28">
        <v>42915</v>
      </c>
      <c r="H1033" s="3">
        <v>96664.33</v>
      </c>
      <c r="I1033" s="1" t="s">
        <v>31</v>
      </c>
      <c r="J1033" s="1" t="s">
        <v>19</v>
      </c>
      <c r="K1033" s="1" t="s">
        <v>20</v>
      </c>
      <c r="L1033" s="1" t="s">
        <v>20</v>
      </c>
      <c r="M1033" s="1" t="s">
        <v>22</v>
      </c>
      <c r="N1033" s="1" t="s">
        <v>22</v>
      </c>
      <c r="O1033" s="1" t="s">
        <v>20</v>
      </c>
      <c r="P1033" s="1" t="str">
        <f>IFERROR( LOOKUP(Table1[[#This Row],[Age]],$AO$3:$AO$8,$AP$3:$AP$8), "Out of Range")</f>
        <v>35-45</v>
      </c>
      <c r="Q1033" s="1" t="str">
        <f>TEXT(Table1[[#This Row],[Date Joined]],"DD")</f>
        <v>29</v>
      </c>
      <c r="R1033" s="1" t="str">
        <f>TEXT(Table1[[#This Row],[Date Joined]],"MMM")</f>
        <v>Jun</v>
      </c>
      <c r="S1033" s="1" t="str">
        <f>TEXT(Table1[[#This Row],[Date Joined]],"YYYY")</f>
        <v>2017</v>
      </c>
    </row>
    <row r="1034" spans="1:19" x14ac:dyDescent="0.3">
      <c r="A1034" s="1" t="s">
        <v>1141</v>
      </c>
      <c r="B1034" s="1" t="s">
        <v>64</v>
      </c>
      <c r="C1034" s="1" t="s">
        <v>24</v>
      </c>
      <c r="D1034" s="2">
        <v>46</v>
      </c>
      <c r="E1034" s="1" t="s">
        <v>34</v>
      </c>
      <c r="F1034" s="1" t="s">
        <v>17</v>
      </c>
      <c r="G1034" s="28">
        <v>42915</v>
      </c>
      <c r="H1034" s="3">
        <v>82886.929999999993</v>
      </c>
      <c r="I1034" s="1" t="s">
        <v>31</v>
      </c>
      <c r="J1034" s="1" t="s">
        <v>19</v>
      </c>
      <c r="K1034" s="1" t="s">
        <v>20</v>
      </c>
      <c r="L1034" s="1" t="s">
        <v>20</v>
      </c>
      <c r="M1034" s="1" t="s">
        <v>22</v>
      </c>
      <c r="N1034" s="1" t="s">
        <v>22</v>
      </c>
      <c r="O1034" s="1" t="s">
        <v>20</v>
      </c>
      <c r="P1034" s="1" t="str">
        <f>IFERROR( LOOKUP(Table1[[#This Row],[Age]],$AO$3:$AO$8,$AP$3:$AP$8), "Out of Range")</f>
        <v>45-55</v>
      </c>
      <c r="Q1034" s="1" t="str">
        <f>TEXT(Table1[[#This Row],[Date Joined]],"DD")</f>
        <v>29</v>
      </c>
      <c r="R1034" s="1" t="str">
        <f>TEXT(Table1[[#This Row],[Date Joined]],"MMM")</f>
        <v>Jun</v>
      </c>
      <c r="S1034" s="1" t="str">
        <f>TEXT(Table1[[#This Row],[Date Joined]],"YYYY")</f>
        <v>2017</v>
      </c>
    </row>
    <row r="1035" spans="1:19" x14ac:dyDescent="0.3">
      <c r="A1035" s="1" t="s">
        <v>1142</v>
      </c>
      <c r="B1035" s="1" t="s">
        <v>58</v>
      </c>
      <c r="C1035" s="1" t="s">
        <v>15</v>
      </c>
      <c r="D1035" s="2">
        <v>35</v>
      </c>
      <c r="E1035" s="1" t="s">
        <v>34</v>
      </c>
      <c r="F1035" s="1" t="s">
        <v>26</v>
      </c>
      <c r="G1035" s="28">
        <v>42915</v>
      </c>
      <c r="H1035" s="3">
        <v>200483.09</v>
      </c>
      <c r="I1035" s="1" t="s">
        <v>31</v>
      </c>
      <c r="J1035" s="1" t="s">
        <v>27</v>
      </c>
      <c r="K1035" s="1" t="s">
        <v>28</v>
      </c>
      <c r="L1035" s="1" t="s">
        <v>20</v>
      </c>
      <c r="M1035" s="1" t="s">
        <v>21</v>
      </c>
      <c r="N1035" s="1" t="s">
        <v>22</v>
      </c>
      <c r="O1035" s="1" t="s">
        <v>20</v>
      </c>
      <c r="P1035" s="1" t="str">
        <f>IFERROR( LOOKUP(Table1[[#This Row],[Age]],$AO$3:$AO$8,$AP$3:$AP$8), "Out of Range")</f>
        <v>35-45</v>
      </c>
      <c r="Q1035" s="1" t="str">
        <f>TEXT(Table1[[#This Row],[Date Joined]],"DD")</f>
        <v>29</v>
      </c>
      <c r="R1035" s="1" t="str">
        <f>TEXT(Table1[[#This Row],[Date Joined]],"MMM")</f>
        <v>Jun</v>
      </c>
      <c r="S1035" s="1" t="str">
        <f>TEXT(Table1[[#This Row],[Date Joined]],"YYYY")</f>
        <v>2017</v>
      </c>
    </row>
    <row r="1036" spans="1:19" x14ac:dyDescent="0.3">
      <c r="A1036" s="1" t="s">
        <v>3963</v>
      </c>
      <c r="B1036" s="1" t="s">
        <v>48</v>
      </c>
      <c r="C1036" s="1" t="s">
        <v>15</v>
      </c>
      <c r="D1036" s="2">
        <v>27</v>
      </c>
      <c r="E1036" s="1" t="s">
        <v>16</v>
      </c>
      <c r="F1036" s="1" t="s">
        <v>17</v>
      </c>
      <c r="G1036" s="28">
        <v>43090</v>
      </c>
      <c r="H1036" s="3">
        <v>33618.61</v>
      </c>
      <c r="I1036" s="1" t="s">
        <v>18</v>
      </c>
      <c r="J1036" s="1" t="s">
        <v>32</v>
      </c>
      <c r="K1036" s="1" t="s">
        <v>28</v>
      </c>
      <c r="L1036" s="1" t="s">
        <v>20</v>
      </c>
      <c r="M1036" s="1" t="s">
        <v>21</v>
      </c>
      <c r="N1036" s="1" t="s">
        <v>22</v>
      </c>
      <c r="O1036" s="1" t="s">
        <v>20</v>
      </c>
      <c r="P1036" s="1" t="str">
        <f>IFERROR( LOOKUP(Table1[[#This Row],[Age]],$AO$3:$AO$8,$AP$3:$AP$8), "Out of Range")</f>
        <v>26-35</v>
      </c>
      <c r="Q1036" s="1" t="str">
        <f>TEXT(Table1[[#This Row],[Date Joined]],"DD")</f>
        <v>21</v>
      </c>
      <c r="R1036" s="1" t="str">
        <f>TEXT(Table1[[#This Row],[Date Joined]],"MMM")</f>
        <v>Dec</v>
      </c>
      <c r="S1036" s="1" t="str">
        <f>TEXT(Table1[[#This Row],[Date Joined]],"YYYY")</f>
        <v>2017</v>
      </c>
    </row>
    <row r="1037" spans="1:19" x14ac:dyDescent="0.3">
      <c r="A1037" s="1" t="s">
        <v>1144</v>
      </c>
      <c r="B1037" s="1" t="s">
        <v>37</v>
      </c>
      <c r="C1037" s="1" t="s">
        <v>24</v>
      </c>
      <c r="D1037" s="2">
        <v>40</v>
      </c>
      <c r="E1037" s="1" t="s">
        <v>16</v>
      </c>
      <c r="F1037" s="1" t="s">
        <v>17</v>
      </c>
      <c r="G1037" s="28">
        <v>42916</v>
      </c>
      <c r="H1037" s="3">
        <v>3908.4</v>
      </c>
      <c r="I1037" s="1" t="s">
        <v>18</v>
      </c>
      <c r="J1037" s="1" t="s">
        <v>27</v>
      </c>
      <c r="K1037" s="1" t="s">
        <v>28</v>
      </c>
      <c r="L1037" s="1" t="s">
        <v>20</v>
      </c>
      <c r="M1037" s="1" t="s">
        <v>21</v>
      </c>
      <c r="N1037" s="1" t="s">
        <v>22</v>
      </c>
      <c r="O1037" s="1" t="s">
        <v>20</v>
      </c>
      <c r="P1037" s="1" t="str">
        <f>IFERROR( LOOKUP(Table1[[#This Row],[Age]],$AO$3:$AO$8,$AP$3:$AP$8), "Out of Range")</f>
        <v>35-45</v>
      </c>
      <c r="Q1037" s="1" t="str">
        <f>TEXT(Table1[[#This Row],[Date Joined]],"DD")</f>
        <v>30</v>
      </c>
      <c r="R1037" s="1" t="str">
        <f>TEXT(Table1[[#This Row],[Date Joined]],"MMM")</f>
        <v>Jun</v>
      </c>
      <c r="S1037" s="1" t="str">
        <f>TEXT(Table1[[#This Row],[Date Joined]],"YYYY")</f>
        <v>2017</v>
      </c>
    </row>
    <row r="1038" spans="1:19" x14ac:dyDescent="0.3">
      <c r="A1038" s="1" t="s">
        <v>1145</v>
      </c>
      <c r="B1038" s="1" t="s">
        <v>39</v>
      </c>
      <c r="C1038" s="1" t="s">
        <v>15</v>
      </c>
      <c r="D1038" s="2">
        <v>41</v>
      </c>
      <c r="E1038" s="1" t="s">
        <v>16</v>
      </c>
      <c r="F1038" s="1" t="s">
        <v>41</v>
      </c>
      <c r="G1038" s="28">
        <v>42916</v>
      </c>
      <c r="H1038" s="3">
        <v>91942.9</v>
      </c>
      <c r="I1038" s="1" t="s">
        <v>18</v>
      </c>
      <c r="J1038" s="1" t="s">
        <v>27</v>
      </c>
      <c r="K1038" s="1" t="s">
        <v>28</v>
      </c>
      <c r="L1038" s="1" t="s">
        <v>20</v>
      </c>
      <c r="M1038" s="1" t="s">
        <v>22</v>
      </c>
      <c r="N1038" s="1" t="s">
        <v>22</v>
      </c>
      <c r="O1038" s="1" t="s">
        <v>20</v>
      </c>
      <c r="P1038" s="1" t="str">
        <f>IFERROR( LOOKUP(Table1[[#This Row],[Age]],$AO$3:$AO$8,$AP$3:$AP$8), "Out of Range")</f>
        <v>35-45</v>
      </c>
      <c r="Q1038" s="1" t="str">
        <f>TEXT(Table1[[#This Row],[Date Joined]],"DD")</f>
        <v>30</v>
      </c>
      <c r="R1038" s="1" t="str">
        <f>TEXT(Table1[[#This Row],[Date Joined]],"MMM")</f>
        <v>Jun</v>
      </c>
      <c r="S1038" s="1" t="str">
        <f>TEXT(Table1[[#This Row],[Date Joined]],"YYYY")</f>
        <v>2017</v>
      </c>
    </row>
    <row r="1039" spans="1:19" x14ac:dyDescent="0.3">
      <c r="A1039" s="1" t="s">
        <v>1146</v>
      </c>
      <c r="B1039" s="1" t="s">
        <v>43</v>
      </c>
      <c r="C1039" s="1" t="s">
        <v>15</v>
      </c>
      <c r="D1039" s="2">
        <v>37</v>
      </c>
      <c r="E1039" s="1" t="s">
        <v>16</v>
      </c>
      <c r="F1039" s="1" t="s">
        <v>17</v>
      </c>
      <c r="G1039" s="28">
        <v>42916</v>
      </c>
      <c r="H1039" s="3">
        <v>32921.57</v>
      </c>
      <c r="I1039" s="1" t="s">
        <v>18</v>
      </c>
      <c r="J1039" s="1" t="s">
        <v>32</v>
      </c>
      <c r="K1039" s="1" t="s">
        <v>28</v>
      </c>
      <c r="L1039" s="1" t="s">
        <v>20</v>
      </c>
      <c r="M1039" s="1" t="s">
        <v>22</v>
      </c>
      <c r="N1039" s="1" t="s">
        <v>22</v>
      </c>
      <c r="O1039" s="1" t="s">
        <v>20</v>
      </c>
      <c r="P1039" s="1" t="str">
        <f>IFERROR( LOOKUP(Table1[[#This Row],[Age]],$AO$3:$AO$8,$AP$3:$AP$8), "Out of Range")</f>
        <v>35-45</v>
      </c>
      <c r="Q1039" s="1" t="str">
        <f>TEXT(Table1[[#This Row],[Date Joined]],"DD")</f>
        <v>30</v>
      </c>
      <c r="R1039" s="1" t="str">
        <f>TEXT(Table1[[#This Row],[Date Joined]],"MMM")</f>
        <v>Jun</v>
      </c>
      <c r="S1039" s="1" t="str">
        <f>TEXT(Table1[[#This Row],[Date Joined]],"YYYY")</f>
        <v>2017</v>
      </c>
    </row>
    <row r="1040" spans="1:19" x14ac:dyDescent="0.3">
      <c r="A1040" s="1" t="s">
        <v>3977</v>
      </c>
      <c r="B1040" s="1" t="s">
        <v>30</v>
      </c>
      <c r="C1040" s="1" t="s">
        <v>15</v>
      </c>
      <c r="D1040" s="2">
        <v>27</v>
      </c>
      <c r="E1040" s="1" t="s">
        <v>16</v>
      </c>
      <c r="F1040" s="1" t="s">
        <v>17</v>
      </c>
      <c r="G1040" s="28">
        <v>43091</v>
      </c>
      <c r="H1040" s="3">
        <v>52911.01</v>
      </c>
      <c r="I1040" s="1" t="s">
        <v>31</v>
      </c>
      <c r="J1040" s="1" t="s">
        <v>27</v>
      </c>
      <c r="K1040" s="1" t="s">
        <v>20</v>
      </c>
      <c r="L1040" s="1" t="s">
        <v>28</v>
      </c>
      <c r="M1040" s="1" t="s">
        <v>21</v>
      </c>
      <c r="N1040" s="1" t="s">
        <v>22</v>
      </c>
      <c r="O1040" s="1" t="s">
        <v>20</v>
      </c>
      <c r="P1040" s="1" t="str">
        <f>IFERROR( LOOKUP(Table1[[#This Row],[Age]],$AO$3:$AO$8,$AP$3:$AP$8), "Out of Range")</f>
        <v>26-35</v>
      </c>
      <c r="Q1040" s="1" t="str">
        <f>TEXT(Table1[[#This Row],[Date Joined]],"DD")</f>
        <v>22</v>
      </c>
      <c r="R1040" s="1" t="str">
        <f>TEXT(Table1[[#This Row],[Date Joined]],"MMM")</f>
        <v>Dec</v>
      </c>
      <c r="S1040" s="1" t="str">
        <f>TEXT(Table1[[#This Row],[Date Joined]],"YYYY")</f>
        <v>2017</v>
      </c>
    </row>
    <row r="1041" spans="1:19" x14ac:dyDescent="0.3">
      <c r="A1041" s="1" t="s">
        <v>4052</v>
      </c>
      <c r="B1041" s="1" t="s">
        <v>36</v>
      </c>
      <c r="C1041" s="1" t="s">
        <v>15</v>
      </c>
      <c r="D1041" s="2">
        <v>27</v>
      </c>
      <c r="E1041" s="1" t="s">
        <v>16</v>
      </c>
      <c r="F1041" s="1" t="s">
        <v>17</v>
      </c>
      <c r="G1041" s="28">
        <v>43095</v>
      </c>
      <c r="H1041" s="3">
        <v>49943.49</v>
      </c>
      <c r="I1041" s="1" t="s">
        <v>31</v>
      </c>
      <c r="J1041" s="1" t="s">
        <v>27</v>
      </c>
      <c r="K1041" s="1" t="s">
        <v>28</v>
      </c>
      <c r="L1041" s="1" t="s">
        <v>20</v>
      </c>
      <c r="M1041" s="1" t="s">
        <v>21</v>
      </c>
      <c r="N1041" s="1" t="s">
        <v>38</v>
      </c>
      <c r="O1041" s="1" t="s">
        <v>20</v>
      </c>
      <c r="P1041" s="1" t="str">
        <f>IFERROR( LOOKUP(Table1[[#This Row],[Age]],$AO$3:$AO$8,$AP$3:$AP$8), "Out of Range")</f>
        <v>26-35</v>
      </c>
      <c r="Q1041" s="1" t="str">
        <f>TEXT(Table1[[#This Row],[Date Joined]],"DD")</f>
        <v>26</v>
      </c>
      <c r="R1041" s="1" t="str">
        <f>TEXT(Table1[[#This Row],[Date Joined]],"MMM")</f>
        <v>Dec</v>
      </c>
      <c r="S1041" s="1" t="str">
        <f>TEXT(Table1[[#This Row],[Date Joined]],"YYYY")</f>
        <v>2017</v>
      </c>
    </row>
    <row r="1042" spans="1:19" x14ac:dyDescent="0.3">
      <c r="A1042" s="1" t="s">
        <v>1149</v>
      </c>
      <c r="B1042" s="1" t="s">
        <v>105</v>
      </c>
      <c r="C1042" s="1" t="s">
        <v>15</v>
      </c>
      <c r="D1042" s="2">
        <v>41</v>
      </c>
      <c r="E1042" s="1" t="s">
        <v>16</v>
      </c>
      <c r="F1042" s="1" t="s">
        <v>17</v>
      </c>
      <c r="G1042" s="28">
        <v>42916</v>
      </c>
      <c r="H1042" s="3">
        <v>64906.87</v>
      </c>
      <c r="I1042" s="1" t="s">
        <v>49</v>
      </c>
      <c r="J1042" s="1" t="s">
        <v>27</v>
      </c>
      <c r="K1042" s="1" t="s">
        <v>28</v>
      </c>
      <c r="L1042" s="1" t="s">
        <v>20</v>
      </c>
      <c r="M1042" s="1" t="s">
        <v>21</v>
      </c>
      <c r="N1042" s="1" t="s">
        <v>29</v>
      </c>
      <c r="O1042" s="1" t="s">
        <v>28</v>
      </c>
      <c r="P1042" s="1" t="str">
        <f>IFERROR( LOOKUP(Table1[[#This Row],[Age]],$AO$3:$AO$8,$AP$3:$AP$8), "Out of Range")</f>
        <v>35-45</v>
      </c>
      <c r="Q1042" s="1" t="str">
        <f>TEXT(Table1[[#This Row],[Date Joined]],"DD")</f>
        <v>30</v>
      </c>
      <c r="R1042" s="1" t="str">
        <f>TEXT(Table1[[#This Row],[Date Joined]],"MMM")</f>
        <v>Jun</v>
      </c>
      <c r="S1042" s="1" t="str">
        <f>TEXT(Table1[[#This Row],[Date Joined]],"YYYY")</f>
        <v>2017</v>
      </c>
    </row>
    <row r="1043" spans="1:19" x14ac:dyDescent="0.3">
      <c r="A1043" s="1" t="s">
        <v>1150</v>
      </c>
      <c r="B1043" s="1" t="s">
        <v>83</v>
      </c>
      <c r="C1043" s="1" t="s">
        <v>15</v>
      </c>
      <c r="D1043" s="2">
        <v>45</v>
      </c>
      <c r="E1043" s="1" t="s">
        <v>40</v>
      </c>
      <c r="F1043" s="1" t="s">
        <v>26</v>
      </c>
      <c r="G1043" s="28">
        <v>42916</v>
      </c>
      <c r="H1043" s="3">
        <v>17259.78</v>
      </c>
      <c r="I1043" s="1" t="s">
        <v>49</v>
      </c>
      <c r="J1043" s="1" t="s">
        <v>27</v>
      </c>
      <c r="K1043" s="1" t="s">
        <v>28</v>
      </c>
      <c r="L1043" s="1" t="s">
        <v>28</v>
      </c>
      <c r="M1043" s="1" t="s">
        <v>53</v>
      </c>
      <c r="N1043" s="1" t="s">
        <v>22</v>
      </c>
      <c r="O1043" s="1" t="s">
        <v>20</v>
      </c>
      <c r="P1043" s="1" t="str">
        <f>IFERROR( LOOKUP(Table1[[#This Row],[Age]],$AO$3:$AO$8,$AP$3:$AP$8), "Out of Range")</f>
        <v>45-55</v>
      </c>
      <c r="Q1043" s="1" t="str">
        <f>TEXT(Table1[[#This Row],[Date Joined]],"DD")</f>
        <v>30</v>
      </c>
      <c r="R1043" s="1" t="str">
        <f>TEXT(Table1[[#This Row],[Date Joined]],"MMM")</f>
        <v>Jun</v>
      </c>
      <c r="S1043" s="1" t="str">
        <f>TEXT(Table1[[#This Row],[Date Joined]],"YYYY")</f>
        <v>2017</v>
      </c>
    </row>
    <row r="1044" spans="1:19" x14ac:dyDescent="0.3">
      <c r="A1044" s="1" t="s">
        <v>1151</v>
      </c>
      <c r="B1044" s="1" t="s">
        <v>51</v>
      </c>
      <c r="C1044" s="1" t="s">
        <v>15</v>
      </c>
      <c r="D1044" s="2">
        <v>49</v>
      </c>
      <c r="E1044" s="1" t="s">
        <v>40</v>
      </c>
      <c r="F1044" s="1" t="s">
        <v>26</v>
      </c>
      <c r="G1044" s="28">
        <v>42916</v>
      </c>
      <c r="H1044" s="3">
        <v>1634.88</v>
      </c>
      <c r="I1044" s="1" t="s">
        <v>31</v>
      </c>
      <c r="J1044" s="1" t="s">
        <v>27</v>
      </c>
      <c r="K1044" s="1" t="s">
        <v>28</v>
      </c>
      <c r="L1044" s="1" t="s">
        <v>20</v>
      </c>
      <c r="M1044" s="1" t="s">
        <v>21</v>
      </c>
      <c r="N1044" s="1" t="s">
        <v>38</v>
      </c>
      <c r="O1044" s="1" t="s">
        <v>20</v>
      </c>
      <c r="P1044" s="1" t="str">
        <f>IFERROR( LOOKUP(Table1[[#This Row],[Age]],$AO$3:$AO$8,$AP$3:$AP$8), "Out of Range")</f>
        <v>45-55</v>
      </c>
      <c r="Q1044" s="1" t="str">
        <f>TEXT(Table1[[#This Row],[Date Joined]],"DD")</f>
        <v>30</v>
      </c>
      <c r="R1044" s="1" t="str">
        <f>TEXT(Table1[[#This Row],[Date Joined]],"MMM")</f>
        <v>Jun</v>
      </c>
      <c r="S1044" s="1" t="str">
        <f>TEXT(Table1[[#This Row],[Date Joined]],"YYYY")</f>
        <v>2017</v>
      </c>
    </row>
    <row r="1045" spans="1:19" x14ac:dyDescent="0.3">
      <c r="A1045" s="1" t="s">
        <v>1152</v>
      </c>
      <c r="B1045" s="1" t="s">
        <v>72</v>
      </c>
      <c r="C1045" s="1" t="s">
        <v>15</v>
      </c>
      <c r="D1045" s="2">
        <v>52</v>
      </c>
      <c r="E1045" s="1" t="s">
        <v>40</v>
      </c>
      <c r="F1045" s="1" t="s">
        <v>41</v>
      </c>
      <c r="G1045" s="28">
        <v>42916</v>
      </c>
      <c r="H1045" s="3">
        <v>7153.07</v>
      </c>
      <c r="I1045" s="1" t="s">
        <v>18</v>
      </c>
      <c r="J1045" s="1" t="s">
        <v>27</v>
      </c>
      <c r="K1045" s="1" t="s">
        <v>28</v>
      </c>
      <c r="L1045" s="1" t="s">
        <v>20</v>
      </c>
      <c r="M1045" s="1" t="s">
        <v>21</v>
      </c>
      <c r="N1045" s="1" t="s">
        <v>22</v>
      </c>
      <c r="O1045" s="1" t="s">
        <v>20</v>
      </c>
      <c r="P1045" s="1" t="str">
        <f>IFERROR( LOOKUP(Table1[[#This Row],[Age]],$AO$3:$AO$8,$AP$3:$AP$8), "Out of Range")</f>
        <v>45-55</v>
      </c>
      <c r="Q1045" s="1" t="str">
        <f>TEXT(Table1[[#This Row],[Date Joined]],"DD")</f>
        <v>30</v>
      </c>
      <c r="R1045" s="1" t="str">
        <f>TEXT(Table1[[#This Row],[Date Joined]],"MMM")</f>
        <v>Jun</v>
      </c>
      <c r="S1045" s="1" t="str">
        <f>TEXT(Table1[[#This Row],[Date Joined]],"YYYY")</f>
        <v>2017</v>
      </c>
    </row>
    <row r="1046" spans="1:19" x14ac:dyDescent="0.3">
      <c r="A1046" s="1" t="s">
        <v>1153</v>
      </c>
      <c r="B1046" s="1" t="s">
        <v>43</v>
      </c>
      <c r="C1046" s="1" t="s">
        <v>24</v>
      </c>
      <c r="D1046" s="2">
        <v>51</v>
      </c>
      <c r="E1046" s="1" t="s">
        <v>40</v>
      </c>
      <c r="F1046" s="1" t="s">
        <v>41</v>
      </c>
      <c r="G1046" s="28">
        <v>42916</v>
      </c>
      <c r="H1046" s="3">
        <v>17774.09</v>
      </c>
      <c r="I1046" s="1" t="s">
        <v>18</v>
      </c>
      <c r="J1046" s="1" t="s">
        <v>32</v>
      </c>
      <c r="K1046" s="1" t="s">
        <v>20</v>
      </c>
      <c r="L1046" s="1" t="s">
        <v>20</v>
      </c>
      <c r="M1046" s="1" t="s">
        <v>21</v>
      </c>
      <c r="N1046" s="1" t="s">
        <v>22</v>
      </c>
      <c r="O1046" s="1" t="s">
        <v>20</v>
      </c>
      <c r="P1046" s="1" t="str">
        <f>IFERROR( LOOKUP(Table1[[#This Row],[Age]],$AO$3:$AO$8,$AP$3:$AP$8), "Out of Range")</f>
        <v>45-55</v>
      </c>
      <c r="Q1046" s="1" t="str">
        <f>TEXT(Table1[[#This Row],[Date Joined]],"DD")</f>
        <v>30</v>
      </c>
      <c r="R1046" s="1" t="str">
        <f>TEXT(Table1[[#This Row],[Date Joined]],"MMM")</f>
        <v>Jun</v>
      </c>
      <c r="S1046" s="1" t="str">
        <f>TEXT(Table1[[#This Row],[Date Joined]],"YYYY")</f>
        <v>2017</v>
      </c>
    </row>
    <row r="1047" spans="1:19" x14ac:dyDescent="0.3">
      <c r="A1047" s="1" t="s">
        <v>1154</v>
      </c>
      <c r="B1047" s="1" t="s">
        <v>72</v>
      </c>
      <c r="C1047" s="1" t="s">
        <v>15</v>
      </c>
      <c r="D1047" s="2">
        <v>47</v>
      </c>
      <c r="E1047" s="1" t="s">
        <v>40</v>
      </c>
      <c r="F1047" s="1" t="s">
        <v>26</v>
      </c>
      <c r="G1047" s="28">
        <v>42916</v>
      </c>
      <c r="H1047" s="3">
        <v>83964.58</v>
      </c>
      <c r="I1047" s="1" t="s">
        <v>18</v>
      </c>
      <c r="J1047" s="1" t="s">
        <v>32</v>
      </c>
      <c r="K1047" s="1" t="s">
        <v>20</v>
      </c>
      <c r="L1047" s="1" t="s">
        <v>20</v>
      </c>
      <c r="M1047" s="1" t="s">
        <v>21</v>
      </c>
      <c r="N1047" s="1" t="s">
        <v>22</v>
      </c>
      <c r="O1047" s="1" t="s">
        <v>20</v>
      </c>
      <c r="P1047" s="1" t="str">
        <f>IFERROR( LOOKUP(Table1[[#This Row],[Age]],$AO$3:$AO$8,$AP$3:$AP$8), "Out of Range")</f>
        <v>45-55</v>
      </c>
      <c r="Q1047" s="1" t="str">
        <f>TEXT(Table1[[#This Row],[Date Joined]],"DD")</f>
        <v>30</v>
      </c>
      <c r="R1047" s="1" t="str">
        <f>TEXT(Table1[[#This Row],[Date Joined]],"MMM")</f>
        <v>Jun</v>
      </c>
      <c r="S1047" s="1" t="str">
        <f>TEXT(Table1[[#This Row],[Date Joined]],"YYYY")</f>
        <v>2017</v>
      </c>
    </row>
    <row r="1048" spans="1:19" x14ac:dyDescent="0.3">
      <c r="A1048" s="1" t="s">
        <v>204</v>
      </c>
      <c r="B1048" s="1" t="s">
        <v>85</v>
      </c>
      <c r="C1048" s="1" t="s">
        <v>15</v>
      </c>
      <c r="D1048" s="2">
        <v>28</v>
      </c>
      <c r="E1048" s="1" t="s">
        <v>16</v>
      </c>
      <c r="F1048" s="1" t="s">
        <v>17</v>
      </c>
      <c r="G1048" s="28">
        <v>42810</v>
      </c>
      <c r="H1048" s="3">
        <v>100713.46</v>
      </c>
      <c r="I1048" s="1" t="s">
        <v>31</v>
      </c>
      <c r="J1048" s="1" t="s">
        <v>32</v>
      </c>
      <c r="K1048" s="1" t="s">
        <v>20</v>
      </c>
      <c r="L1048" s="1" t="s">
        <v>20</v>
      </c>
      <c r="M1048" s="1" t="s">
        <v>21</v>
      </c>
      <c r="N1048" s="1" t="s">
        <v>22</v>
      </c>
      <c r="O1048" s="1" t="s">
        <v>20</v>
      </c>
      <c r="P1048" s="1" t="str">
        <f>IFERROR( LOOKUP(Table1[[#This Row],[Age]],$AO$3:$AO$8,$AP$3:$AP$8), "Out of Range")</f>
        <v>26-35</v>
      </c>
      <c r="Q1048" s="1" t="str">
        <f>TEXT(Table1[[#This Row],[Date Joined]],"DD")</f>
        <v>16</v>
      </c>
      <c r="R1048" s="1" t="str">
        <f>TEXT(Table1[[#This Row],[Date Joined]],"MMM")</f>
        <v>Mar</v>
      </c>
      <c r="S1048" s="1" t="str">
        <f>TEXT(Table1[[#This Row],[Date Joined]],"YYYY")</f>
        <v>2017</v>
      </c>
    </row>
    <row r="1049" spans="1:19" x14ac:dyDescent="0.3">
      <c r="A1049" s="1" t="s">
        <v>1156</v>
      </c>
      <c r="B1049" s="1" t="s">
        <v>50</v>
      </c>
      <c r="C1049" s="1" t="s">
        <v>15</v>
      </c>
      <c r="D1049" s="2">
        <v>38</v>
      </c>
      <c r="E1049" s="1" t="s">
        <v>34</v>
      </c>
      <c r="F1049" s="1" t="s">
        <v>17</v>
      </c>
      <c r="G1049" s="28">
        <v>42916</v>
      </c>
      <c r="H1049" s="3">
        <v>73072.87</v>
      </c>
      <c r="I1049" s="1" t="s">
        <v>18</v>
      </c>
      <c r="J1049" s="1" t="s">
        <v>27</v>
      </c>
      <c r="K1049" s="1" t="s">
        <v>28</v>
      </c>
      <c r="L1049" s="1" t="s">
        <v>20</v>
      </c>
      <c r="M1049" s="1" t="s">
        <v>21</v>
      </c>
      <c r="N1049" s="1" t="s">
        <v>22</v>
      </c>
      <c r="O1049" s="1" t="s">
        <v>20</v>
      </c>
      <c r="P1049" s="1" t="str">
        <f>IFERROR( LOOKUP(Table1[[#This Row],[Age]],$AO$3:$AO$8,$AP$3:$AP$8), "Out of Range")</f>
        <v>35-45</v>
      </c>
      <c r="Q1049" s="1" t="str">
        <f>TEXT(Table1[[#This Row],[Date Joined]],"DD")</f>
        <v>30</v>
      </c>
      <c r="R1049" s="1" t="str">
        <f>TEXT(Table1[[#This Row],[Date Joined]],"MMM")</f>
        <v>Jun</v>
      </c>
      <c r="S1049" s="1" t="str">
        <f>TEXT(Table1[[#This Row],[Date Joined]],"YYYY")</f>
        <v>2017</v>
      </c>
    </row>
    <row r="1050" spans="1:19" x14ac:dyDescent="0.3">
      <c r="A1050" s="1" t="s">
        <v>325</v>
      </c>
      <c r="B1050" s="1" t="s">
        <v>82</v>
      </c>
      <c r="C1050" s="1" t="s">
        <v>24</v>
      </c>
      <c r="D1050" s="2">
        <v>28</v>
      </c>
      <c r="E1050" s="1" t="s">
        <v>16</v>
      </c>
      <c r="F1050" s="1" t="s">
        <v>17</v>
      </c>
      <c r="G1050" s="28">
        <v>42838</v>
      </c>
      <c r="H1050" s="3">
        <v>40310.269999999997</v>
      </c>
      <c r="I1050" s="1" t="s">
        <v>18</v>
      </c>
      <c r="J1050" s="1" t="s">
        <v>27</v>
      </c>
      <c r="K1050" s="1" t="s">
        <v>20</v>
      </c>
      <c r="L1050" s="1" t="s">
        <v>20</v>
      </c>
      <c r="M1050" s="1" t="s">
        <v>21</v>
      </c>
      <c r="N1050" s="1" t="s">
        <v>22</v>
      </c>
      <c r="O1050" s="1" t="s">
        <v>20</v>
      </c>
      <c r="P1050" s="1" t="str">
        <f>IFERROR( LOOKUP(Table1[[#This Row],[Age]],$AO$3:$AO$8,$AP$3:$AP$8), "Out of Range")</f>
        <v>26-35</v>
      </c>
      <c r="Q1050" s="1" t="str">
        <f>TEXT(Table1[[#This Row],[Date Joined]],"DD")</f>
        <v>13</v>
      </c>
      <c r="R1050" s="1" t="str">
        <f>TEXT(Table1[[#This Row],[Date Joined]],"MMM")</f>
        <v>Apr</v>
      </c>
      <c r="S1050" s="1" t="str">
        <f>TEXT(Table1[[#This Row],[Date Joined]],"YYYY")</f>
        <v>2017</v>
      </c>
    </row>
    <row r="1051" spans="1:19" x14ac:dyDescent="0.3">
      <c r="A1051" s="1" t="s">
        <v>374</v>
      </c>
      <c r="B1051" s="1" t="s">
        <v>42</v>
      </c>
      <c r="C1051" s="1" t="s">
        <v>24</v>
      </c>
      <c r="D1051" s="2">
        <v>28</v>
      </c>
      <c r="E1051" s="1" t="s">
        <v>40</v>
      </c>
      <c r="F1051" s="1" t="s">
        <v>41</v>
      </c>
      <c r="G1051" s="28">
        <v>42842</v>
      </c>
      <c r="H1051" s="3">
        <v>19644.16</v>
      </c>
      <c r="I1051" s="1" t="s">
        <v>18</v>
      </c>
      <c r="J1051" s="1" t="s">
        <v>27</v>
      </c>
      <c r="K1051" s="1" t="s">
        <v>28</v>
      </c>
      <c r="L1051" s="1" t="s">
        <v>28</v>
      </c>
      <c r="M1051" s="1" t="s">
        <v>22</v>
      </c>
      <c r="N1051" s="1" t="s">
        <v>22</v>
      </c>
      <c r="O1051" s="1" t="s">
        <v>20</v>
      </c>
      <c r="P1051" s="1" t="str">
        <f>IFERROR( LOOKUP(Table1[[#This Row],[Age]],$AO$3:$AO$8,$AP$3:$AP$8), "Out of Range")</f>
        <v>26-35</v>
      </c>
      <c r="Q1051" s="1" t="str">
        <f>TEXT(Table1[[#This Row],[Date Joined]],"DD")</f>
        <v>17</v>
      </c>
      <c r="R1051" s="1" t="str">
        <f>TEXT(Table1[[#This Row],[Date Joined]],"MMM")</f>
        <v>Apr</v>
      </c>
      <c r="S1051" s="1" t="str">
        <f>TEXT(Table1[[#This Row],[Date Joined]],"YYYY")</f>
        <v>2017</v>
      </c>
    </row>
    <row r="1052" spans="1:19" x14ac:dyDescent="0.3">
      <c r="A1052" s="1" t="s">
        <v>1159</v>
      </c>
      <c r="B1052" s="1" t="s">
        <v>66</v>
      </c>
      <c r="C1052" s="1" t="s">
        <v>15</v>
      </c>
      <c r="D1052" s="2">
        <v>47</v>
      </c>
      <c r="E1052" s="1" t="s">
        <v>16</v>
      </c>
      <c r="F1052" s="1" t="s">
        <v>17</v>
      </c>
      <c r="G1052" s="28">
        <v>42917</v>
      </c>
      <c r="H1052" s="3">
        <v>21943.79</v>
      </c>
      <c r="I1052" s="1" t="s">
        <v>18</v>
      </c>
      <c r="J1052" s="1" t="s">
        <v>27</v>
      </c>
      <c r="K1052" s="1" t="s">
        <v>20</v>
      </c>
      <c r="L1052" s="1" t="s">
        <v>20</v>
      </c>
      <c r="M1052" s="1" t="s">
        <v>22</v>
      </c>
      <c r="N1052" s="1" t="s">
        <v>22</v>
      </c>
      <c r="O1052" s="1" t="s">
        <v>20</v>
      </c>
      <c r="P1052" s="1" t="str">
        <f>IFERROR( LOOKUP(Table1[[#This Row],[Age]],$AO$3:$AO$8,$AP$3:$AP$8), "Out of Range")</f>
        <v>45-55</v>
      </c>
      <c r="Q1052" s="1" t="str">
        <f>TEXT(Table1[[#This Row],[Date Joined]],"DD")</f>
        <v>01</v>
      </c>
      <c r="R1052" s="1" t="str">
        <f>TEXT(Table1[[#This Row],[Date Joined]],"MMM")</f>
        <v>Jul</v>
      </c>
      <c r="S1052" s="1" t="str">
        <f>TEXT(Table1[[#This Row],[Date Joined]],"YYYY")</f>
        <v>2017</v>
      </c>
    </row>
    <row r="1053" spans="1:19" x14ac:dyDescent="0.3">
      <c r="A1053" s="1" t="s">
        <v>1160</v>
      </c>
      <c r="B1053" s="1" t="s">
        <v>43</v>
      </c>
      <c r="C1053" s="1" t="s">
        <v>15</v>
      </c>
      <c r="D1053" s="2">
        <v>48</v>
      </c>
      <c r="E1053" s="1" t="s">
        <v>40</v>
      </c>
      <c r="F1053" s="1" t="s">
        <v>26</v>
      </c>
      <c r="G1053" s="28">
        <v>42917</v>
      </c>
      <c r="H1053" s="3">
        <v>109354.84</v>
      </c>
      <c r="I1053" s="1" t="s">
        <v>18</v>
      </c>
      <c r="J1053" s="1" t="s">
        <v>27</v>
      </c>
      <c r="K1053" s="1" t="s">
        <v>28</v>
      </c>
      <c r="L1053" s="1" t="s">
        <v>20</v>
      </c>
      <c r="M1053" s="1" t="s">
        <v>22</v>
      </c>
      <c r="N1053" s="1" t="s">
        <v>22</v>
      </c>
      <c r="O1053" s="1" t="s">
        <v>20</v>
      </c>
      <c r="P1053" s="1" t="str">
        <f>IFERROR( LOOKUP(Table1[[#This Row],[Age]],$AO$3:$AO$8,$AP$3:$AP$8), "Out of Range")</f>
        <v>45-55</v>
      </c>
      <c r="Q1053" s="1" t="str">
        <f>TEXT(Table1[[#This Row],[Date Joined]],"DD")</f>
        <v>01</v>
      </c>
      <c r="R1053" s="1" t="str">
        <f>TEXT(Table1[[#This Row],[Date Joined]],"MMM")</f>
        <v>Jul</v>
      </c>
      <c r="S1053" s="1" t="str">
        <f>TEXT(Table1[[#This Row],[Date Joined]],"YYYY")</f>
        <v>2017</v>
      </c>
    </row>
    <row r="1054" spans="1:19" x14ac:dyDescent="0.3">
      <c r="A1054" s="1" t="s">
        <v>1161</v>
      </c>
      <c r="B1054" s="1" t="s">
        <v>93</v>
      </c>
      <c r="C1054" s="1" t="s">
        <v>15</v>
      </c>
      <c r="D1054" s="2">
        <v>38</v>
      </c>
      <c r="E1054" s="1" t="s">
        <v>40</v>
      </c>
      <c r="F1054" s="1" t="s">
        <v>26</v>
      </c>
      <c r="G1054" s="28">
        <v>42917</v>
      </c>
      <c r="H1054" s="3">
        <v>40064.46</v>
      </c>
      <c r="I1054" s="1" t="s">
        <v>18</v>
      </c>
      <c r="J1054" s="1" t="s">
        <v>27</v>
      </c>
      <c r="K1054" s="1" t="s">
        <v>28</v>
      </c>
      <c r="L1054" s="1" t="s">
        <v>20</v>
      </c>
      <c r="M1054" s="1" t="s">
        <v>21</v>
      </c>
      <c r="N1054" s="1" t="s">
        <v>22</v>
      </c>
      <c r="O1054" s="1" t="s">
        <v>20</v>
      </c>
      <c r="P1054" s="1" t="str">
        <f>IFERROR( LOOKUP(Table1[[#This Row],[Age]],$AO$3:$AO$8,$AP$3:$AP$8), "Out of Range")</f>
        <v>35-45</v>
      </c>
      <c r="Q1054" s="1" t="str">
        <f>TEXT(Table1[[#This Row],[Date Joined]],"DD")</f>
        <v>01</v>
      </c>
      <c r="R1054" s="1" t="str">
        <f>TEXT(Table1[[#This Row],[Date Joined]],"MMM")</f>
        <v>Jul</v>
      </c>
      <c r="S1054" s="1" t="str">
        <f>TEXT(Table1[[#This Row],[Date Joined]],"YYYY")</f>
        <v>2017</v>
      </c>
    </row>
    <row r="1055" spans="1:19" x14ac:dyDescent="0.3">
      <c r="A1055" s="1" t="s">
        <v>1162</v>
      </c>
      <c r="B1055" s="1" t="s">
        <v>71</v>
      </c>
      <c r="C1055" s="1" t="s">
        <v>15</v>
      </c>
      <c r="D1055" s="2">
        <v>43</v>
      </c>
      <c r="E1055" s="1" t="s">
        <v>16</v>
      </c>
      <c r="F1055" s="1" t="s">
        <v>17</v>
      </c>
      <c r="G1055" s="28">
        <v>42918</v>
      </c>
      <c r="H1055" s="3">
        <v>52859.75</v>
      </c>
      <c r="I1055" s="1" t="s">
        <v>49</v>
      </c>
      <c r="J1055" s="1" t="s">
        <v>27</v>
      </c>
      <c r="K1055" s="1" t="s">
        <v>28</v>
      </c>
      <c r="L1055" s="1" t="s">
        <v>20</v>
      </c>
      <c r="M1055" s="1" t="s">
        <v>21</v>
      </c>
      <c r="N1055" s="1" t="s">
        <v>22</v>
      </c>
      <c r="O1055" s="1" t="s">
        <v>20</v>
      </c>
      <c r="P1055" s="1" t="str">
        <f>IFERROR( LOOKUP(Table1[[#This Row],[Age]],$AO$3:$AO$8,$AP$3:$AP$8), "Out of Range")</f>
        <v>35-45</v>
      </c>
      <c r="Q1055" s="1" t="str">
        <f>TEXT(Table1[[#This Row],[Date Joined]],"DD")</f>
        <v>02</v>
      </c>
      <c r="R1055" s="1" t="str">
        <f>TEXT(Table1[[#This Row],[Date Joined]],"MMM")</f>
        <v>Jul</v>
      </c>
      <c r="S1055" s="1" t="str">
        <f>TEXT(Table1[[#This Row],[Date Joined]],"YYYY")</f>
        <v>2017</v>
      </c>
    </row>
    <row r="1056" spans="1:19" x14ac:dyDescent="0.3">
      <c r="A1056" s="1" t="s">
        <v>1163</v>
      </c>
      <c r="B1056" s="1" t="s">
        <v>75</v>
      </c>
      <c r="C1056" s="1" t="s">
        <v>24</v>
      </c>
      <c r="D1056" s="2">
        <v>40</v>
      </c>
      <c r="E1056" s="1" t="s">
        <v>16</v>
      </c>
      <c r="F1056" s="1" t="s">
        <v>17</v>
      </c>
      <c r="G1056" s="28">
        <v>42918</v>
      </c>
      <c r="H1056" s="3">
        <v>26187.119999999999</v>
      </c>
      <c r="I1056" s="1" t="s">
        <v>49</v>
      </c>
      <c r="J1056" s="1" t="s">
        <v>27</v>
      </c>
      <c r="K1056" s="1" t="s">
        <v>28</v>
      </c>
      <c r="L1056" s="1" t="s">
        <v>20</v>
      </c>
      <c r="M1056" s="1" t="s">
        <v>21</v>
      </c>
      <c r="N1056" s="1" t="s">
        <v>22</v>
      </c>
      <c r="O1056" s="1" t="s">
        <v>20</v>
      </c>
      <c r="P1056" s="1" t="str">
        <f>IFERROR( LOOKUP(Table1[[#This Row],[Age]],$AO$3:$AO$8,$AP$3:$AP$8), "Out of Range")</f>
        <v>35-45</v>
      </c>
      <c r="Q1056" s="1" t="str">
        <f>TEXT(Table1[[#This Row],[Date Joined]],"DD")</f>
        <v>02</v>
      </c>
      <c r="R1056" s="1" t="str">
        <f>TEXT(Table1[[#This Row],[Date Joined]],"MMM")</f>
        <v>Jul</v>
      </c>
      <c r="S1056" s="1" t="str">
        <f>TEXT(Table1[[#This Row],[Date Joined]],"YYYY")</f>
        <v>2017</v>
      </c>
    </row>
    <row r="1057" spans="1:19" x14ac:dyDescent="0.3">
      <c r="A1057" s="1" t="s">
        <v>1164</v>
      </c>
      <c r="B1057" s="1" t="s">
        <v>72</v>
      </c>
      <c r="C1057" s="1" t="s">
        <v>15</v>
      </c>
      <c r="D1057" s="2">
        <v>36</v>
      </c>
      <c r="E1057" s="1" t="s">
        <v>16</v>
      </c>
      <c r="F1057" s="1" t="s">
        <v>17</v>
      </c>
      <c r="G1057" s="28">
        <v>42918</v>
      </c>
      <c r="H1057" s="3">
        <v>79617.33</v>
      </c>
      <c r="I1057" s="1" t="s">
        <v>31</v>
      </c>
      <c r="J1057" s="1" t="s">
        <v>32</v>
      </c>
      <c r="K1057" s="1" t="s">
        <v>20</v>
      </c>
      <c r="L1057" s="1" t="s">
        <v>20</v>
      </c>
      <c r="M1057" s="1" t="s">
        <v>21</v>
      </c>
      <c r="N1057" s="1" t="s">
        <v>22</v>
      </c>
      <c r="O1057" s="1" t="s">
        <v>20</v>
      </c>
      <c r="P1057" s="1" t="str">
        <f>IFERROR( LOOKUP(Table1[[#This Row],[Age]],$AO$3:$AO$8,$AP$3:$AP$8), "Out of Range")</f>
        <v>35-45</v>
      </c>
      <c r="Q1057" s="1" t="str">
        <f>TEXT(Table1[[#This Row],[Date Joined]],"DD")</f>
        <v>02</v>
      </c>
      <c r="R1057" s="1" t="str">
        <f>TEXT(Table1[[#This Row],[Date Joined]],"MMM")</f>
        <v>Jul</v>
      </c>
      <c r="S1057" s="1" t="str">
        <f>TEXT(Table1[[#This Row],[Date Joined]],"YYYY")</f>
        <v>2017</v>
      </c>
    </row>
    <row r="1058" spans="1:19" x14ac:dyDescent="0.3">
      <c r="A1058" s="1" t="s">
        <v>376</v>
      </c>
      <c r="B1058" s="1" t="s">
        <v>35</v>
      </c>
      <c r="C1058" s="1" t="s">
        <v>15</v>
      </c>
      <c r="D1058" s="2">
        <v>28</v>
      </c>
      <c r="E1058" s="1" t="s">
        <v>34</v>
      </c>
      <c r="F1058" s="1" t="s">
        <v>26</v>
      </c>
      <c r="G1058" s="28">
        <v>42842</v>
      </c>
      <c r="H1058" s="3">
        <v>100267.6</v>
      </c>
      <c r="I1058" s="1" t="s">
        <v>18</v>
      </c>
      <c r="J1058" s="1" t="s">
        <v>32</v>
      </c>
      <c r="K1058" s="1" t="s">
        <v>28</v>
      </c>
      <c r="L1058" s="1" t="s">
        <v>28</v>
      </c>
      <c r="M1058" s="1" t="s">
        <v>21</v>
      </c>
      <c r="N1058" s="1" t="s">
        <v>22</v>
      </c>
      <c r="O1058" s="1" t="s">
        <v>20</v>
      </c>
      <c r="P1058" s="1" t="str">
        <f>IFERROR( LOOKUP(Table1[[#This Row],[Age]],$AO$3:$AO$8,$AP$3:$AP$8), "Out of Range")</f>
        <v>26-35</v>
      </c>
      <c r="Q1058" s="1" t="str">
        <f>TEXT(Table1[[#This Row],[Date Joined]],"DD")</f>
        <v>17</v>
      </c>
      <c r="R1058" s="1" t="str">
        <f>TEXT(Table1[[#This Row],[Date Joined]],"MMM")</f>
        <v>Apr</v>
      </c>
      <c r="S1058" s="1" t="str">
        <f>TEXT(Table1[[#This Row],[Date Joined]],"YYYY")</f>
        <v>2017</v>
      </c>
    </row>
    <row r="1059" spans="1:19" x14ac:dyDescent="0.3">
      <c r="A1059" s="1" t="s">
        <v>1166</v>
      </c>
      <c r="B1059" s="1" t="s">
        <v>72</v>
      </c>
      <c r="C1059" s="1" t="s">
        <v>24</v>
      </c>
      <c r="D1059" s="2">
        <v>36</v>
      </c>
      <c r="E1059" s="1" t="s">
        <v>16</v>
      </c>
      <c r="F1059" s="1" t="s">
        <v>17</v>
      </c>
      <c r="G1059" s="28">
        <v>42918</v>
      </c>
      <c r="H1059" s="3">
        <v>74203.19</v>
      </c>
      <c r="I1059" s="1" t="s">
        <v>31</v>
      </c>
      <c r="J1059" s="1" t="s">
        <v>32</v>
      </c>
      <c r="K1059" s="1" t="s">
        <v>28</v>
      </c>
      <c r="L1059" s="1" t="s">
        <v>20</v>
      </c>
      <c r="M1059" s="1" t="s">
        <v>21</v>
      </c>
      <c r="N1059" s="1" t="s">
        <v>22</v>
      </c>
      <c r="O1059" s="1" t="s">
        <v>20</v>
      </c>
      <c r="P1059" s="1" t="str">
        <f>IFERROR( LOOKUP(Table1[[#This Row],[Age]],$AO$3:$AO$8,$AP$3:$AP$8), "Out of Range")</f>
        <v>35-45</v>
      </c>
      <c r="Q1059" s="1" t="str">
        <f>TEXT(Table1[[#This Row],[Date Joined]],"DD")</f>
        <v>02</v>
      </c>
      <c r="R1059" s="1" t="str">
        <f>TEXT(Table1[[#This Row],[Date Joined]],"MMM")</f>
        <v>Jul</v>
      </c>
      <c r="S1059" s="1" t="str">
        <f>TEXT(Table1[[#This Row],[Date Joined]],"YYYY")</f>
        <v>2017</v>
      </c>
    </row>
    <row r="1060" spans="1:19" x14ac:dyDescent="0.3">
      <c r="A1060" s="1" t="s">
        <v>1167</v>
      </c>
      <c r="B1060" s="1" t="s">
        <v>107</v>
      </c>
      <c r="C1060" s="1" t="s">
        <v>24</v>
      </c>
      <c r="D1060" s="2">
        <v>51</v>
      </c>
      <c r="E1060" s="1" t="s">
        <v>40</v>
      </c>
      <c r="F1060" s="1" t="s">
        <v>26</v>
      </c>
      <c r="G1060" s="28">
        <v>42918</v>
      </c>
      <c r="H1060" s="3">
        <v>11302.51</v>
      </c>
      <c r="I1060" s="1" t="s">
        <v>18</v>
      </c>
      <c r="J1060" s="1" t="s">
        <v>32</v>
      </c>
      <c r="K1060" s="1" t="s">
        <v>20</v>
      </c>
      <c r="L1060" s="1" t="s">
        <v>20</v>
      </c>
      <c r="M1060" s="1" t="s">
        <v>21</v>
      </c>
      <c r="N1060" s="1" t="s">
        <v>22</v>
      </c>
      <c r="O1060" s="1" t="s">
        <v>20</v>
      </c>
      <c r="P1060" s="1" t="str">
        <f>IFERROR( LOOKUP(Table1[[#This Row],[Age]],$AO$3:$AO$8,$AP$3:$AP$8), "Out of Range")</f>
        <v>45-55</v>
      </c>
      <c r="Q1060" s="1" t="str">
        <f>TEXT(Table1[[#This Row],[Date Joined]],"DD")</f>
        <v>02</v>
      </c>
      <c r="R1060" s="1" t="str">
        <f>TEXT(Table1[[#This Row],[Date Joined]],"MMM")</f>
        <v>Jul</v>
      </c>
      <c r="S1060" s="1" t="str">
        <f>TEXT(Table1[[#This Row],[Date Joined]],"YYYY")</f>
        <v>2017</v>
      </c>
    </row>
    <row r="1061" spans="1:19" x14ac:dyDescent="0.3">
      <c r="A1061" s="1" t="s">
        <v>1168</v>
      </c>
      <c r="B1061" s="1" t="s">
        <v>35</v>
      </c>
      <c r="C1061" s="1" t="s">
        <v>24</v>
      </c>
      <c r="D1061" s="2">
        <v>46</v>
      </c>
      <c r="E1061" s="1" t="s">
        <v>40</v>
      </c>
      <c r="F1061" s="1" t="s">
        <v>41</v>
      </c>
      <c r="G1061" s="28">
        <v>42918</v>
      </c>
      <c r="H1061" s="3">
        <v>48243.63</v>
      </c>
      <c r="I1061" s="1" t="s">
        <v>18</v>
      </c>
      <c r="J1061" s="1" t="s">
        <v>19</v>
      </c>
      <c r="K1061" s="1" t="s">
        <v>20</v>
      </c>
      <c r="L1061" s="1" t="s">
        <v>20</v>
      </c>
      <c r="M1061" s="1" t="s">
        <v>53</v>
      </c>
      <c r="N1061" s="1" t="s">
        <v>22</v>
      </c>
      <c r="O1061" s="1" t="s">
        <v>20</v>
      </c>
      <c r="P1061" s="1" t="str">
        <f>IFERROR( LOOKUP(Table1[[#This Row],[Age]],$AO$3:$AO$8,$AP$3:$AP$8), "Out of Range")</f>
        <v>45-55</v>
      </c>
      <c r="Q1061" s="1" t="str">
        <f>TEXT(Table1[[#This Row],[Date Joined]],"DD")</f>
        <v>02</v>
      </c>
      <c r="R1061" s="1" t="str">
        <f>TEXT(Table1[[#This Row],[Date Joined]],"MMM")</f>
        <v>Jul</v>
      </c>
      <c r="S1061" s="1" t="str">
        <f>TEXT(Table1[[#This Row],[Date Joined]],"YYYY")</f>
        <v>2017</v>
      </c>
    </row>
    <row r="1062" spans="1:19" x14ac:dyDescent="0.3">
      <c r="A1062" s="1" t="s">
        <v>1169</v>
      </c>
      <c r="B1062" s="1" t="s">
        <v>30</v>
      </c>
      <c r="C1062" s="1" t="s">
        <v>15</v>
      </c>
      <c r="D1062" s="2">
        <v>49</v>
      </c>
      <c r="E1062" s="1" t="s">
        <v>40</v>
      </c>
      <c r="F1062" s="1" t="s">
        <v>41</v>
      </c>
      <c r="G1062" s="28">
        <v>42918</v>
      </c>
      <c r="H1062" s="3">
        <v>104165.04</v>
      </c>
      <c r="I1062" s="1" t="s">
        <v>18</v>
      </c>
      <c r="J1062" s="1" t="s">
        <v>32</v>
      </c>
      <c r="K1062" s="1" t="s">
        <v>20</v>
      </c>
      <c r="L1062" s="1" t="s">
        <v>20</v>
      </c>
      <c r="M1062" s="1" t="s">
        <v>21</v>
      </c>
      <c r="N1062" s="1" t="s">
        <v>69</v>
      </c>
      <c r="O1062" s="1" t="s">
        <v>28</v>
      </c>
      <c r="P1062" s="1" t="str">
        <f>IFERROR( LOOKUP(Table1[[#This Row],[Age]],$AO$3:$AO$8,$AP$3:$AP$8), "Out of Range")</f>
        <v>45-55</v>
      </c>
      <c r="Q1062" s="1" t="str">
        <f>TEXT(Table1[[#This Row],[Date Joined]],"DD")</f>
        <v>02</v>
      </c>
      <c r="R1062" s="1" t="str">
        <f>TEXT(Table1[[#This Row],[Date Joined]],"MMM")</f>
        <v>Jul</v>
      </c>
      <c r="S1062" s="1" t="str">
        <f>TEXT(Table1[[#This Row],[Date Joined]],"YYYY")</f>
        <v>2017</v>
      </c>
    </row>
    <row r="1063" spans="1:19" x14ac:dyDescent="0.3">
      <c r="A1063" s="1" t="s">
        <v>1170</v>
      </c>
      <c r="B1063" s="1" t="s">
        <v>57</v>
      </c>
      <c r="C1063" s="1" t="s">
        <v>15</v>
      </c>
      <c r="D1063" s="2">
        <v>54</v>
      </c>
      <c r="E1063" s="1" t="s">
        <v>40</v>
      </c>
      <c r="F1063" s="1" t="s">
        <v>41</v>
      </c>
      <c r="G1063" s="28">
        <v>42918</v>
      </c>
      <c r="H1063" s="3">
        <v>24297.27</v>
      </c>
      <c r="I1063" s="1" t="s">
        <v>18</v>
      </c>
      <c r="J1063" s="1" t="s">
        <v>27</v>
      </c>
      <c r="K1063" s="1" t="s">
        <v>20</v>
      </c>
      <c r="L1063" s="1" t="s">
        <v>20</v>
      </c>
      <c r="M1063" s="1" t="s">
        <v>21</v>
      </c>
      <c r="N1063" s="1" t="s">
        <v>22</v>
      </c>
      <c r="O1063" s="1" t="s">
        <v>20</v>
      </c>
      <c r="P1063" s="1" t="str">
        <f>IFERROR( LOOKUP(Table1[[#This Row],[Age]],$AO$3:$AO$8,$AP$3:$AP$8), "Out of Range")</f>
        <v>45-55</v>
      </c>
      <c r="Q1063" s="1" t="str">
        <f>TEXT(Table1[[#This Row],[Date Joined]],"DD")</f>
        <v>02</v>
      </c>
      <c r="R1063" s="1" t="str">
        <f>TEXT(Table1[[#This Row],[Date Joined]],"MMM")</f>
        <v>Jul</v>
      </c>
      <c r="S1063" s="1" t="str">
        <f>TEXT(Table1[[#This Row],[Date Joined]],"YYYY")</f>
        <v>2017</v>
      </c>
    </row>
    <row r="1064" spans="1:19" x14ac:dyDescent="0.3">
      <c r="A1064" s="1" t="s">
        <v>1171</v>
      </c>
      <c r="B1064" s="1" t="s">
        <v>56</v>
      </c>
      <c r="C1064" s="1" t="s">
        <v>24</v>
      </c>
      <c r="D1064" s="2">
        <v>37</v>
      </c>
      <c r="E1064" s="1" t="s">
        <v>34</v>
      </c>
      <c r="F1064" s="1" t="s">
        <v>17</v>
      </c>
      <c r="G1064" s="28">
        <v>42918</v>
      </c>
      <c r="H1064" s="3">
        <v>50852.66</v>
      </c>
      <c r="I1064" s="1" t="s">
        <v>18</v>
      </c>
      <c r="J1064" s="1" t="s">
        <v>27</v>
      </c>
      <c r="K1064" s="1" t="s">
        <v>28</v>
      </c>
      <c r="L1064" s="1" t="s">
        <v>28</v>
      </c>
      <c r="M1064" s="1" t="s">
        <v>22</v>
      </c>
      <c r="N1064" s="1" t="s">
        <v>22</v>
      </c>
      <c r="O1064" s="1" t="s">
        <v>20</v>
      </c>
      <c r="P1064" s="1" t="str">
        <f>IFERROR( LOOKUP(Table1[[#This Row],[Age]],$AO$3:$AO$8,$AP$3:$AP$8), "Out of Range")</f>
        <v>35-45</v>
      </c>
      <c r="Q1064" s="1" t="str">
        <f>TEXT(Table1[[#This Row],[Date Joined]],"DD")</f>
        <v>02</v>
      </c>
      <c r="R1064" s="1" t="str">
        <f>TEXT(Table1[[#This Row],[Date Joined]],"MMM")</f>
        <v>Jul</v>
      </c>
      <c r="S1064" s="1" t="str">
        <f>TEXT(Table1[[#This Row],[Date Joined]],"YYYY")</f>
        <v>2017</v>
      </c>
    </row>
    <row r="1065" spans="1:19" x14ac:dyDescent="0.3">
      <c r="A1065" s="1" t="s">
        <v>1172</v>
      </c>
      <c r="B1065" s="1" t="s">
        <v>74</v>
      </c>
      <c r="C1065" s="1" t="s">
        <v>15</v>
      </c>
      <c r="D1065" s="2">
        <v>42</v>
      </c>
      <c r="E1065" s="1" t="s">
        <v>34</v>
      </c>
      <c r="F1065" s="1" t="s">
        <v>41</v>
      </c>
      <c r="G1065" s="28">
        <v>42918</v>
      </c>
      <c r="H1065" s="3">
        <v>17325.88</v>
      </c>
      <c r="I1065" s="1" t="s">
        <v>18</v>
      </c>
      <c r="J1065" s="1" t="s">
        <v>19</v>
      </c>
      <c r="K1065" s="1" t="s">
        <v>28</v>
      </c>
      <c r="L1065" s="1" t="s">
        <v>20</v>
      </c>
      <c r="M1065" s="1" t="s">
        <v>22</v>
      </c>
      <c r="N1065" s="1" t="s">
        <v>22</v>
      </c>
      <c r="O1065" s="1" t="s">
        <v>20</v>
      </c>
      <c r="P1065" s="1" t="str">
        <f>IFERROR( LOOKUP(Table1[[#This Row],[Age]],$AO$3:$AO$8,$AP$3:$AP$8), "Out of Range")</f>
        <v>35-45</v>
      </c>
      <c r="Q1065" s="1" t="str">
        <f>TEXT(Table1[[#This Row],[Date Joined]],"DD")</f>
        <v>02</v>
      </c>
      <c r="R1065" s="1" t="str">
        <f>TEXT(Table1[[#This Row],[Date Joined]],"MMM")</f>
        <v>Jul</v>
      </c>
      <c r="S1065" s="1" t="str">
        <f>TEXT(Table1[[#This Row],[Date Joined]],"YYYY")</f>
        <v>2017</v>
      </c>
    </row>
    <row r="1066" spans="1:19" x14ac:dyDescent="0.3">
      <c r="A1066" s="1" t="s">
        <v>466</v>
      </c>
      <c r="B1066" s="1" t="s">
        <v>91</v>
      </c>
      <c r="C1066" s="1" t="s">
        <v>15</v>
      </c>
      <c r="D1066" s="2">
        <v>28</v>
      </c>
      <c r="E1066" s="1" t="s">
        <v>34</v>
      </c>
      <c r="F1066" s="1" t="s">
        <v>26</v>
      </c>
      <c r="G1066" s="28">
        <v>42858</v>
      </c>
      <c r="H1066" s="3">
        <v>10042.25</v>
      </c>
      <c r="I1066" s="1" t="s">
        <v>31</v>
      </c>
      <c r="J1066" s="1" t="s">
        <v>22</v>
      </c>
      <c r="K1066" s="1" t="s">
        <v>20</v>
      </c>
      <c r="L1066" s="1" t="s">
        <v>20</v>
      </c>
      <c r="M1066" s="1" t="s">
        <v>21</v>
      </c>
      <c r="N1066" s="1" t="s">
        <v>22</v>
      </c>
      <c r="O1066" s="1" t="s">
        <v>20</v>
      </c>
      <c r="P1066" s="1" t="str">
        <f>IFERROR( LOOKUP(Table1[[#This Row],[Age]],$AO$3:$AO$8,$AP$3:$AP$8), "Out of Range")</f>
        <v>26-35</v>
      </c>
      <c r="Q1066" s="1" t="str">
        <f>TEXT(Table1[[#This Row],[Date Joined]],"DD")</f>
        <v>03</v>
      </c>
      <c r="R1066" s="1" t="str">
        <f>TEXT(Table1[[#This Row],[Date Joined]],"MMM")</f>
        <v>May</v>
      </c>
      <c r="S1066" s="1" t="str">
        <f>TEXT(Table1[[#This Row],[Date Joined]],"YYYY")</f>
        <v>2017</v>
      </c>
    </row>
    <row r="1067" spans="1:19" x14ac:dyDescent="0.3">
      <c r="A1067" s="1" t="s">
        <v>1174</v>
      </c>
      <c r="B1067" s="1" t="s">
        <v>43</v>
      </c>
      <c r="C1067" s="1" t="s">
        <v>15</v>
      </c>
      <c r="D1067" s="2">
        <v>51</v>
      </c>
      <c r="E1067" s="1" t="s">
        <v>16</v>
      </c>
      <c r="F1067" s="1" t="s">
        <v>17</v>
      </c>
      <c r="G1067" s="28">
        <v>42919</v>
      </c>
      <c r="H1067" s="3">
        <v>61590.07</v>
      </c>
      <c r="I1067" s="1" t="s">
        <v>18</v>
      </c>
      <c r="J1067" s="1" t="s">
        <v>32</v>
      </c>
      <c r="K1067" s="1" t="s">
        <v>28</v>
      </c>
      <c r="L1067" s="1" t="s">
        <v>20</v>
      </c>
      <c r="M1067" s="1" t="s">
        <v>21</v>
      </c>
      <c r="N1067" s="1" t="s">
        <v>22</v>
      </c>
      <c r="O1067" s="1" t="s">
        <v>20</v>
      </c>
      <c r="P1067" s="1" t="str">
        <f>IFERROR( LOOKUP(Table1[[#This Row],[Age]],$AO$3:$AO$8,$AP$3:$AP$8), "Out of Range")</f>
        <v>45-55</v>
      </c>
      <c r="Q1067" s="1" t="str">
        <f>TEXT(Table1[[#This Row],[Date Joined]],"DD")</f>
        <v>03</v>
      </c>
      <c r="R1067" s="1" t="str">
        <f>TEXT(Table1[[#This Row],[Date Joined]],"MMM")</f>
        <v>Jul</v>
      </c>
      <c r="S1067" s="1" t="str">
        <f>TEXT(Table1[[#This Row],[Date Joined]],"YYYY")</f>
        <v>2017</v>
      </c>
    </row>
    <row r="1068" spans="1:19" x14ac:dyDescent="0.3">
      <c r="A1068" s="1" t="s">
        <v>473</v>
      </c>
      <c r="B1068" s="1" t="s">
        <v>97</v>
      </c>
      <c r="C1068" s="1" t="s">
        <v>24</v>
      </c>
      <c r="D1068" s="2">
        <v>28</v>
      </c>
      <c r="E1068" s="1" t="s">
        <v>34</v>
      </c>
      <c r="F1068" s="1" t="s">
        <v>41</v>
      </c>
      <c r="G1068" s="28">
        <v>42859</v>
      </c>
      <c r="H1068" s="3">
        <v>97318.75</v>
      </c>
      <c r="I1068" s="1" t="s">
        <v>18</v>
      </c>
      <c r="J1068" s="1" t="s">
        <v>32</v>
      </c>
      <c r="K1068" s="1" t="s">
        <v>20</v>
      </c>
      <c r="L1068" s="1" t="s">
        <v>20</v>
      </c>
      <c r="M1068" s="1" t="s">
        <v>21</v>
      </c>
      <c r="N1068" s="1" t="s">
        <v>22</v>
      </c>
      <c r="O1068" s="1" t="s">
        <v>20</v>
      </c>
      <c r="P1068" s="1" t="str">
        <f>IFERROR( LOOKUP(Table1[[#This Row],[Age]],$AO$3:$AO$8,$AP$3:$AP$8), "Out of Range")</f>
        <v>26-35</v>
      </c>
      <c r="Q1068" s="1" t="str">
        <f>TEXT(Table1[[#This Row],[Date Joined]],"DD")</f>
        <v>04</v>
      </c>
      <c r="R1068" s="1" t="str">
        <f>TEXT(Table1[[#This Row],[Date Joined]],"MMM")</f>
        <v>May</v>
      </c>
      <c r="S1068" s="1" t="str">
        <f>TEXT(Table1[[#This Row],[Date Joined]],"YYYY")</f>
        <v>2017</v>
      </c>
    </row>
    <row r="1069" spans="1:19" x14ac:dyDescent="0.3">
      <c r="A1069" s="1" t="s">
        <v>1176</v>
      </c>
      <c r="B1069" s="1" t="s">
        <v>105</v>
      </c>
      <c r="C1069" s="1" t="s">
        <v>24</v>
      </c>
      <c r="D1069" s="2">
        <v>35</v>
      </c>
      <c r="E1069" s="1" t="s">
        <v>16</v>
      </c>
      <c r="F1069" s="1" t="s">
        <v>26</v>
      </c>
      <c r="G1069" s="28">
        <v>42919</v>
      </c>
      <c r="H1069" s="3">
        <v>23098.6</v>
      </c>
      <c r="I1069" s="1" t="s">
        <v>18</v>
      </c>
      <c r="J1069" s="1" t="s">
        <v>27</v>
      </c>
      <c r="K1069" s="1" t="s">
        <v>28</v>
      </c>
      <c r="L1069" s="1" t="s">
        <v>20</v>
      </c>
      <c r="M1069" s="1" t="s">
        <v>21</v>
      </c>
      <c r="N1069" s="1" t="s">
        <v>22</v>
      </c>
      <c r="O1069" s="1" t="s">
        <v>20</v>
      </c>
      <c r="P1069" s="1" t="str">
        <f>IFERROR( LOOKUP(Table1[[#This Row],[Age]],$AO$3:$AO$8,$AP$3:$AP$8), "Out of Range")</f>
        <v>35-45</v>
      </c>
      <c r="Q1069" s="1" t="str">
        <f>TEXT(Table1[[#This Row],[Date Joined]],"DD")</f>
        <v>03</v>
      </c>
      <c r="R1069" s="1" t="str">
        <f>TEXT(Table1[[#This Row],[Date Joined]],"MMM")</f>
        <v>Jul</v>
      </c>
      <c r="S1069" s="1" t="str">
        <f>TEXT(Table1[[#This Row],[Date Joined]],"YYYY")</f>
        <v>2017</v>
      </c>
    </row>
    <row r="1070" spans="1:19" x14ac:dyDescent="0.3">
      <c r="A1070" s="1" t="s">
        <v>1177</v>
      </c>
      <c r="B1070" s="1" t="s">
        <v>100</v>
      </c>
      <c r="C1070" s="1" t="s">
        <v>15</v>
      </c>
      <c r="D1070" s="2">
        <v>57</v>
      </c>
      <c r="E1070" s="1" t="s">
        <v>40</v>
      </c>
      <c r="F1070" s="1" t="s">
        <v>26</v>
      </c>
      <c r="G1070" s="28">
        <v>42919</v>
      </c>
      <c r="H1070" s="3">
        <v>89680.01</v>
      </c>
      <c r="I1070" s="1" t="s">
        <v>31</v>
      </c>
      <c r="J1070" s="1" t="s">
        <v>27</v>
      </c>
      <c r="K1070" s="1" t="s">
        <v>28</v>
      </c>
      <c r="L1070" s="1" t="s">
        <v>28</v>
      </c>
      <c r="M1070" s="1" t="s">
        <v>22</v>
      </c>
      <c r="N1070" s="1" t="s">
        <v>22</v>
      </c>
      <c r="O1070" s="1" t="s">
        <v>20</v>
      </c>
      <c r="P1070" s="1" t="str">
        <f>IFERROR( LOOKUP(Table1[[#This Row],[Age]],$AO$3:$AO$8,$AP$3:$AP$8), "Out of Range")</f>
        <v>55-65</v>
      </c>
      <c r="Q1070" s="1" t="str">
        <f>TEXT(Table1[[#This Row],[Date Joined]],"DD")</f>
        <v>03</v>
      </c>
      <c r="R1070" s="1" t="str">
        <f>TEXT(Table1[[#This Row],[Date Joined]],"MMM")</f>
        <v>Jul</v>
      </c>
      <c r="S1070" s="1" t="str">
        <f>TEXT(Table1[[#This Row],[Date Joined]],"YYYY")</f>
        <v>2017</v>
      </c>
    </row>
    <row r="1071" spans="1:19" x14ac:dyDescent="0.3">
      <c r="A1071" s="1" t="s">
        <v>1178</v>
      </c>
      <c r="B1071" s="1" t="s">
        <v>72</v>
      </c>
      <c r="C1071" s="1" t="s">
        <v>15</v>
      </c>
      <c r="D1071" s="2">
        <v>62</v>
      </c>
      <c r="E1071" s="1" t="s">
        <v>40</v>
      </c>
      <c r="F1071" s="1" t="s">
        <v>26</v>
      </c>
      <c r="G1071" s="28">
        <v>42919</v>
      </c>
      <c r="H1071" s="3">
        <v>82873.94</v>
      </c>
      <c r="I1071" s="1" t="s">
        <v>31</v>
      </c>
      <c r="J1071" s="1" t="s">
        <v>22</v>
      </c>
      <c r="K1071" s="1" t="s">
        <v>28</v>
      </c>
      <c r="L1071" s="1" t="s">
        <v>28</v>
      </c>
      <c r="M1071" s="1" t="s">
        <v>21</v>
      </c>
      <c r="N1071" s="1" t="s">
        <v>29</v>
      </c>
      <c r="O1071" s="1" t="s">
        <v>20</v>
      </c>
      <c r="P1071" s="1" t="str">
        <f>IFERROR( LOOKUP(Table1[[#This Row],[Age]],$AO$3:$AO$8,$AP$3:$AP$8), "Out of Range")</f>
        <v>55-65</v>
      </c>
      <c r="Q1071" s="1" t="str">
        <f>TEXT(Table1[[#This Row],[Date Joined]],"DD")</f>
        <v>03</v>
      </c>
      <c r="R1071" s="1" t="str">
        <f>TEXT(Table1[[#This Row],[Date Joined]],"MMM")</f>
        <v>Jul</v>
      </c>
      <c r="S1071" s="1" t="str">
        <f>TEXT(Table1[[#This Row],[Date Joined]],"YYYY")</f>
        <v>2017</v>
      </c>
    </row>
    <row r="1072" spans="1:19" x14ac:dyDescent="0.3">
      <c r="A1072" s="1" t="s">
        <v>1179</v>
      </c>
      <c r="B1072" s="1" t="s">
        <v>79</v>
      </c>
      <c r="C1072" s="1" t="s">
        <v>15</v>
      </c>
      <c r="D1072" s="2">
        <v>51</v>
      </c>
      <c r="E1072" s="1" t="s">
        <v>40</v>
      </c>
      <c r="F1072" s="1" t="s">
        <v>17</v>
      </c>
      <c r="G1072" s="28">
        <v>42919</v>
      </c>
      <c r="H1072" s="3">
        <v>61338.01</v>
      </c>
      <c r="I1072" s="1" t="s">
        <v>18</v>
      </c>
      <c r="J1072" s="1" t="s">
        <v>27</v>
      </c>
      <c r="K1072" s="1" t="s">
        <v>28</v>
      </c>
      <c r="L1072" s="1" t="s">
        <v>20</v>
      </c>
      <c r="M1072" s="1" t="s">
        <v>21</v>
      </c>
      <c r="N1072" s="1" t="s">
        <v>22</v>
      </c>
      <c r="O1072" s="1" t="s">
        <v>28</v>
      </c>
      <c r="P1072" s="1" t="str">
        <f>IFERROR( LOOKUP(Table1[[#This Row],[Age]],$AO$3:$AO$8,$AP$3:$AP$8), "Out of Range")</f>
        <v>45-55</v>
      </c>
      <c r="Q1072" s="1" t="str">
        <f>TEXT(Table1[[#This Row],[Date Joined]],"DD")</f>
        <v>03</v>
      </c>
      <c r="R1072" s="1" t="str">
        <f>TEXT(Table1[[#This Row],[Date Joined]],"MMM")</f>
        <v>Jul</v>
      </c>
      <c r="S1072" s="1" t="str">
        <f>TEXT(Table1[[#This Row],[Date Joined]],"YYYY")</f>
        <v>2017</v>
      </c>
    </row>
    <row r="1073" spans="1:19" x14ac:dyDescent="0.3">
      <c r="A1073" s="1" t="s">
        <v>1180</v>
      </c>
      <c r="B1073" s="1" t="s">
        <v>79</v>
      </c>
      <c r="C1073" s="1" t="s">
        <v>24</v>
      </c>
      <c r="D1073" s="2">
        <v>39</v>
      </c>
      <c r="E1073" s="1" t="s">
        <v>25</v>
      </c>
      <c r="F1073" s="1" t="s">
        <v>41</v>
      </c>
      <c r="G1073" s="28">
        <v>42919</v>
      </c>
      <c r="H1073" s="3">
        <v>126089.42</v>
      </c>
      <c r="I1073" s="1" t="s">
        <v>18</v>
      </c>
      <c r="J1073" s="1" t="s">
        <v>27</v>
      </c>
      <c r="K1073" s="1" t="s">
        <v>28</v>
      </c>
      <c r="L1073" s="1" t="s">
        <v>20</v>
      </c>
      <c r="M1073" s="1" t="s">
        <v>21</v>
      </c>
      <c r="N1073" s="1" t="s">
        <v>38</v>
      </c>
      <c r="O1073" s="1" t="s">
        <v>20</v>
      </c>
      <c r="P1073" s="1" t="str">
        <f>IFERROR( LOOKUP(Table1[[#This Row],[Age]],$AO$3:$AO$8,$AP$3:$AP$8), "Out of Range")</f>
        <v>35-45</v>
      </c>
      <c r="Q1073" s="1" t="str">
        <f>TEXT(Table1[[#This Row],[Date Joined]],"DD")</f>
        <v>03</v>
      </c>
      <c r="R1073" s="1" t="str">
        <f>TEXT(Table1[[#This Row],[Date Joined]],"MMM")</f>
        <v>Jul</v>
      </c>
      <c r="S1073" s="1" t="str">
        <f>TEXT(Table1[[#This Row],[Date Joined]],"YYYY")</f>
        <v>2017</v>
      </c>
    </row>
    <row r="1074" spans="1:19" x14ac:dyDescent="0.3">
      <c r="A1074" s="1" t="s">
        <v>1181</v>
      </c>
      <c r="B1074" s="1" t="s">
        <v>100</v>
      </c>
      <c r="C1074" s="1" t="s">
        <v>15</v>
      </c>
      <c r="D1074" s="2">
        <v>37</v>
      </c>
      <c r="E1074" s="1" t="s">
        <v>16</v>
      </c>
      <c r="F1074" s="1" t="s">
        <v>17</v>
      </c>
      <c r="G1074" s="28">
        <v>42920</v>
      </c>
      <c r="H1074" s="3">
        <v>22187.9</v>
      </c>
      <c r="I1074" s="1" t="s">
        <v>18</v>
      </c>
      <c r="J1074" s="1" t="s">
        <v>27</v>
      </c>
      <c r="K1074" s="1" t="s">
        <v>28</v>
      </c>
      <c r="L1074" s="1" t="s">
        <v>20</v>
      </c>
      <c r="M1074" s="1" t="s">
        <v>22</v>
      </c>
      <c r="N1074" s="1" t="s">
        <v>22</v>
      </c>
      <c r="O1074" s="1" t="s">
        <v>20</v>
      </c>
      <c r="P1074" s="1" t="str">
        <f>IFERROR( LOOKUP(Table1[[#This Row],[Age]],$AO$3:$AO$8,$AP$3:$AP$8), "Out of Range")</f>
        <v>35-45</v>
      </c>
      <c r="Q1074" s="1" t="str">
        <f>TEXT(Table1[[#This Row],[Date Joined]],"DD")</f>
        <v>04</v>
      </c>
      <c r="R1074" s="1" t="str">
        <f>TEXT(Table1[[#This Row],[Date Joined]],"MMM")</f>
        <v>Jul</v>
      </c>
      <c r="S1074" s="1" t="str">
        <f>TEXT(Table1[[#This Row],[Date Joined]],"YYYY")</f>
        <v>2017</v>
      </c>
    </row>
    <row r="1075" spans="1:19" x14ac:dyDescent="0.3">
      <c r="A1075" s="1" t="s">
        <v>1182</v>
      </c>
      <c r="B1075" s="1" t="s">
        <v>67</v>
      </c>
      <c r="C1075" s="1" t="s">
        <v>15</v>
      </c>
      <c r="D1075" s="2">
        <v>37</v>
      </c>
      <c r="E1075" s="1" t="s">
        <v>16</v>
      </c>
      <c r="F1075" s="1" t="s">
        <v>17</v>
      </c>
      <c r="G1075" s="28">
        <v>42920</v>
      </c>
      <c r="H1075" s="3">
        <v>75412.66</v>
      </c>
      <c r="I1075" s="1" t="s">
        <v>31</v>
      </c>
      <c r="J1075" s="1" t="s">
        <v>32</v>
      </c>
      <c r="K1075" s="1" t="s">
        <v>28</v>
      </c>
      <c r="L1075" s="1" t="s">
        <v>20</v>
      </c>
      <c r="M1075" s="1" t="s">
        <v>21</v>
      </c>
      <c r="N1075" s="1" t="s">
        <v>29</v>
      </c>
      <c r="O1075" s="1" t="s">
        <v>20</v>
      </c>
      <c r="P1075" s="1" t="str">
        <f>IFERROR( LOOKUP(Table1[[#This Row],[Age]],$AO$3:$AO$8,$AP$3:$AP$8), "Out of Range")</f>
        <v>35-45</v>
      </c>
      <c r="Q1075" s="1" t="str">
        <f>TEXT(Table1[[#This Row],[Date Joined]],"DD")</f>
        <v>04</v>
      </c>
      <c r="R1075" s="1" t="str">
        <f>TEXT(Table1[[#This Row],[Date Joined]],"MMM")</f>
        <v>Jul</v>
      </c>
      <c r="S1075" s="1" t="str">
        <f>TEXT(Table1[[#This Row],[Date Joined]],"YYYY")</f>
        <v>2017</v>
      </c>
    </row>
    <row r="1076" spans="1:19" x14ac:dyDescent="0.3">
      <c r="A1076" s="1" t="s">
        <v>484</v>
      </c>
      <c r="B1076" s="1" t="s">
        <v>35</v>
      </c>
      <c r="C1076" s="1" t="s">
        <v>24</v>
      </c>
      <c r="D1076" s="2">
        <v>28</v>
      </c>
      <c r="E1076" s="1" t="s">
        <v>25</v>
      </c>
      <c r="F1076" s="1" t="s">
        <v>41</v>
      </c>
      <c r="G1076" s="28">
        <v>42860</v>
      </c>
      <c r="H1076" s="3">
        <v>66192.13</v>
      </c>
      <c r="I1076" s="1" t="s">
        <v>31</v>
      </c>
      <c r="J1076" s="1" t="s">
        <v>27</v>
      </c>
      <c r="K1076" s="1" t="s">
        <v>28</v>
      </c>
      <c r="L1076" s="1" t="s">
        <v>20</v>
      </c>
      <c r="M1076" s="1" t="s">
        <v>21</v>
      </c>
      <c r="N1076" s="1" t="s">
        <v>29</v>
      </c>
      <c r="O1076" s="1" t="s">
        <v>20</v>
      </c>
      <c r="P1076" s="1" t="str">
        <f>IFERROR( LOOKUP(Table1[[#This Row],[Age]],$AO$3:$AO$8,$AP$3:$AP$8), "Out of Range")</f>
        <v>26-35</v>
      </c>
      <c r="Q1076" s="1" t="str">
        <f>TEXT(Table1[[#This Row],[Date Joined]],"DD")</f>
        <v>05</v>
      </c>
      <c r="R1076" s="1" t="str">
        <f>TEXT(Table1[[#This Row],[Date Joined]],"MMM")</f>
        <v>May</v>
      </c>
      <c r="S1076" s="1" t="str">
        <f>TEXT(Table1[[#This Row],[Date Joined]],"YYYY")</f>
        <v>2017</v>
      </c>
    </row>
    <row r="1077" spans="1:19" x14ac:dyDescent="0.3">
      <c r="A1077" s="1" t="s">
        <v>747</v>
      </c>
      <c r="B1077" s="1" t="s">
        <v>45</v>
      </c>
      <c r="C1077" s="1" t="s">
        <v>15</v>
      </c>
      <c r="D1077" s="2">
        <v>28</v>
      </c>
      <c r="E1077" s="1" t="s">
        <v>25</v>
      </c>
      <c r="F1077" s="1" t="s">
        <v>17</v>
      </c>
      <c r="G1077" s="28">
        <v>42877</v>
      </c>
      <c r="H1077" s="3">
        <v>218759.37</v>
      </c>
      <c r="I1077" s="1" t="s">
        <v>49</v>
      </c>
      <c r="J1077" s="1" t="s">
        <v>27</v>
      </c>
      <c r="K1077" s="1" t="s">
        <v>20</v>
      </c>
      <c r="L1077" s="1" t="s">
        <v>28</v>
      </c>
      <c r="M1077" s="1" t="s">
        <v>21</v>
      </c>
      <c r="N1077" s="1" t="s">
        <v>22</v>
      </c>
      <c r="O1077" s="1" t="s">
        <v>20</v>
      </c>
      <c r="P1077" s="1" t="str">
        <f>IFERROR( LOOKUP(Table1[[#This Row],[Age]],$AO$3:$AO$8,$AP$3:$AP$8), "Out of Range")</f>
        <v>26-35</v>
      </c>
      <c r="Q1077" s="1" t="str">
        <f>TEXT(Table1[[#This Row],[Date Joined]],"DD")</f>
        <v>22</v>
      </c>
      <c r="R1077" s="1" t="str">
        <f>TEXT(Table1[[#This Row],[Date Joined]],"MMM")</f>
        <v>May</v>
      </c>
      <c r="S1077" s="1" t="str">
        <f>TEXT(Table1[[#This Row],[Date Joined]],"YYYY")</f>
        <v>2017</v>
      </c>
    </row>
    <row r="1078" spans="1:19" x14ac:dyDescent="0.3">
      <c r="A1078" s="1" t="s">
        <v>1185</v>
      </c>
      <c r="B1078" s="1" t="s">
        <v>36</v>
      </c>
      <c r="C1078" s="1" t="s">
        <v>15</v>
      </c>
      <c r="D1078" s="2">
        <v>48</v>
      </c>
      <c r="E1078" s="1" t="s">
        <v>40</v>
      </c>
      <c r="F1078" s="1" t="s">
        <v>41</v>
      </c>
      <c r="G1078" s="28">
        <v>42920</v>
      </c>
      <c r="H1078" s="3">
        <v>60427.94</v>
      </c>
      <c r="I1078" s="1" t="s">
        <v>18</v>
      </c>
      <c r="J1078" s="1" t="s">
        <v>27</v>
      </c>
      <c r="K1078" s="1" t="s">
        <v>20</v>
      </c>
      <c r="L1078" s="1" t="s">
        <v>20</v>
      </c>
      <c r="M1078" s="1" t="s">
        <v>21</v>
      </c>
      <c r="N1078" s="1" t="s">
        <v>38</v>
      </c>
      <c r="O1078" s="1" t="s">
        <v>28</v>
      </c>
      <c r="P1078" s="1" t="str">
        <f>IFERROR( LOOKUP(Table1[[#This Row],[Age]],$AO$3:$AO$8,$AP$3:$AP$8), "Out of Range")</f>
        <v>45-55</v>
      </c>
      <c r="Q1078" s="1" t="str">
        <f>TEXT(Table1[[#This Row],[Date Joined]],"DD")</f>
        <v>04</v>
      </c>
      <c r="R1078" s="1" t="str">
        <f>TEXT(Table1[[#This Row],[Date Joined]],"MMM")</f>
        <v>Jul</v>
      </c>
      <c r="S1078" s="1" t="str">
        <f>TEXT(Table1[[#This Row],[Date Joined]],"YYYY")</f>
        <v>2017</v>
      </c>
    </row>
    <row r="1079" spans="1:19" x14ac:dyDescent="0.3">
      <c r="A1079" s="1" t="s">
        <v>1186</v>
      </c>
      <c r="B1079" s="1" t="s">
        <v>104</v>
      </c>
      <c r="C1079" s="1" t="s">
        <v>15</v>
      </c>
      <c r="D1079" s="2">
        <v>47</v>
      </c>
      <c r="E1079" s="1" t="s">
        <v>40</v>
      </c>
      <c r="F1079" s="1" t="s">
        <v>26</v>
      </c>
      <c r="G1079" s="28">
        <v>42920</v>
      </c>
      <c r="H1079" s="3">
        <v>88703.09</v>
      </c>
      <c r="I1079" s="1" t="s">
        <v>18</v>
      </c>
      <c r="J1079" s="1" t="s">
        <v>32</v>
      </c>
      <c r="K1079" s="1" t="s">
        <v>20</v>
      </c>
      <c r="L1079" s="1" t="s">
        <v>20</v>
      </c>
      <c r="M1079" s="1" t="s">
        <v>21</v>
      </c>
      <c r="N1079" s="1" t="s">
        <v>29</v>
      </c>
      <c r="O1079" s="1" t="s">
        <v>28</v>
      </c>
      <c r="P1079" s="1" t="str">
        <f>IFERROR( LOOKUP(Table1[[#This Row],[Age]],$AO$3:$AO$8,$AP$3:$AP$8), "Out of Range")</f>
        <v>45-55</v>
      </c>
      <c r="Q1079" s="1" t="str">
        <f>TEXT(Table1[[#This Row],[Date Joined]],"DD")</f>
        <v>04</v>
      </c>
      <c r="R1079" s="1" t="str">
        <f>TEXT(Table1[[#This Row],[Date Joined]],"MMM")</f>
        <v>Jul</v>
      </c>
      <c r="S1079" s="1" t="str">
        <f>TEXT(Table1[[#This Row],[Date Joined]],"YYYY")</f>
        <v>2017</v>
      </c>
    </row>
    <row r="1080" spans="1:19" x14ac:dyDescent="0.3">
      <c r="A1080" s="1" t="s">
        <v>1187</v>
      </c>
      <c r="B1080" s="1" t="s">
        <v>70</v>
      </c>
      <c r="C1080" s="1" t="s">
        <v>15</v>
      </c>
      <c r="D1080" s="2">
        <v>36</v>
      </c>
      <c r="E1080" s="1" t="s">
        <v>34</v>
      </c>
      <c r="F1080" s="1" t="s">
        <v>26</v>
      </c>
      <c r="G1080" s="28">
        <v>42920</v>
      </c>
      <c r="H1080" s="3">
        <v>9652.09</v>
      </c>
      <c r="I1080" s="1" t="s">
        <v>31</v>
      </c>
      <c r="J1080" s="1" t="s">
        <v>32</v>
      </c>
      <c r="K1080" s="1" t="s">
        <v>20</v>
      </c>
      <c r="L1080" s="1" t="s">
        <v>20</v>
      </c>
      <c r="M1080" s="1" t="s">
        <v>21</v>
      </c>
      <c r="N1080" s="1" t="s">
        <v>22</v>
      </c>
      <c r="O1080" s="1" t="s">
        <v>20</v>
      </c>
      <c r="P1080" s="1" t="str">
        <f>IFERROR( LOOKUP(Table1[[#This Row],[Age]],$AO$3:$AO$8,$AP$3:$AP$8), "Out of Range")</f>
        <v>35-45</v>
      </c>
      <c r="Q1080" s="1" t="str">
        <f>TEXT(Table1[[#This Row],[Date Joined]],"DD")</f>
        <v>04</v>
      </c>
      <c r="R1080" s="1" t="str">
        <f>TEXT(Table1[[#This Row],[Date Joined]],"MMM")</f>
        <v>Jul</v>
      </c>
      <c r="S1080" s="1" t="str">
        <f>TEXT(Table1[[#This Row],[Date Joined]],"YYYY")</f>
        <v>2017</v>
      </c>
    </row>
    <row r="1081" spans="1:19" x14ac:dyDescent="0.3">
      <c r="A1081" s="1" t="s">
        <v>1188</v>
      </c>
      <c r="B1081" s="1" t="s">
        <v>101</v>
      </c>
      <c r="C1081" s="1" t="s">
        <v>15</v>
      </c>
      <c r="D1081" s="2">
        <v>44</v>
      </c>
      <c r="E1081" s="1" t="s">
        <v>34</v>
      </c>
      <c r="F1081" s="1" t="s">
        <v>26</v>
      </c>
      <c r="G1081" s="28">
        <v>42920</v>
      </c>
      <c r="H1081" s="3">
        <v>55893.25</v>
      </c>
      <c r="I1081" s="1" t="s">
        <v>49</v>
      </c>
      <c r="J1081" s="1" t="s">
        <v>27</v>
      </c>
      <c r="K1081" s="1" t="s">
        <v>20</v>
      </c>
      <c r="L1081" s="1" t="s">
        <v>28</v>
      </c>
      <c r="M1081" s="1" t="s">
        <v>21</v>
      </c>
      <c r="N1081" s="1" t="s">
        <v>22</v>
      </c>
      <c r="O1081" s="1" t="s">
        <v>20</v>
      </c>
      <c r="P1081" s="1" t="str">
        <f>IFERROR( LOOKUP(Table1[[#This Row],[Age]],$AO$3:$AO$8,$AP$3:$AP$8), "Out of Range")</f>
        <v>35-45</v>
      </c>
      <c r="Q1081" s="1" t="str">
        <f>TEXT(Table1[[#This Row],[Date Joined]],"DD")</f>
        <v>04</v>
      </c>
      <c r="R1081" s="1" t="str">
        <f>TEXT(Table1[[#This Row],[Date Joined]],"MMM")</f>
        <v>Jul</v>
      </c>
      <c r="S1081" s="1" t="str">
        <f>TEXT(Table1[[#This Row],[Date Joined]],"YYYY")</f>
        <v>2017</v>
      </c>
    </row>
    <row r="1082" spans="1:19" x14ac:dyDescent="0.3">
      <c r="A1082" s="1" t="s">
        <v>1189</v>
      </c>
      <c r="B1082" s="1" t="s">
        <v>61</v>
      </c>
      <c r="C1082" s="1" t="s">
        <v>24</v>
      </c>
      <c r="D1082" s="2">
        <v>38</v>
      </c>
      <c r="E1082" s="1" t="s">
        <v>34</v>
      </c>
      <c r="F1082" s="1" t="s">
        <v>17</v>
      </c>
      <c r="G1082" s="28">
        <v>42920</v>
      </c>
      <c r="H1082" s="3">
        <v>23770.03</v>
      </c>
      <c r="I1082" s="1" t="s">
        <v>18</v>
      </c>
      <c r="J1082" s="1" t="s">
        <v>27</v>
      </c>
      <c r="K1082" s="1" t="s">
        <v>28</v>
      </c>
      <c r="L1082" s="1" t="s">
        <v>20</v>
      </c>
      <c r="M1082" s="1" t="s">
        <v>22</v>
      </c>
      <c r="N1082" s="1" t="s">
        <v>22</v>
      </c>
      <c r="O1082" s="1" t="s">
        <v>20</v>
      </c>
      <c r="P1082" s="1" t="str">
        <f>IFERROR( LOOKUP(Table1[[#This Row],[Age]],$AO$3:$AO$8,$AP$3:$AP$8), "Out of Range")</f>
        <v>35-45</v>
      </c>
      <c r="Q1082" s="1" t="str">
        <f>TEXT(Table1[[#This Row],[Date Joined]],"DD")</f>
        <v>04</v>
      </c>
      <c r="R1082" s="1" t="str">
        <f>TEXT(Table1[[#This Row],[Date Joined]],"MMM")</f>
        <v>Jul</v>
      </c>
      <c r="S1082" s="1" t="str">
        <f>TEXT(Table1[[#This Row],[Date Joined]],"YYYY")</f>
        <v>2017</v>
      </c>
    </row>
    <row r="1083" spans="1:19" x14ac:dyDescent="0.3">
      <c r="A1083" s="1" t="s">
        <v>814</v>
      </c>
      <c r="B1083" s="1" t="s">
        <v>36</v>
      </c>
      <c r="C1083" s="1" t="s">
        <v>24</v>
      </c>
      <c r="D1083" s="2">
        <v>28</v>
      </c>
      <c r="E1083" s="1" t="s">
        <v>25</v>
      </c>
      <c r="F1083" s="1" t="s">
        <v>17</v>
      </c>
      <c r="G1083" s="28">
        <v>42882</v>
      </c>
      <c r="H1083" s="3">
        <v>51544.31</v>
      </c>
      <c r="I1083" s="1" t="s">
        <v>49</v>
      </c>
      <c r="J1083" s="1" t="s">
        <v>32</v>
      </c>
      <c r="K1083" s="1" t="s">
        <v>28</v>
      </c>
      <c r="L1083" s="1" t="s">
        <v>20</v>
      </c>
      <c r="M1083" s="1" t="s">
        <v>22</v>
      </c>
      <c r="N1083" s="1" t="s">
        <v>22</v>
      </c>
      <c r="O1083" s="1" t="s">
        <v>28</v>
      </c>
      <c r="P1083" s="1" t="str">
        <f>IFERROR( LOOKUP(Table1[[#This Row],[Age]],$AO$3:$AO$8,$AP$3:$AP$8), "Out of Range")</f>
        <v>26-35</v>
      </c>
      <c r="Q1083" s="1" t="str">
        <f>TEXT(Table1[[#This Row],[Date Joined]],"DD")</f>
        <v>27</v>
      </c>
      <c r="R1083" s="1" t="str">
        <f>TEXT(Table1[[#This Row],[Date Joined]],"MMM")</f>
        <v>May</v>
      </c>
      <c r="S1083" s="1" t="str">
        <f>TEXT(Table1[[#This Row],[Date Joined]],"YYYY")</f>
        <v>2017</v>
      </c>
    </row>
    <row r="1084" spans="1:19" x14ac:dyDescent="0.3">
      <c r="A1084" s="1" t="s">
        <v>1191</v>
      </c>
      <c r="B1084" s="1" t="s">
        <v>98</v>
      </c>
      <c r="C1084" s="1" t="s">
        <v>24</v>
      </c>
      <c r="D1084" s="2">
        <v>41</v>
      </c>
      <c r="E1084" s="1" t="s">
        <v>16</v>
      </c>
      <c r="F1084" s="1" t="s">
        <v>17</v>
      </c>
      <c r="G1084" s="28">
        <v>42921</v>
      </c>
      <c r="H1084" s="3">
        <v>121027.7</v>
      </c>
      <c r="I1084" s="1" t="s">
        <v>18</v>
      </c>
      <c r="J1084" s="1" t="s">
        <v>19</v>
      </c>
      <c r="K1084" s="1" t="s">
        <v>20</v>
      </c>
      <c r="L1084" s="1" t="s">
        <v>20</v>
      </c>
      <c r="M1084" s="1" t="s">
        <v>21</v>
      </c>
      <c r="N1084" s="1" t="s">
        <v>22</v>
      </c>
      <c r="O1084" s="1" t="s">
        <v>20</v>
      </c>
      <c r="P1084" s="1" t="str">
        <f>IFERROR( LOOKUP(Table1[[#This Row],[Age]],$AO$3:$AO$8,$AP$3:$AP$8), "Out of Range")</f>
        <v>35-45</v>
      </c>
      <c r="Q1084" s="1" t="str">
        <f>TEXT(Table1[[#This Row],[Date Joined]],"DD")</f>
        <v>05</v>
      </c>
      <c r="R1084" s="1" t="str">
        <f>TEXT(Table1[[#This Row],[Date Joined]],"MMM")</f>
        <v>Jul</v>
      </c>
      <c r="S1084" s="1" t="str">
        <f>TEXT(Table1[[#This Row],[Date Joined]],"YYYY")</f>
        <v>2017</v>
      </c>
    </row>
    <row r="1085" spans="1:19" x14ac:dyDescent="0.3">
      <c r="A1085" s="1" t="s">
        <v>1192</v>
      </c>
      <c r="B1085" s="1" t="s">
        <v>79</v>
      </c>
      <c r="C1085" s="1" t="s">
        <v>24</v>
      </c>
      <c r="D1085" s="2">
        <v>44</v>
      </c>
      <c r="E1085" s="1" t="s">
        <v>16</v>
      </c>
      <c r="F1085" s="1" t="s">
        <v>17</v>
      </c>
      <c r="G1085" s="28">
        <v>42921</v>
      </c>
      <c r="H1085" s="3">
        <v>7509.1</v>
      </c>
      <c r="I1085" s="1" t="s">
        <v>18</v>
      </c>
      <c r="J1085" s="1" t="s">
        <v>19</v>
      </c>
      <c r="K1085" s="1" t="s">
        <v>20</v>
      </c>
      <c r="L1085" s="1" t="s">
        <v>20</v>
      </c>
      <c r="M1085" s="1" t="s">
        <v>21</v>
      </c>
      <c r="N1085" s="1" t="s">
        <v>69</v>
      </c>
      <c r="O1085" s="1" t="s">
        <v>20</v>
      </c>
      <c r="P1085" s="1" t="str">
        <f>IFERROR( LOOKUP(Table1[[#This Row],[Age]],$AO$3:$AO$8,$AP$3:$AP$8), "Out of Range")</f>
        <v>35-45</v>
      </c>
      <c r="Q1085" s="1" t="str">
        <f>TEXT(Table1[[#This Row],[Date Joined]],"DD")</f>
        <v>05</v>
      </c>
      <c r="R1085" s="1" t="str">
        <f>TEXT(Table1[[#This Row],[Date Joined]],"MMM")</f>
        <v>Jul</v>
      </c>
      <c r="S1085" s="1" t="str">
        <f>TEXT(Table1[[#This Row],[Date Joined]],"YYYY")</f>
        <v>2017</v>
      </c>
    </row>
    <row r="1086" spans="1:19" x14ac:dyDescent="0.3">
      <c r="A1086" s="1" t="s">
        <v>1193</v>
      </c>
      <c r="B1086" s="1" t="s">
        <v>61</v>
      </c>
      <c r="C1086" s="1" t="s">
        <v>24</v>
      </c>
      <c r="D1086" s="2">
        <v>41</v>
      </c>
      <c r="E1086" s="1" t="s">
        <v>16</v>
      </c>
      <c r="F1086" s="1" t="s">
        <v>17</v>
      </c>
      <c r="G1086" s="28">
        <v>42921</v>
      </c>
      <c r="H1086" s="3">
        <v>60480.88</v>
      </c>
      <c r="I1086" s="1" t="s">
        <v>49</v>
      </c>
      <c r="J1086" s="1" t="s">
        <v>27</v>
      </c>
      <c r="K1086" s="1" t="s">
        <v>28</v>
      </c>
      <c r="L1086" s="1" t="s">
        <v>20</v>
      </c>
      <c r="M1086" s="1" t="s">
        <v>22</v>
      </c>
      <c r="N1086" s="1" t="s">
        <v>22</v>
      </c>
      <c r="O1086" s="1" t="s">
        <v>20</v>
      </c>
      <c r="P1086" s="1" t="str">
        <f>IFERROR( LOOKUP(Table1[[#This Row],[Age]],$AO$3:$AO$8,$AP$3:$AP$8), "Out of Range")</f>
        <v>35-45</v>
      </c>
      <c r="Q1086" s="1" t="str">
        <f>TEXT(Table1[[#This Row],[Date Joined]],"DD")</f>
        <v>05</v>
      </c>
      <c r="R1086" s="1" t="str">
        <f>TEXT(Table1[[#This Row],[Date Joined]],"MMM")</f>
        <v>Jul</v>
      </c>
      <c r="S1086" s="1" t="str">
        <f>TEXT(Table1[[#This Row],[Date Joined]],"YYYY")</f>
        <v>2017</v>
      </c>
    </row>
    <row r="1087" spans="1:19" x14ac:dyDescent="0.3">
      <c r="A1087" s="1" t="s">
        <v>1194</v>
      </c>
      <c r="B1087" s="1" t="s">
        <v>73</v>
      </c>
      <c r="C1087" s="1" t="s">
        <v>15</v>
      </c>
      <c r="D1087" s="2">
        <v>47</v>
      </c>
      <c r="E1087" s="1" t="s">
        <v>40</v>
      </c>
      <c r="F1087" s="1" t="s">
        <v>26</v>
      </c>
      <c r="G1087" s="28">
        <v>42921</v>
      </c>
      <c r="H1087" s="3">
        <v>2906.37</v>
      </c>
      <c r="I1087" s="1" t="s">
        <v>18</v>
      </c>
      <c r="J1087" s="1" t="s">
        <v>27</v>
      </c>
      <c r="K1087" s="1" t="s">
        <v>28</v>
      </c>
      <c r="L1087" s="1" t="s">
        <v>20</v>
      </c>
      <c r="M1087" s="1" t="s">
        <v>21</v>
      </c>
      <c r="N1087" s="1" t="s">
        <v>22</v>
      </c>
      <c r="O1087" s="1" t="s">
        <v>28</v>
      </c>
      <c r="P1087" s="1" t="str">
        <f>IFERROR( LOOKUP(Table1[[#This Row],[Age]],$AO$3:$AO$8,$AP$3:$AP$8), "Out of Range")</f>
        <v>45-55</v>
      </c>
      <c r="Q1087" s="1" t="str">
        <f>TEXT(Table1[[#This Row],[Date Joined]],"DD")</f>
        <v>05</v>
      </c>
      <c r="R1087" s="1" t="str">
        <f>TEXT(Table1[[#This Row],[Date Joined]],"MMM")</f>
        <v>Jul</v>
      </c>
      <c r="S1087" s="1" t="str">
        <f>TEXT(Table1[[#This Row],[Date Joined]],"YYYY")</f>
        <v>2017</v>
      </c>
    </row>
    <row r="1088" spans="1:19" x14ac:dyDescent="0.3">
      <c r="A1088" s="1" t="s">
        <v>1195</v>
      </c>
      <c r="B1088" s="1" t="s">
        <v>103</v>
      </c>
      <c r="C1088" s="1" t="s">
        <v>24</v>
      </c>
      <c r="D1088" s="2">
        <v>59</v>
      </c>
      <c r="E1088" s="1" t="s">
        <v>40</v>
      </c>
      <c r="F1088" s="1" t="s">
        <v>41</v>
      </c>
      <c r="G1088" s="28">
        <v>42921</v>
      </c>
      <c r="H1088" s="3">
        <v>66157.63</v>
      </c>
      <c r="I1088" s="1" t="s">
        <v>18</v>
      </c>
      <c r="J1088" s="1" t="s">
        <v>27</v>
      </c>
      <c r="K1088" s="1" t="s">
        <v>20</v>
      </c>
      <c r="L1088" s="1" t="s">
        <v>28</v>
      </c>
      <c r="M1088" s="1" t="s">
        <v>21</v>
      </c>
      <c r="N1088" s="1" t="s">
        <v>22</v>
      </c>
      <c r="O1088" s="1" t="s">
        <v>20</v>
      </c>
      <c r="P1088" s="1" t="str">
        <f>IFERROR( LOOKUP(Table1[[#This Row],[Age]],$AO$3:$AO$8,$AP$3:$AP$8), "Out of Range")</f>
        <v>55-65</v>
      </c>
      <c r="Q1088" s="1" t="str">
        <f>TEXT(Table1[[#This Row],[Date Joined]],"DD")</f>
        <v>05</v>
      </c>
      <c r="R1088" s="1" t="str">
        <f>TEXT(Table1[[#This Row],[Date Joined]],"MMM")</f>
        <v>Jul</v>
      </c>
      <c r="S1088" s="1" t="str">
        <f>TEXT(Table1[[#This Row],[Date Joined]],"YYYY")</f>
        <v>2017</v>
      </c>
    </row>
    <row r="1089" spans="1:19" x14ac:dyDescent="0.3">
      <c r="A1089" s="1" t="s">
        <v>1196</v>
      </c>
      <c r="B1089" s="1" t="s">
        <v>50</v>
      </c>
      <c r="C1089" s="1" t="s">
        <v>15</v>
      </c>
      <c r="D1089" s="2">
        <v>43</v>
      </c>
      <c r="E1089" s="1" t="s">
        <v>40</v>
      </c>
      <c r="F1089" s="1" t="s">
        <v>26</v>
      </c>
      <c r="G1089" s="28">
        <v>42921</v>
      </c>
      <c r="H1089" s="3">
        <v>24562.27</v>
      </c>
      <c r="I1089" s="1" t="s">
        <v>18</v>
      </c>
      <c r="J1089" s="1" t="s">
        <v>32</v>
      </c>
      <c r="K1089" s="1" t="s">
        <v>20</v>
      </c>
      <c r="L1089" s="1" t="s">
        <v>20</v>
      </c>
      <c r="M1089" s="1" t="s">
        <v>21</v>
      </c>
      <c r="N1089" s="1" t="s">
        <v>22</v>
      </c>
      <c r="O1089" s="1" t="s">
        <v>20</v>
      </c>
      <c r="P1089" s="1" t="str">
        <f>IFERROR( LOOKUP(Table1[[#This Row],[Age]],$AO$3:$AO$8,$AP$3:$AP$8), "Out of Range")</f>
        <v>35-45</v>
      </c>
      <c r="Q1089" s="1" t="str">
        <f>TEXT(Table1[[#This Row],[Date Joined]],"DD")</f>
        <v>05</v>
      </c>
      <c r="R1089" s="1" t="str">
        <f>TEXT(Table1[[#This Row],[Date Joined]],"MMM")</f>
        <v>Jul</v>
      </c>
      <c r="S1089" s="1" t="str">
        <f>TEXT(Table1[[#This Row],[Date Joined]],"YYYY")</f>
        <v>2017</v>
      </c>
    </row>
    <row r="1090" spans="1:19" x14ac:dyDescent="0.3">
      <c r="A1090" s="1" t="s">
        <v>1197</v>
      </c>
      <c r="B1090" s="1" t="s">
        <v>59</v>
      </c>
      <c r="C1090" s="1" t="s">
        <v>15</v>
      </c>
      <c r="D1090" s="2">
        <v>36</v>
      </c>
      <c r="E1090" s="1" t="s">
        <v>16</v>
      </c>
      <c r="F1090" s="1" t="s">
        <v>41</v>
      </c>
      <c r="G1090" s="28">
        <v>42922</v>
      </c>
      <c r="H1090" s="3">
        <v>33963.550000000003</v>
      </c>
      <c r="I1090" s="1" t="s">
        <v>31</v>
      </c>
      <c r="J1090" s="1" t="s">
        <v>32</v>
      </c>
      <c r="K1090" s="1" t="s">
        <v>20</v>
      </c>
      <c r="L1090" s="1" t="s">
        <v>20</v>
      </c>
      <c r="M1090" s="1" t="s">
        <v>21</v>
      </c>
      <c r="N1090" s="1" t="s">
        <v>22</v>
      </c>
      <c r="O1090" s="1" t="s">
        <v>20</v>
      </c>
      <c r="P1090" s="1" t="str">
        <f>IFERROR( LOOKUP(Table1[[#This Row],[Age]],$AO$3:$AO$8,$AP$3:$AP$8), "Out of Range")</f>
        <v>35-45</v>
      </c>
      <c r="Q1090" s="1" t="str">
        <f>TEXT(Table1[[#This Row],[Date Joined]],"DD")</f>
        <v>06</v>
      </c>
      <c r="R1090" s="1" t="str">
        <f>TEXT(Table1[[#This Row],[Date Joined]],"MMM")</f>
        <v>Jul</v>
      </c>
      <c r="S1090" s="1" t="str">
        <f>TEXT(Table1[[#This Row],[Date Joined]],"YYYY")</f>
        <v>2017</v>
      </c>
    </row>
    <row r="1091" spans="1:19" x14ac:dyDescent="0.3">
      <c r="A1091" s="1" t="s">
        <v>843</v>
      </c>
      <c r="B1091" s="1" t="s">
        <v>60</v>
      </c>
      <c r="C1091" s="1" t="s">
        <v>15</v>
      </c>
      <c r="D1091" s="2">
        <v>28</v>
      </c>
      <c r="E1091" s="1" t="s">
        <v>34</v>
      </c>
      <c r="F1091" s="1" t="s">
        <v>41</v>
      </c>
      <c r="G1091" s="28">
        <v>42884</v>
      </c>
      <c r="H1091" s="3">
        <v>26960.400000000001</v>
      </c>
      <c r="I1091" s="1" t="s">
        <v>31</v>
      </c>
      <c r="J1091" s="1" t="s">
        <v>27</v>
      </c>
      <c r="K1091" s="1" t="s">
        <v>28</v>
      </c>
      <c r="L1091" s="1" t="s">
        <v>20</v>
      </c>
      <c r="M1091" s="1" t="s">
        <v>21</v>
      </c>
      <c r="N1091" s="1" t="s">
        <v>22</v>
      </c>
      <c r="O1091" s="1" t="s">
        <v>20</v>
      </c>
      <c r="P1091" s="1" t="str">
        <f>IFERROR( LOOKUP(Table1[[#This Row],[Age]],$AO$3:$AO$8,$AP$3:$AP$8), "Out of Range")</f>
        <v>26-35</v>
      </c>
      <c r="Q1091" s="1" t="str">
        <f>TEXT(Table1[[#This Row],[Date Joined]],"DD")</f>
        <v>29</v>
      </c>
      <c r="R1091" s="1" t="str">
        <f>TEXT(Table1[[#This Row],[Date Joined]],"MMM")</f>
        <v>May</v>
      </c>
      <c r="S1091" s="1" t="str">
        <f>TEXT(Table1[[#This Row],[Date Joined]],"YYYY")</f>
        <v>2017</v>
      </c>
    </row>
    <row r="1092" spans="1:19" x14ac:dyDescent="0.3">
      <c r="A1092" s="1" t="s">
        <v>1199</v>
      </c>
      <c r="B1092" s="1" t="s">
        <v>39</v>
      </c>
      <c r="C1092" s="1" t="s">
        <v>24</v>
      </c>
      <c r="D1092" s="2">
        <v>45</v>
      </c>
      <c r="E1092" s="1" t="s">
        <v>16</v>
      </c>
      <c r="F1092" s="1" t="s">
        <v>17</v>
      </c>
      <c r="G1092" s="28">
        <v>42922</v>
      </c>
      <c r="H1092" s="3">
        <v>86263.72</v>
      </c>
      <c r="I1092" s="1" t="s">
        <v>31</v>
      </c>
      <c r="J1092" s="1" t="s">
        <v>19</v>
      </c>
      <c r="K1092" s="1" t="s">
        <v>28</v>
      </c>
      <c r="L1092" s="1" t="s">
        <v>20</v>
      </c>
      <c r="M1092" s="1" t="s">
        <v>22</v>
      </c>
      <c r="N1092" s="1" t="s">
        <v>22</v>
      </c>
      <c r="O1092" s="1" t="s">
        <v>20</v>
      </c>
      <c r="P1092" s="1" t="str">
        <f>IFERROR( LOOKUP(Table1[[#This Row],[Age]],$AO$3:$AO$8,$AP$3:$AP$8), "Out of Range")</f>
        <v>45-55</v>
      </c>
      <c r="Q1092" s="1" t="str">
        <f>TEXT(Table1[[#This Row],[Date Joined]],"DD")</f>
        <v>06</v>
      </c>
      <c r="R1092" s="1" t="str">
        <f>TEXT(Table1[[#This Row],[Date Joined]],"MMM")</f>
        <v>Jul</v>
      </c>
      <c r="S1092" s="1" t="str">
        <f>TEXT(Table1[[#This Row],[Date Joined]],"YYYY")</f>
        <v>2017</v>
      </c>
    </row>
    <row r="1093" spans="1:19" x14ac:dyDescent="0.3">
      <c r="A1093" s="1" t="s">
        <v>1200</v>
      </c>
      <c r="B1093" s="1" t="s">
        <v>36</v>
      </c>
      <c r="C1093" s="1" t="s">
        <v>24</v>
      </c>
      <c r="D1093" s="2">
        <v>35</v>
      </c>
      <c r="E1093" s="1" t="s">
        <v>16</v>
      </c>
      <c r="F1093" s="1" t="s">
        <v>17</v>
      </c>
      <c r="G1093" s="28">
        <v>42922</v>
      </c>
      <c r="H1093" s="3">
        <v>2726.66</v>
      </c>
      <c r="I1093" s="1" t="s">
        <v>18</v>
      </c>
      <c r="J1093" s="1" t="s">
        <v>19</v>
      </c>
      <c r="K1093" s="1" t="s">
        <v>20</v>
      </c>
      <c r="L1093" s="1" t="s">
        <v>20</v>
      </c>
      <c r="M1093" s="1" t="s">
        <v>21</v>
      </c>
      <c r="N1093" s="1" t="s">
        <v>22</v>
      </c>
      <c r="O1093" s="1" t="s">
        <v>20</v>
      </c>
      <c r="P1093" s="1" t="str">
        <f>IFERROR( LOOKUP(Table1[[#This Row],[Age]],$AO$3:$AO$8,$AP$3:$AP$8), "Out of Range")</f>
        <v>35-45</v>
      </c>
      <c r="Q1093" s="1" t="str">
        <f>TEXT(Table1[[#This Row],[Date Joined]],"DD")</f>
        <v>06</v>
      </c>
      <c r="R1093" s="1" t="str">
        <f>TEXT(Table1[[#This Row],[Date Joined]],"MMM")</f>
        <v>Jul</v>
      </c>
      <c r="S1093" s="1" t="str">
        <f>TEXT(Table1[[#This Row],[Date Joined]],"YYYY")</f>
        <v>2017</v>
      </c>
    </row>
    <row r="1094" spans="1:19" x14ac:dyDescent="0.3">
      <c r="A1094" s="1" t="s">
        <v>886</v>
      </c>
      <c r="B1094" s="1" t="s">
        <v>79</v>
      </c>
      <c r="C1094" s="1" t="s">
        <v>15</v>
      </c>
      <c r="D1094" s="2">
        <v>28</v>
      </c>
      <c r="E1094" s="1" t="s">
        <v>34</v>
      </c>
      <c r="F1094" s="1" t="s">
        <v>26</v>
      </c>
      <c r="G1094" s="28">
        <v>42887</v>
      </c>
      <c r="H1094" s="3">
        <v>3746.31</v>
      </c>
      <c r="I1094" s="1" t="s">
        <v>31</v>
      </c>
      <c r="J1094" s="1" t="s">
        <v>27</v>
      </c>
      <c r="K1094" s="1" t="s">
        <v>28</v>
      </c>
      <c r="L1094" s="1" t="s">
        <v>20</v>
      </c>
      <c r="M1094" s="1" t="s">
        <v>22</v>
      </c>
      <c r="N1094" s="1" t="s">
        <v>22</v>
      </c>
      <c r="O1094" s="1" t="s">
        <v>20</v>
      </c>
      <c r="P1094" s="1" t="str">
        <f>IFERROR( LOOKUP(Table1[[#This Row],[Age]],$AO$3:$AO$8,$AP$3:$AP$8), "Out of Range")</f>
        <v>26-35</v>
      </c>
      <c r="Q1094" s="1" t="str">
        <f>TEXT(Table1[[#This Row],[Date Joined]],"DD")</f>
        <v>01</v>
      </c>
      <c r="R1094" s="1" t="str">
        <f>TEXT(Table1[[#This Row],[Date Joined]],"MMM")</f>
        <v>Jun</v>
      </c>
      <c r="S1094" s="1" t="str">
        <f>TEXT(Table1[[#This Row],[Date Joined]],"YYYY")</f>
        <v>2017</v>
      </c>
    </row>
    <row r="1095" spans="1:19" x14ac:dyDescent="0.3">
      <c r="A1095" s="1" t="s">
        <v>904</v>
      </c>
      <c r="B1095" s="1" t="s">
        <v>80</v>
      </c>
      <c r="C1095" s="1" t="s">
        <v>24</v>
      </c>
      <c r="D1095" s="2">
        <v>28</v>
      </c>
      <c r="E1095" s="1" t="s">
        <v>16</v>
      </c>
      <c r="F1095" s="1" t="s">
        <v>17</v>
      </c>
      <c r="G1095" s="28">
        <v>42890</v>
      </c>
      <c r="H1095" s="3">
        <v>51934.09</v>
      </c>
      <c r="I1095" s="1" t="s">
        <v>31</v>
      </c>
      <c r="J1095" s="1" t="s">
        <v>32</v>
      </c>
      <c r="K1095" s="1" t="s">
        <v>28</v>
      </c>
      <c r="L1095" s="1" t="s">
        <v>20</v>
      </c>
      <c r="M1095" s="1" t="s">
        <v>22</v>
      </c>
      <c r="N1095" s="1" t="s">
        <v>22</v>
      </c>
      <c r="O1095" s="1" t="s">
        <v>20</v>
      </c>
      <c r="P1095" s="1" t="str">
        <f>IFERROR( LOOKUP(Table1[[#This Row],[Age]],$AO$3:$AO$8,$AP$3:$AP$8), "Out of Range")</f>
        <v>26-35</v>
      </c>
      <c r="Q1095" s="1" t="str">
        <f>TEXT(Table1[[#This Row],[Date Joined]],"DD")</f>
        <v>04</v>
      </c>
      <c r="R1095" s="1" t="str">
        <f>TEXT(Table1[[#This Row],[Date Joined]],"MMM")</f>
        <v>Jun</v>
      </c>
      <c r="S1095" s="1" t="str">
        <f>TEXT(Table1[[#This Row],[Date Joined]],"YYYY")</f>
        <v>2017</v>
      </c>
    </row>
    <row r="1096" spans="1:19" x14ac:dyDescent="0.3">
      <c r="A1096" s="1" t="s">
        <v>1203</v>
      </c>
      <c r="B1096" s="1" t="s">
        <v>46</v>
      </c>
      <c r="C1096" s="1" t="s">
        <v>24</v>
      </c>
      <c r="D1096" s="2">
        <v>45</v>
      </c>
      <c r="E1096" s="1" t="s">
        <v>16</v>
      </c>
      <c r="F1096" s="1" t="s">
        <v>41</v>
      </c>
      <c r="G1096" s="28">
        <v>42922</v>
      </c>
      <c r="H1096" s="3">
        <v>14889.45</v>
      </c>
      <c r="I1096" s="1" t="s">
        <v>31</v>
      </c>
      <c r="J1096" s="1" t="s">
        <v>32</v>
      </c>
      <c r="K1096" s="1" t="s">
        <v>20</v>
      </c>
      <c r="L1096" s="1" t="s">
        <v>20</v>
      </c>
      <c r="M1096" s="1" t="s">
        <v>21</v>
      </c>
      <c r="N1096" s="1" t="s">
        <v>22</v>
      </c>
      <c r="O1096" s="1" t="s">
        <v>20</v>
      </c>
      <c r="P1096" s="1" t="str">
        <f>IFERROR( LOOKUP(Table1[[#This Row],[Age]],$AO$3:$AO$8,$AP$3:$AP$8), "Out of Range")</f>
        <v>45-55</v>
      </c>
      <c r="Q1096" s="1" t="str">
        <f>TEXT(Table1[[#This Row],[Date Joined]],"DD")</f>
        <v>06</v>
      </c>
      <c r="R1096" s="1" t="str">
        <f>TEXT(Table1[[#This Row],[Date Joined]],"MMM")</f>
        <v>Jul</v>
      </c>
      <c r="S1096" s="1" t="str">
        <f>TEXT(Table1[[#This Row],[Date Joined]],"YYYY")</f>
        <v>2017</v>
      </c>
    </row>
    <row r="1097" spans="1:19" x14ac:dyDescent="0.3">
      <c r="A1097" s="1" t="s">
        <v>1204</v>
      </c>
      <c r="B1097" s="1" t="s">
        <v>76</v>
      </c>
      <c r="C1097" s="1" t="s">
        <v>24</v>
      </c>
      <c r="D1097" s="2">
        <v>35</v>
      </c>
      <c r="E1097" s="1" t="s">
        <v>16</v>
      </c>
      <c r="F1097" s="1" t="s">
        <v>26</v>
      </c>
      <c r="G1097" s="28">
        <v>42922</v>
      </c>
      <c r="H1097" s="3">
        <v>9077.82</v>
      </c>
      <c r="I1097" s="1" t="s">
        <v>18</v>
      </c>
      <c r="J1097" s="1" t="s">
        <v>27</v>
      </c>
      <c r="K1097" s="1" t="s">
        <v>20</v>
      </c>
      <c r="L1097" s="1" t="s">
        <v>20</v>
      </c>
      <c r="M1097" s="1" t="s">
        <v>22</v>
      </c>
      <c r="N1097" s="1" t="s">
        <v>22</v>
      </c>
      <c r="O1097" s="1" t="s">
        <v>20</v>
      </c>
      <c r="P1097" s="1" t="str">
        <f>IFERROR( LOOKUP(Table1[[#This Row],[Age]],$AO$3:$AO$8,$AP$3:$AP$8), "Out of Range")</f>
        <v>35-45</v>
      </c>
      <c r="Q1097" s="1" t="str">
        <f>TEXT(Table1[[#This Row],[Date Joined]],"DD")</f>
        <v>06</v>
      </c>
      <c r="R1097" s="1" t="str">
        <f>TEXT(Table1[[#This Row],[Date Joined]],"MMM")</f>
        <v>Jul</v>
      </c>
      <c r="S1097" s="1" t="str">
        <f>TEXT(Table1[[#This Row],[Date Joined]],"YYYY")</f>
        <v>2017</v>
      </c>
    </row>
    <row r="1098" spans="1:19" x14ac:dyDescent="0.3">
      <c r="A1098" s="1" t="s">
        <v>1205</v>
      </c>
      <c r="B1098" s="1" t="s">
        <v>71</v>
      </c>
      <c r="C1098" s="1" t="s">
        <v>15</v>
      </c>
      <c r="D1098" s="2">
        <v>36</v>
      </c>
      <c r="E1098" s="1" t="s">
        <v>16</v>
      </c>
      <c r="F1098" s="1" t="s">
        <v>41</v>
      </c>
      <c r="G1098" s="28">
        <v>42922</v>
      </c>
      <c r="H1098" s="3">
        <v>132016.15</v>
      </c>
      <c r="I1098" s="1" t="s">
        <v>18</v>
      </c>
      <c r="J1098" s="1" t="s">
        <v>32</v>
      </c>
      <c r="K1098" s="1" t="s">
        <v>28</v>
      </c>
      <c r="L1098" s="1" t="s">
        <v>20</v>
      </c>
      <c r="M1098" s="1" t="s">
        <v>21</v>
      </c>
      <c r="N1098" s="1" t="s">
        <v>38</v>
      </c>
      <c r="O1098" s="1" t="s">
        <v>20</v>
      </c>
      <c r="P1098" s="1" t="str">
        <f>IFERROR( LOOKUP(Table1[[#This Row],[Age]],$AO$3:$AO$8,$AP$3:$AP$8), "Out of Range")</f>
        <v>35-45</v>
      </c>
      <c r="Q1098" s="1" t="str">
        <f>TEXT(Table1[[#This Row],[Date Joined]],"DD")</f>
        <v>06</v>
      </c>
      <c r="R1098" s="1" t="str">
        <f>TEXT(Table1[[#This Row],[Date Joined]],"MMM")</f>
        <v>Jul</v>
      </c>
      <c r="S1098" s="1" t="str">
        <f>TEXT(Table1[[#This Row],[Date Joined]],"YYYY")</f>
        <v>2017</v>
      </c>
    </row>
    <row r="1099" spans="1:19" x14ac:dyDescent="0.3">
      <c r="A1099" s="1" t="s">
        <v>1027</v>
      </c>
      <c r="B1099" s="1" t="s">
        <v>101</v>
      </c>
      <c r="C1099" s="1" t="s">
        <v>24</v>
      </c>
      <c r="D1099" s="2">
        <v>28</v>
      </c>
      <c r="E1099" s="1" t="s">
        <v>16</v>
      </c>
      <c r="F1099" s="1" t="s">
        <v>17</v>
      </c>
      <c r="G1099" s="28">
        <v>42905</v>
      </c>
      <c r="H1099" s="3">
        <v>110236.24</v>
      </c>
      <c r="I1099" s="1" t="s">
        <v>18</v>
      </c>
      <c r="J1099" s="1" t="s">
        <v>27</v>
      </c>
      <c r="K1099" s="1" t="s">
        <v>28</v>
      </c>
      <c r="L1099" s="1" t="s">
        <v>20</v>
      </c>
      <c r="M1099" s="1" t="s">
        <v>21</v>
      </c>
      <c r="N1099" s="1" t="s">
        <v>22</v>
      </c>
      <c r="O1099" s="1" t="s">
        <v>20</v>
      </c>
      <c r="P1099" s="1" t="str">
        <f>IFERROR( LOOKUP(Table1[[#This Row],[Age]],$AO$3:$AO$8,$AP$3:$AP$8), "Out of Range")</f>
        <v>26-35</v>
      </c>
      <c r="Q1099" s="1" t="str">
        <f>TEXT(Table1[[#This Row],[Date Joined]],"DD")</f>
        <v>19</v>
      </c>
      <c r="R1099" s="1" t="str">
        <f>TEXT(Table1[[#This Row],[Date Joined]],"MMM")</f>
        <v>Jun</v>
      </c>
      <c r="S1099" s="1" t="str">
        <f>TEXT(Table1[[#This Row],[Date Joined]],"YYYY")</f>
        <v>2017</v>
      </c>
    </row>
    <row r="1100" spans="1:19" x14ac:dyDescent="0.3">
      <c r="A1100" s="1" t="s">
        <v>1207</v>
      </c>
      <c r="B1100" s="1" t="s">
        <v>98</v>
      </c>
      <c r="C1100" s="1" t="s">
        <v>15</v>
      </c>
      <c r="D1100" s="2">
        <v>48</v>
      </c>
      <c r="E1100" s="1" t="s">
        <v>40</v>
      </c>
      <c r="F1100" s="1" t="s">
        <v>17</v>
      </c>
      <c r="G1100" s="28">
        <v>42922</v>
      </c>
      <c r="H1100" s="3">
        <v>98514.06</v>
      </c>
      <c r="I1100" s="1" t="s">
        <v>31</v>
      </c>
      <c r="J1100" s="1" t="s">
        <v>27</v>
      </c>
      <c r="K1100" s="1" t="s">
        <v>20</v>
      </c>
      <c r="L1100" s="1" t="s">
        <v>20</v>
      </c>
      <c r="M1100" s="1" t="s">
        <v>21</v>
      </c>
      <c r="N1100" s="1" t="s">
        <v>22</v>
      </c>
      <c r="O1100" s="1" t="s">
        <v>20</v>
      </c>
      <c r="P1100" s="1" t="str">
        <f>IFERROR( LOOKUP(Table1[[#This Row],[Age]],$AO$3:$AO$8,$AP$3:$AP$8), "Out of Range")</f>
        <v>45-55</v>
      </c>
      <c r="Q1100" s="1" t="str">
        <f>TEXT(Table1[[#This Row],[Date Joined]],"DD")</f>
        <v>06</v>
      </c>
      <c r="R1100" s="1" t="str">
        <f>TEXT(Table1[[#This Row],[Date Joined]],"MMM")</f>
        <v>Jul</v>
      </c>
      <c r="S1100" s="1" t="str">
        <f>TEXT(Table1[[#This Row],[Date Joined]],"YYYY")</f>
        <v>2017</v>
      </c>
    </row>
    <row r="1101" spans="1:19" x14ac:dyDescent="0.3">
      <c r="A1101" s="1" t="s">
        <v>1208</v>
      </c>
      <c r="B1101" s="1" t="s">
        <v>59</v>
      </c>
      <c r="C1101" s="1" t="s">
        <v>15</v>
      </c>
      <c r="D1101" s="2">
        <v>48</v>
      </c>
      <c r="E1101" s="1" t="s">
        <v>40</v>
      </c>
      <c r="F1101" s="1" t="s">
        <v>41</v>
      </c>
      <c r="G1101" s="28">
        <v>42922</v>
      </c>
      <c r="H1101" s="3">
        <v>115419.55</v>
      </c>
      <c r="I1101" s="1" t="s">
        <v>18</v>
      </c>
      <c r="J1101" s="1" t="s">
        <v>19</v>
      </c>
      <c r="K1101" s="1" t="s">
        <v>28</v>
      </c>
      <c r="L1101" s="1" t="s">
        <v>20</v>
      </c>
      <c r="M1101" s="1" t="s">
        <v>22</v>
      </c>
      <c r="N1101" s="1" t="s">
        <v>22</v>
      </c>
      <c r="O1101" s="1" t="s">
        <v>20</v>
      </c>
      <c r="P1101" s="1" t="str">
        <f>IFERROR( LOOKUP(Table1[[#This Row],[Age]],$AO$3:$AO$8,$AP$3:$AP$8), "Out of Range")</f>
        <v>45-55</v>
      </c>
      <c r="Q1101" s="1" t="str">
        <f>TEXT(Table1[[#This Row],[Date Joined]],"DD")</f>
        <v>06</v>
      </c>
      <c r="R1101" s="1" t="str">
        <f>TEXT(Table1[[#This Row],[Date Joined]],"MMM")</f>
        <v>Jul</v>
      </c>
      <c r="S1101" s="1" t="str">
        <f>TEXT(Table1[[#This Row],[Date Joined]],"YYYY")</f>
        <v>2017</v>
      </c>
    </row>
    <row r="1102" spans="1:19" x14ac:dyDescent="0.3">
      <c r="A1102" s="1" t="s">
        <v>1209</v>
      </c>
      <c r="B1102" s="1" t="s">
        <v>72</v>
      </c>
      <c r="C1102" s="1" t="s">
        <v>15</v>
      </c>
      <c r="D1102" s="2">
        <v>56</v>
      </c>
      <c r="E1102" s="1" t="s">
        <v>40</v>
      </c>
      <c r="F1102" s="1" t="s">
        <v>26</v>
      </c>
      <c r="G1102" s="28">
        <v>42922</v>
      </c>
      <c r="H1102" s="3">
        <v>5246.81</v>
      </c>
      <c r="I1102" s="1" t="s">
        <v>18</v>
      </c>
      <c r="J1102" s="1" t="s">
        <v>32</v>
      </c>
      <c r="K1102" s="1" t="s">
        <v>20</v>
      </c>
      <c r="L1102" s="1" t="s">
        <v>20</v>
      </c>
      <c r="M1102" s="1" t="s">
        <v>21</v>
      </c>
      <c r="N1102" s="1" t="s">
        <v>29</v>
      </c>
      <c r="O1102" s="1" t="s">
        <v>20</v>
      </c>
      <c r="P1102" s="1" t="str">
        <f>IFERROR( LOOKUP(Table1[[#This Row],[Age]],$AO$3:$AO$8,$AP$3:$AP$8), "Out of Range")</f>
        <v>55-65</v>
      </c>
      <c r="Q1102" s="1" t="str">
        <f>TEXT(Table1[[#This Row],[Date Joined]],"DD")</f>
        <v>06</v>
      </c>
      <c r="R1102" s="1" t="str">
        <f>TEXT(Table1[[#This Row],[Date Joined]],"MMM")</f>
        <v>Jul</v>
      </c>
      <c r="S1102" s="1" t="str">
        <f>TEXT(Table1[[#This Row],[Date Joined]],"YYYY")</f>
        <v>2017</v>
      </c>
    </row>
    <row r="1103" spans="1:19" x14ac:dyDescent="0.3">
      <c r="A1103" s="1" t="s">
        <v>1210</v>
      </c>
      <c r="B1103" s="1" t="s">
        <v>46</v>
      </c>
      <c r="C1103" s="1" t="s">
        <v>15</v>
      </c>
      <c r="D1103" s="2">
        <v>60</v>
      </c>
      <c r="E1103" s="1" t="s">
        <v>40</v>
      </c>
      <c r="F1103" s="1" t="s">
        <v>41</v>
      </c>
      <c r="G1103" s="28">
        <v>42922</v>
      </c>
      <c r="H1103" s="3">
        <v>32935.279999999999</v>
      </c>
      <c r="I1103" s="1" t="s">
        <v>18</v>
      </c>
      <c r="J1103" s="1" t="s">
        <v>32</v>
      </c>
      <c r="K1103" s="1" t="s">
        <v>28</v>
      </c>
      <c r="L1103" s="1" t="s">
        <v>20</v>
      </c>
      <c r="M1103" s="1" t="s">
        <v>21</v>
      </c>
      <c r="N1103" s="1" t="s">
        <v>22</v>
      </c>
      <c r="O1103" s="1" t="s">
        <v>20</v>
      </c>
      <c r="P1103" s="1" t="str">
        <f>IFERROR( LOOKUP(Table1[[#This Row],[Age]],$AO$3:$AO$8,$AP$3:$AP$8), "Out of Range")</f>
        <v>55-65</v>
      </c>
      <c r="Q1103" s="1" t="str">
        <f>TEXT(Table1[[#This Row],[Date Joined]],"DD")</f>
        <v>06</v>
      </c>
      <c r="R1103" s="1" t="str">
        <f>TEXT(Table1[[#This Row],[Date Joined]],"MMM")</f>
        <v>Jul</v>
      </c>
      <c r="S1103" s="1" t="str">
        <f>TEXT(Table1[[#This Row],[Date Joined]],"YYYY")</f>
        <v>2017</v>
      </c>
    </row>
    <row r="1104" spans="1:19" x14ac:dyDescent="0.3">
      <c r="A1104" s="1" t="s">
        <v>1211</v>
      </c>
      <c r="B1104" s="1" t="s">
        <v>37</v>
      </c>
      <c r="C1104" s="1" t="s">
        <v>15</v>
      </c>
      <c r="D1104" s="2">
        <v>42</v>
      </c>
      <c r="E1104" s="1" t="s">
        <v>40</v>
      </c>
      <c r="F1104" s="1" t="s">
        <v>41</v>
      </c>
      <c r="G1104" s="28">
        <v>42922</v>
      </c>
      <c r="H1104" s="3">
        <v>42799.6</v>
      </c>
      <c r="I1104" s="1" t="s">
        <v>18</v>
      </c>
      <c r="J1104" s="1" t="s">
        <v>32</v>
      </c>
      <c r="K1104" s="1" t="s">
        <v>28</v>
      </c>
      <c r="L1104" s="1" t="s">
        <v>20</v>
      </c>
      <c r="M1104" s="1" t="s">
        <v>21</v>
      </c>
      <c r="N1104" s="1" t="s">
        <v>22</v>
      </c>
      <c r="O1104" s="1" t="s">
        <v>20</v>
      </c>
      <c r="P1104" s="1" t="str">
        <f>IFERROR( LOOKUP(Table1[[#This Row],[Age]],$AO$3:$AO$8,$AP$3:$AP$8), "Out of Range")</f>
        <v>35-45</v>
      </c>
      <c r="Q1104" s="1" t="str">
        <f>TEXT(Table1[[#This Row],[Date Joined]],"DD")</f>
        <v>06</v>
      </c>
      <c r="R1104" s="1" t="str">
        <f>TEXT(Table1[[#This Row],[Date Joined]],"MMM")</f>
        <v>Jul</v>
      </c>
      <c r="S1104" s="1" t="str">
        <f>TEXT(Table1[[#This Row],[Date Joined]],"YYYY")</f>
        <v>2017</v>
      </c>
    </row>
    <row r="1105" spans="1:19" x14ac:dyDescent="0.3">
      <c r="A1105" s="1" t="s">
        <v>1212</v>
      </c>
      <c r="B1105" s="1" t="s">
        <v>59</v>
      </c>
      <c r="C1105" s="1" t="s">
        <v>15</v>
      </c>
      <c r="D1105" s="2">
        <v>44</v>
      </c>
      <c r="E1105" s="1" t="s">
        <v>34</v>
      </c>
      <c r="F1105" s="1" t="s">
        <v>26</v>
      </c>
      <c r="G1105" s="28">
        <v>42922</v>
      </c>
      <c r="H1105" s="3">
        <v>12483.66</v>
      </c>
      <c r="I1105" s="1" t="s">
        <v>18</v>
      </c>
      <c r="J1105" s="1" t="s">
        <v>22</v>
      </c>
      <c r="K1105" s="1" t="s">
        <v>20</v>
      </c>
      <c r="L1105" s="1" t="s">
        <v>20</v>
      </c>
      <c r="M1105" s="1" t="s">
        <v>53</v>
      </c>
      <c r="N1105" s="1" t="s">
        <v>22</v>
      </c>
      <c r="O1105" s="1" t="s">
        <v>20</v>
      </c>
      <c r="P1105" s="1" t="str">
        <f>IFERROR( LOOKUP(Table1[[#This Row],[Age]],$AO$3:$AO$8,$AP$3:$AP$8), "Out of Range")</f>
        <v>35-45</v>
      </c>
      <c r="Q1105" s="1" t="str">
        <f>TEXT(Table1[[#This Row],[Date Joined]],"DD")</f>
        <v>06</v>
      </c>
      <c r="R1105" s="1" t="str">
        <f>TEXT(Table1[[#This Row],[Date Joined]],"MMM")</f>
        <v>Jul</v>
      </c>
      <c r="S1105" s="1" t="str">
        <f>TEXT(Table1[[#This Row],[Date Joined]],"YYYY")</f>
        <v>2017</v>
      </c>
    </row>
    <row r="1106" spans="1:19" x14ac:dyDescent="0.3">
      <c r="A1106" s="1" t="s">
        <v>1045</v>
      </c>
      <c r="B1106" s="1" t="s">
        <v>36</v>
      </c>
      <c r="C1106" s="1" t="s">
        <v>24</v>
      </c>
      <c r="D1106" s="2">
        <v>28</v>
      </c>
      <c r="E1106" s="1" t="s">
        <v>16</v>
      </c>
      <c r="F1106" s="1" t="s">
        <v>26</v>
      </c>
      <c r="G1106" s="28">
        <v>42906</v>
      </c>
      <c r="H1106" s="3">
        <v>10329.48</v>
      </c>
      <c r="I1106" s="1" t="s">
        <v>49</v>
      </c>
      <c r="J1106" s="1" t="s">
        <v>32</v>
      </c>
      <c r="K1106" s="1" t="s">
        <v>20</v>
      </c>
      <c r="L1106" s="1" t="s">
        <v>28</v>
      </c>
      <c r="M1106" s="1" t="s">
        <v>21</v>
      </c>
      <c r="N1106" s="1" t="s">
        <v>22</v>
      </c>
      <c r="O1106" s="1" t="s">
        <v>20</v>
      </c>
      <c r="P1106" s="1" t="str">
        <f>IFERROR( LOOKUP(Table1[[#This Row],[Age]],$AO$3:$AO$8,$AP$3:$AP$8), "Out of Range")</f>
        <v>26-35</v>
      </c>
      <c r="Q1106" s="1" t="str">
        <f>TEXT(Table1[[#This Row],[Date Joined]],"DD")</f>
        <v>20</v>
      </c>
      <c r="R1106" s="1" t="str">
        <f>TEXT(Table1[[#This Row],[Date Joined]],"MMM")</f>
        <v>Jun</v>
      </c>
      <c r="S1106" s="1" t="str">
        <f>TEXT(Table1[[#This Row],[Date Joined]],"YYYY")</f>
        <v>2017</v>
      </c>
    </row>
    <row r="1107" spans="1:19" x14ac:dyDescent="0.3">
      <c r="A1107" s="1" t="s">
        <v>1087</v>
      </c>
      <c r="B1107" s="1" t="s">
        <v>70</v>
      </c>
      <c r="C1107" s="1" t="s">
        <v>15</v>
      </c>
      <c r="D1107" s="2">
        <v>28</v>
      </c>
      <c r="E1107" s="1" t="s">
        <v>34</v>
      </c>
      <c r="F1107" s="1" t="s">
        <v>17</v>
      </c>
      <c r="G1107" s="28">
        <v>42909</v>
      </c>
      <c r="H1107" s="3">
        <v>42147.87</v>
      </c>
      <c r="I1107" s="1" t="s">
        <v>49</v>
      </c>
      <c r="J1107" s="1" t="s">
        <v>32</v>
      </c>
      <c r="K1107" s="1" t="s">
        <v>20</v>
      </c>
      <c r="L1107" s="1" t="s">
        <v>20</v>
      </c>
      <c r="M1107" s="1" t="s">
        <v>21</v>
      </c>
      <c r="N1107" s="1" t="s">
        <v>22</v>
      </c>
      <c r="O1107" s="1" t="s">
        <v>20</v>
      </c>
      <c r="P1107" s="1" t="str">
        <f>IFERROR( LOOKUP(Table1[[#This Row],[Age]],$AO$3:$AO$8,$AP$3:$AP$8), "Out of Range")</f>
        <v>26-35</v>
      </c>
      <c r="Q1107" s="1" t="str">
        <f>TEXT(Table1[[#This Row],[Date Joined]],"DD")</f>
        <v>23</v>
      </c>
      <c r="R1107" s="1" t="str">
        <f>TEXT(Table1[[#This Row],[Date Joined]],"MMM")</f>
        <v>Jun</v>
      </c>
      <c r="S1107" s="1" t="str">
        <f>TEXT(Table1[[#This Row],[Date Joined]],"YYYY")</f>
        <v>2017</v>
      </c>
    </row>
    <row r="1108" spans="1:19" x14ac:dyDescent="0.3">
      <c r="A1108" s="1" t="s">
        <v>1148</v>
      </c>
      <c r="B1108" s="1" t="s">
        <v>65</v>
      </c>
      <c r="C1108" s="1" t="s">
        <v>15</v>
      </c>
      <c r="D1108" s="2">
        <v>28</v>
      </c>
      <c r="E1108" s="1" t="s">
        <v>16</v>
      </c>
      <c r="F1108" s="1" t="s">
        <v>17</v>
      </c>
      <c r="G1108" s="28">
        <v>42916</v>
      </c>
      <c r="H1108" s="3">
        <v>63179.87</v>
      </c>
      <c r="I1108" s="1" t="s">
        <v>31</v>
      </c>
      <c r="J1108" s="1" t="s">
        <v>27</v>
      </c>
      <c r="K1108" s="1" t="s">
        <v>20</v>
      </c>
      <c r="L1108" s="1" t="s">
        <v>20</v>
      </c>
      <c r="M1108" s="1" t="s">
        <v>21</v>
      </c>
      <c r="N1108" s="1" t="s">
        <v>22</v>
      </c>
      <c r="O1108" s="1" t="s">
        <v>20</v>
      </c>
      <c r="P1108" s="1" t="str">
        <f>IFERROR( LOOKUP(Table1[[#This Row],[Age]],$AO$3:$AO$8,$AP$3:$AP$8), "Out of Range")</f>
        <v>26-35</v>
      </c>
      <c r="Q1108" s="1" t="str">
        <f>TEXT(Table1[[#This Row],[Date Joined]],"DD")</f>
        <v>30</v>
      </c>
      <c r="R1108" s="1" t="str">
        <f>TEXT(Table1[[#This Row],[Date Joined]],"MMM")</f>
        <v>Jun</v>
      </c>
      <c r="S1108" s="1" t="str">
        <f>TEXT(Table1[[#This Row],[Date Joined]],"YYYY")</f>
        <v>2017</v>
      </c>
    </row>
    <row r="1109" spans="1:19" x14ac:dyDescent="0.3">
      <c r="A1109" s="1" t="s">
        <v>1175</v>
      </c>
      <c r="B1109" s="1" t="s">
        <v>92</v>
      </c>
      <c r="C1109" s="1" t="s">
        <v>24</v>
      </c>
      <c r="D1109" s="2">
        <v>28</v>
      </c>
      <c r="E1109" s="1" t="s">
        <v>16</v>
      </c>
      <c r="F1109" s="1" t="s">
        <v>26</v>
      </c>
      <c r="G1109" s="28">
        <v>42919</v>
      </c>
      <c r="H1109" s="3">
        <v>42657.9</v>
      </c>
      <c r="I1109" s="1" t="s">
        <v>18</v>
      </c>
      <c r="J1109" s="1" t="s">
        <v>27</v>
      </c>
      <c r="K1109" s="1" t="s">
        <v>20</v>
      </c>
      <c r="L1109" s="1" t="s">
        <v>20</v>
      </c>
      <c r="M1109" s="1" t="s">
        <v>21</v>
      </c>
      <c r="N1109" s="1" t="s">
        <v>22</v>
      </c>
      <c r="O1109" s="1" t="s">
        <v>20</v>
      </c>
      <c r="P1109" s="1" t="str">
        <f>IFERROR( LOOKUP(Table1[[#This Row],[Age]],$AO$3:$AO$8,$AP$3:$AP$8), "Out of Range")</f>
        <v>26-35</v>
      </c>
      <c r="Q1109" s="1" t="str">
        <f>TEXT(Table1[[#This Row],[Date Joined]],"DD")</f>
        <v>03</v>
      </c>
      <c r="R1109" s="1" t="str">
        <f>TEXT(Table1[[#This Row],[Date Joined]],"MMM")</f>
        <v>Jul</v>
      </c>
      <c r="S1109" s="1" t="str">
        <f>TEXT(Table1[[#This Row],[Date Joined]],"YYYY")</f>
        <v>2017</v>
      </c>
    </row>
    <row r="1110" spans="1:19" x14ac:dyDescent="0.3">
      <c r="A1110" s="1" t="s">
        <v>1285</v>
      </c>
      <c r="B1110" s="1" t="s">
        <v>55</v>
      </c>
      <c r="C1110" s="1" t="s">
        <v>15</v>
      </c>
      <c r="D1110" s="2">
        <v>28</v>
      </c>
      <c r="E1110" s="1" t="s">
        <v>16</v>
      </c>
      <c r="F1110" s="1" t="s">
        <v>17</v>
      </c>
      <c r="G1110" s="28">
        <v>42928</v>
      </c>
      <c r="H1110" s="3">
        <v>140804.16</v>
      </c>
      <c r="I1110" s="1" t="s">
        <v>18</v>
      </c>
      <c r="J1110" s="1" t="s">
        <v>32</v>
      </c>
      <c r="K1110" s="1" t="s">
        <v>28</v>
      </c>
      <c r="L1110" s="1" t="s">
        <v>20</v>
      </c>
      <c r="M1110" s="1" t="s">
        <v>21</v>
      </c>
      <c r="N1110" s="1" t="s">
        <v>29</v>
      </c>
      <c r="O1110" s="1" t="s">
        <v>20</v>
      </c>
      <c r="P1110" s="1" t="str">
        <f>IFERROR( LOOKUP(Table1[[#This Row],[Age]],$AO$3:$AO$8,$AP$3:$AP$8), "Out of Range")</f>
        <v>26-35</v>
      </c>
      <c r="Q1110" s="1" t="str">
        <f>TEXT(Table1[[#This Row],[Date Joined]],"DD")</f>
        <v>12</v>
      </c>
      <c r="R1110" s="1" t="str">
        <f>TEXT(Table1[[#This Row],[Date Joined]],"MMM")</f>
        <v>Jul</v>
      </c>
      <c r="S1110" s="1" t="str">
        <f>TEXT(Table1[[#This Row],[Date Joined]],"YYYY")</f>
        <v>2017</v>
      </c>
    </row>
    <row r="1111" spans="1:19" x14ac:dyDescent="0.3">
      <c r="A1111" s="1" t="s">
        <v>1218</v>
      </c>
      <c r="B1111" s="1" t="s">
        <v>59</v>
      </c>
      <c r="C1111" s="1" t="s">
        <v>15</v>
      </c>
      <c r="D1111" s="2">
        <v>35</v>
      </c>
      <c r="E1111" s="1" t="s">
        <v>16</v>
      </c>
      <c r="F1111" s="1" t="s">
        <v>17</v>
      </c>
      <c r="G1111" s="28">
        <v>42923</v>
      </c>
      <c r="H1111" s="3">
        <v>98689.4</v>
      </c>
      <c r="I1111" s="1" t="s">
        <v>18</v>
      </c>
      <c r="J1111" s="1" t="s">
        <v>27</v>
      </c>
      <c r="K1111" s="1" t="s">
        <v>20</v>
      </c>
      <c r="L1111" s="1" t="s">
        <v>20</v>
      </c>
      <c r="M1111" s="1" t="s">
        <v>21</v>
      </c>
      <c r="N1111" s="1" t="s">
        <v>29</v>
      </c>
      <c r="O1111" s="1" t="s">
        <v>28</v>
      </c>
      <c r="P1111" s="1" t="str">
        <f>IFERROR( LOOKUP(Table1[[#This Row],[Age]],$AO$3:$AO$8,$AP$3:$AP$8), "Out of Range")</f>
        <v>35-45</v>
      </c>
      <c r="Q1111" s="1" t="str">
        <f>TEXT(Table1[[#This Row],[Date Joined]],"DD")</f>
        <v>07</v>
      </c>
      <c r="R1111" s="1" t="str">
        <f>TEXT(Table1[[#This Row],[Date Joined]],"MMM")</f>
        <v>Jul</v>
      </c>
      <c r="S1111" s="1" t="str">
        <f>TEXT(Table1[[#This Row],[Date Joined]],"YYYY")</f>
        <v>2017</v>
      </c>
    </row>
    <row r="1112" spans="1:19" x14ac:dyDescent="0.3">
      <c r="A1112" s="1" t="s">
        <v>1300</v>
      </c>
      <c r="B1112" s="1" t="s">
        <v>43</v>
      </c>
      <c r="C1112" s="1" t="s">
        <v>24</v>
      </c>
      <c r="D1112" s="2">
        <v>28</v>
      </c>
      <c r="E1112" s="1" t="s">
        <v>16</v>
      </c>
      <c r="F1112" s="1" t="s">
        <v>41</v>
      </c>
      <c r="G1112" s="28">
        <v>42929</v>
      </c>
      <c r="H1112" s="3">
        <v>52315.03</v>
      </c>
      <c r="I1112" s="1" t="s">
        <v>18</v>
      </c>
      <c r="J1112" s="1" t="s">
        <v>27</v>
      </c>
      <c r="K1112" s="1" t="s">
        <v>28</v>
      </c>
      <c r="L1112" s="1" t="s">
        <v>20</v>
      </c>
      <c r="M1112" s="1" t="s">
        <v>21</v>
      </c>
      <c r="N1112" s="1" t="s">
        <v>22</v>
      </c>
      <c r="O1112" s="1" t="s">
        <v>20</v>
      </c>
      <c r="P1112" s="1" t="str">
        <f>IFERROR( LOOKUP(Table1[[#This Row],[Age]],$AO$3:$AO$8,$AP$3:$AP$8), "Out of Range")</f>
        <v>26-35</v>
      </c>
      <c r="Q1112" s="1" t="str">
        <f>TEXT(Table1[[#This Row],[Date Joined]],"DD")</f>
        <v>13</v>
      </c>
      <c r="R1112" s="1" t="str">
        <f>TEXT(Table1[[#This Row],[Date Joined]],"MMM")</f>
        <v>Jul</v>
      </c>
      <c r="S1112" s="1" t="str">
        <f>TEXT(Table1[[#This Row],[Date Joined]],"YYYY")</f>
        <v>2017</v>
      </c>
    </row>
    <row r="1113" spans="1:19" x14ac:dyDescent="0.3">
      <c r="A1113" s="1" t="s">
        <v>1332</v>
      </c>
      <c r="B1113" s="1" t="s">
        <v>43</v>
      </c>
      <c r="C1113" s="1" t="s">
        <v>24</v>
      </c>
      <c r="D1113" s="2">
        <v>28</v>
      </c>
      <c r="E1113" s="1" t="s">
        <v>16</v>
      </c>
      <c r="F1113" s="1" t="s">
        <v>41</v>
      </c>
      <c r="G1113" s="28">
        <v>42931</v>
      </c>
      <c r="H1113" s="3">
        <v>159622.22</v>
      </c>
      <c r="I1113" s="1" t="s">
        <v>49</v>
      </c>
      <c r="J1113" s="1" t="s">
        <v>32</v>
      </c>
      <c r="K1113" s="1" t="s">
        <v>28</v>
      </c>
      <c r="L1113" s="1" t="s">
        <v>28</v>
      </c>
      <c r="M1113" s="1" t="s">
        <v>22</v>
      </c>
      <c r="N1113" s="1" t="s">
        <v>38</v>
      </c>
      <c r="O1113" s="1" t="s">
        <v>20</v>
      </c>
      <c r="P1113" s="1" t="str">
        <f>IFERROR( LOOKUP(Table1[[#This Row],[Age]],$AO$3:$AO$8,$AP$3:$AP$8), "Out of Range")</f>
        <v>26-35</v>
      </c>
      <c r="Q1113" s="1" t="str">
        <f>TEXT(Table1[[#This Row],[Date Joined]],"DD")</f>
        <v>15</v>
      </c>
      <c r="R1113" s="1" t="str">
        <f>TEXT(Table1[[#This Row],[Date Joined]],"MMM")</f>
        <v>Jul</v>
      </c>
      <c r="S1113" s="1" t="str">
        <f>TEXT(Table1[[#This Row],[Date Joined]],"YYYY")</f>
        <v>2017</v>
      </c>
    </row>
    <row r="1114" spans="1:19" x14ac:dyDescent="0.3">
      <c r="A1114" s="1" t="s">
        <v>1221</v>
      </c>
      <c r="B1114" s="1" t="s">
        <v>35</v>
      </c>
      <c r="C1114" s="1" t="s">
        <v>24</v>
      </c>
      <c r="D1114" s="2">
        <v>42</v>
      </c>
      <c r="E1114" s="1" t="s">
        <v>16</v>
      </c>
      <c r="F1114" s="1" t="s">
        <v>41</v>
      </c>
      <c r="G1114" s="28">
        <v>42923</v>
      </c>
      <c r="H1114" s="3">
        <v>160246.31</v>
      </c>
      <c r="I1114" s="1" t="s">
        <v>18</v>
      </c>
      <c r="J1114" s="1" t="s">
        <v>27</v>
      </c>
      <c r="K1114" s="1" t="s">
        <v>28</v>
      </c>
      <c r="L1114" s="1" t="s">
        <v>20</v>
      </c>
      <c r="M1114" s="1" t="s">
        <v>21</v>
      </c>
      <c r="N1114" s="1" t="s">
        <v>29</v>
      </c>
      <c r="O1114" s="1" t="s">
        <v>20</v>
      </c>
      <c r="P1114" s="1" t="str">
        <f>IFERROR( LOOKUP(Table1[[#This Row],[Age]],$AO$3:$AO$8,$AP$3:$AP$8), "Out of Range")</f>
        <v>35-45</v>
      </c>
      <c r="Q1114" s="1" t="str">
        <f>TEXT(Table1[[#This Row],[Date Joined]],"DD")</f>
        <v>07</v>
      </c>
      <c r="R1114" s="1" t="str">
        <f>TEXT(Table1[[#This Row],[Date Joined]],"MMM")</f>
        <v>Jul</v>
      </c>
      <c r="S1114" s="1" t="str">
        <f>TEXT(Table1[[#This Row],[Date Joined]],"YYYY")</f>
        <v>2017</v>
      </c>
    </row>
    <row r="1115" spans="1:19" x14ac:dyDescent="0.3">
      <c r="A1115" s="1" t="s">
        <v>1379</v>
      </c>
      <c r="B1115" s="1" t="s">
        <v>99</v>
      </c>
      <c r="C1115" s="1" t="s">
        <v>24</v>
      </c>
      <c r="D1115" s="2">
        <v>28</v>
      </c>
      <c r="E1115" s="1" t="s">
        <v>40</v>
      </c>
      <c r="F1115" s="1" t="s">
        <v>41</v>
      </c>
      <c r="G1115" s="28">
        <v>42935</v>
      </c>
      <c r="H1115" s="3">
        <v>78527.88</v>
      </c>
      <c r="I1115" s="1" t="s">
        <v>18</v>
      </c>
      <c r="J1115" s="1" t="s">
        <v>27</v>
      </c>
      <c r="K1115" s="1" t="s">
        <v>28</v>
      </c>
      <c r="L1115" s="1" t="s">
        <v>20</v>
      </c>
      <c r="M1115" s="1" t="s">
        <v>22</v>
      </c>
      <c r="N1115" s="1" t="s">
        <v>22</v>
      </c>
      <c r="O1115" s="1" t="s">
        <v>20</v>
      </c>
      <c r="P1115" s="1" t="str">
        <f>IFERROR( LOOKUP(Table1[[#This Row],[Age]],$AO$3:$AO$8,$AP$3:$AP$8), "Out of Range")</f>
        <v>26-35</v>
      </c>
      <c r="Q1115" s="1" t="str">
        <f>TEXT(Table1[[#This Row],[Date Joined]],"DD")</f>
        <v>19</v>
      </c>
      <c r="R1115" s="1" t="str">
        <f>TEXT(Table1[[#This Row],[Date Joined]],"MMM")</f>
        <v>Jul</v>
      </c>
      <c r="S1115" s="1" t="str">
        <f>TEXT(Table1[[#This Row],[Date Joined]],"YYYY")</f>
        <v>2017</v>
      </c>
    </row>
    <row r="1116" spans="1:19" x14ac:dyDescent="0.3">
      <c r="A1116" s="1" t="s">
        <v>1223</v>
      </c>
      <c r="B1116" s="1" t="s">
        <v>101</v>
      </c>
      <c r="C1116" s="1" t="s">
        <v>15</v>
      </c>
      <c r="D1116" s="2">
        <v>48</v>
      </c>
      <c r="E1116" s="1" t="s">
        <v>40</v>
      </c>
      <c r="F1116" s="1" t="s">
        <v>26</v>
      </c>
      <c r="G1116" s="28">
        <v>42923</v>
      </c>
      <c r="H1116" s="3">
        <v>53986.33</v>
      </c>
      <c r="I1116" s="1" t="s">
        <v>49</v>
      </c>
      <c r="J1116" s="1" t="s">
        <v>27</v>
      </c>
      <c r="K1116" s="1" t="s">
        <v>20</v>
      </c>
      <c r="L1116" s="1" t="s">
        <v>28</v>
      </c>
      <c r="M1116" s="1" t="s">
        <v>21</v>
      </c>
      <c r="N1116" s="1" t="s">
        <v>22</v>
      </c>
      <c r="O1116" s="1" t="s">
        <v>20</v>
      </c>
      <c r="P1116" s="1" t="str">
        <f>IFERROR( LOOKUP(Table1[[#This Row],[Age]],$AO$3:$AO$8,$AP$3:$AP$8), "Out of Range")</f>
        <v>45-55</v>
      </c>
      <c r="Q1116" s="1" t="str">
        <f>TEXT(Table1[[#This Row],[Date Joined]],"DD")</f>
        <v>07</v>
      </c>
      <c r="R1116" s="1" t="str">
        <f>TEXT(Table1[[#This Row],[Date Joined]],"MMM")</f>
        <v>Jul</v>
      </c>
      <c r="S1116" s="1" t="str">
        <f>TEXT(Table1[[#This Row],[Date Joined]],"YYYY")</f>
        <v>2017</v>
      </c>
    </row>
    <row r="1117" spans="1:19" x14ac:dyDescent="0.3">
      <c r="A1117" s="1" t="s">
        <v>1224</v>
      </c>
      <c r="B1117" s="1" t="s">
        <v>85</v>
      </c>
      <c r="C1117" s="1" t="s">
        <v>15</v>
      </c>
      <c r="D1117" s="2">
        <v>58</v>
      </c>
      <c r="E1117" s="1" t="s">
        <v>40</v>
      </c>
      <c r="F1117" s="1" t="s">
        <v>26</v>
      </c>
      <c r="G1117" s="28">
        <v>42923</v>
      </c>
      <c r="H1117" s="3">
        <v>26794.36</v>
      </c>
      <c r="I1117" s="1" t="s">
        <v>18</v>
      </c>
      <c r="J1117" s="1" t="s">
        <v>27</v>
      </c>
      <c r="K1117" s="1" t="s">
        <v>28</v>
      </c>
      <c r="L1117" s="1" t="s">
        <v>20</v>
      </c>
      <c r="M1117" s="1" t="s">
        <v>21</v>
      </c>
      <c r="N1117" s="1" t="s">
        <v>22</v>
      </c>
      <c r="O1117" s="1" t="s">
        <v>20</v>
      </c>
      <c r="P1117" s="1" t="str">
        <f>IFERROR( LOOKUP(Table1[[#This Row],[Age]],$AO$3:$AO$8,$AP$3:$AP$8), "Out of Range")</f>
        <v>55-65</v>
      </c>
      <c r="Q1117" s="1" t="str">
        <f>TEXT(Table1[[#This Row],[Date Joined]],"DD")</f>
        <v>07</v>
      </c>
      <c r="R1117" s="1" t="str">
        <f>TEXT(Table1[[#This Row],[Date Joined]],"MMM")</f>
        <v>Jul</v>
      </c>
      <c r="S1117" s="1" t="str">
        <f>TEXT(Table1[[#This Row],[Date Joined]],"YYYY")</f>
        <v>2017</v>
      </c>
    </row>
    <row r="1118" spans="1:19" x14ac:dyDescent="0.3">
      <c r="A1118" s="1" t="s">
        <v>1225</v>
      </c>
      <c r="B1118" s="1" t="s">
        <v>76</v>
      </c>
      <c r="C1118" s="1" t="s">
        <v>24</v>
      </c>
      <c r="D1118" s="2">
        <v>42</v>
      </c>
      <c r="E1118" s="1" t="s">
        <v>40</v>
      </c>
      <c r="F1118" s="1" t="s">
        <v>41</v>
      </c>
      <c r="G1118" s="28">
        <v>42923</v>
      </c>
      <c r="H1118" s="3">
        <v>93805.72</v>
      </c>
      <c r="I1118" s="1" t="s">
        <v>18</v>
      </c>
      <c r="J1118" s="1" t="s">
        <v>32</v>
      </c>
      <c r="K1118" s="1" t="s">
        <v>28</v>
      </c>
      <c r="L1118" s="1" t="s">
        <v>20</v>
      </c>
      <c r="M1118" s="1" t="s">
        <v>22</v>
      </c>
      <c r="N1118" s="1" t="s">
        <v>22</v>
      </c>
      <c r="O1118" s="1" t="s">
        <v>20</v>
      </c>
      <c r="P1118" s="1" t="str">
        <f>IFERROR( LOOKUP(Table1[[#This Row],[Age]],$AO$3:$AO$8,$AP$3:$AP$8), "Out of Range")</f>
        <v>35-45</v>
      </c>
      <c r="Q1118" s="1" t="str">
        <f>TEXT(Table1[[#This Row],[Date Joined]],"DD")</f>
        <v>07</v>
      </c>
      <c r="R1118" s="1" t="str">
        <f>TEXT(Table1[[#This Row],[Date Joined]],"MMM")</f>
        <v>Jul</v>
      </c>
      <c r="S1118" s="1" t="str">
        <f>TEXT(Table1[[#This Row],[Date Joined]],"YYYY")</f>
        <v>2017</v>
      </c>
    </row>
    <row r="1119" spans="1:19" x14ac:dyDescent="0.3">
      <c r="A1119" s="1" t="s">
        <v>1226</v>
      </c>
      <c r="B1119" s="1" t="s">
        <v>75</v>
      </c>
      <c r="C1119" s="1" t="s">
        <v>15</v>
      </c>
      <c r="D1119" s="2">
        <v>61</v>
      </c>
      <c r="E1119" s="1" t="s">
        <v>40</v>
      </c>
      <c r="F1119" s="1" t="s">
        <v>41</v>
      </c>
      <c r="G1119" s="28">
        <v>42923</v>
      </c>
      <c r="H1119" s="3">
        <v>61177.01</v>
      </c>
      <c r="I1119" s="1" t="s">
        <v>31</v>
      </c>
      <c r="J1119" s="1" t="s">
        <v>32</v>
      </c>
      <c r="K1119" s="1" t="s">
        <v>28</v>
      </c>
      <c r="L1119" s="1" t="s">
        <v>20</v>
      </c>
      <c r="M1119" s="1" t="s">
        <v>21</v>
      </c>
      <c r="N1119" s="1" t="s">
        <v>29</v>
      </c>
      <c r="O1119" s="1" t="s">
        <v>20</v>
      </c>
      <c r="P1119" s="1" t="str">
        <f>IFERROR( LOOKUP(Table1[[#This Row],[Age]],$AO$3:$AO$8,$AP$3:$AP$8), "Out of Range")</f>
        <v>55-65</v>
      </c>
      <c r="Q1119" s="1" t="str">
        <f>TEXT(Table1[[#This Row],[Date Joined]],"DD")</f>
        <v>07</v>
      </c>
      <c r="R1119" s="1" t="str">
        <f>TEXT(Table1[[#This Row],[Date Joined]],"MMM")</f>
        <v>Jul</v>
      </c>
      <c r="S1119" s="1" t="str">
        <f>TEXT(Table1[[#This Row],[Date Joined]],"YYYY")</f>
        <v>2017</v>
      </c>
    </row>
    <row r="1120" spans="1:19" x14ac:dyDescent="0.3">
      <c r="A1120" s="1" t="s">
        <v>1227</v>
      </c>
      <c r="B1120" s="1" t="s">
        <v>71</v>
      </c>
      <c r="C1120" s="1" t="s">
        <v>15</v>
      </c>
      <c r="D1120" s="2">
        <v>35</v>
      </c>
      <c r="E1120" s="1" t="s">
        <v>34</v>
      </c>
      <c r="F1120" s="1" t="s">
        <v>26</v>
      </c>
      <c r="G1120" s="28">
        <v>42923</v>
      </c>
      <c r="H1120" s="3">
        <v>67522.13</v>
      </c>
      <c r="I1120" s="1" t="s">
        <v>18</v>
      </c>
      <c r="J1120" s="1" t="s">
        <v>27</v>
      </c>
      <c r="K1120" s="1" t="s">
        <v>20</v>
      </c>
      <c r="L1120" s="1" t="s">
        <v>20</v>
      </c>
      <c r="M1120" s="1" t="s">
        <v>22</v>
      </c>
      <c r="N1120" s="1" t="s">
        <v>22</v>
      </c>
      <c r="O1120" s="1" t="s">
        <v>20</v>
      </c>
      <c r="P1120" s="1" t="str">
        <f>IFERROR( LOOKUP(Table1[[#This Row],[Age]],$AO$3:$AO$8,$AP$3:$AP$8), "Out of Range")</f>
        <v>35-45</v>
      </c>
      <c r="Q1120" s="1" t="str">
        <f>TEXT(Table1[[#This Row],[Date Joined]],"DD")</f>
        <v>07</v>
      </c>
      <c r="R1120" s="1" t="str">
        <f>TEXT(Table1[[#This Row],[Date Joined]],"MMM")</f>
        <v>Jul</v>
      </c>
      <c r="S1120" s="1" t="str">
        <f>TEXT(Table1[[#This Row],[Date Joined]],"YYYY")</f>
        <v>2017</v>
      </c>
    </row>
    <row r="1121" spans="1:19" x14ac:dyDescent="0.3">
      <c r="A1121" s="1" t="s">
        <v>1228</v>
      </c>
      <c r="B1121" s="1" t="s">
        <v>62</v>
      </c>
      <c r="C1121" s="1" t="s">
        <v>15</v>
      </c>
      <c r="D1121" s="2">
        <v>38</v>
      </c>
      <c r="E1121" s="1" t="s">
        <v>34</v>
      </c>
      <c r="F1121" s="1" t="s">
        <v>17</v>
      </c>
      <c r="G1121" s="28">
        <v>42923</v>
      </c>
      <c r="H1121" s="3">
        <v>37260.33</v>
      </c>
      <c r="I1121" s="1" t="s">
        <v>31</v>
      </c>
      <c r="J1121" s="1" t="s">
        <v>32</v>
      </c>
      <c r="K1121" s="1" t="s">
        <v>28</v>
      </c>
      <c r="L1121" s="1" t="s">
        <v>20</v>
      </c>
      <c r="M1121" s="1" t="s">
        <v>53</v>
      </c>
      <c r="N1121" s="1" t="s">
        <v>22</v>
      </c>
      <c r="O1121" s="1" t="s">
        <v>20</v>
      </c>
      <c r="P1121" s="1" t="str">
        <f>IFERROR( LOOKUP(Table1[[#This Row],[Age]],$AO$3:$AO$8,$AP$3:$AP$8), "Out of Range")</f>
        <v>35-45</v>
      </c>
      <c r="Q1121" s="1" t="str">
        <f>TEXT(Table1[[#This Row],[Date Joined]],"DD")</f>
        <v>07</v>
      </c>
      <c r="R1121" s="1" t="str">
        <f>TEXT(Table1[[#This Row],[Date Joined]],"MMM")</f>
        <v>Jul</v>
      </c>
      <c r="S1121" s="1" t="str">
        <f>TEXT(Table1[[#This Row],[Date Joined]],"YYYY")</f>
        <v>2017</v>
      </c>
    </row>
    <row r="1122" spans="1:19" x14ac:dyDescent="0.3">
      <c r="A1122" s="1" t="s">
        <v>1423</v>
      </c>
      <c r="B1122" s="1" t="s">
        <v>35</v>
      </c>
      <c r="C1122" s="1" t="s">
        <v>24</v>
      </c>
      <c r="D1122" s="2">
        <v>28</v>
      </c>
      <c r="E1122" s="1" t="s">
        <v>16</v>
      </c>
      <c r="F1122" s="1" t="s">
        <v>17</v>
      </c>
      <c r="G1122" s="28">
        <v>42938</v>
      </c>
      <c r="H1122" s="3">
        <v>46367.09</v>
      </c>
      <c r="I1122" s="1" t="s">
        <v>18</v>
      </c>
      <c r="J1122" s="1" t="s">
        <v>19</v>
      </c>
      <c r="K1122" s="1" t="s">
        <v>28</v>
      </c>
      <c r="L1122" s="1" t="s">
        <v>20</v>
      </c>
      <c r="M1122" s="1" t="s">
        <v>22</v>
      </c>
      <c r="N1122" s="1" t="s">
        <v>22</v>
      </c>
      <c r="O1122" s="1" t="s">
        <v>20</v>
      </c>
      <c r="P1122" s="1" t="str">
        <f>IFERROR( LOOKUP(Table1[[#This Row],[Age]],$AO$3:$AO$8,$AP$3:$AP$8), "Out of Range")</f>
        <v>26-35</v>
      </c>
      <c r="Q1122" s="1" t="str">
        <f>TEXT(Table1[[#This Row],[Date Joined]],"DD")</f>
        <v>22</v>
      </c>
      <c r="R1122" s="1" t="str">
        <f>TEXT(Table1[[#This Row],[Date Joined]],"MMM")</f>
        <v>Jul</v>
      </c>
      <c r="S1122" s="1" t="str">
        <f>TEXT(Table1[[#This Row],[Date Joined]],"YYYY")</f>
        <v>2017</v>
      </c>
    </row>
    <row r="1123" spans="1:19" x14ac:dyDescent="0.3">
      <c r="A1123" s="1" t="s">
        <v>1230</v>
      </c>
      <c r="B1123" s="1" t="s">
        <v>83</v>
      </c>
      <c r="C1123" s="1" t="s">
        <v>15</v>
      </c>
      <c r="D1123" s="2">
        <v>39</v>
      </c>
      <c r="E1123" s="1" t="s">
        <v>16</v>
      </c>
      <c r="F1123" s="1" t="s">
        <v>41</v>
      </c>
      <c r="G1123" s="28">
        <v>42924</v>
      </c>
      <c r="H1123" s="3">
        <v>54724.94</v>
      </c>
      <c r="I1123" s="1" t="s">
        <v>18</v>
      </c>
      <c r="J1123" s="1" t="s">
        <v>32</v>
      </c>
      <c r="K1123" s="1" t="s">
        <v>20</v>
      </c>
      <c r="L1123" s="1" t="s">
        <v>20</v>
      </c>
      <c r="M1123" s="1" t="s">
        <v>22</v>
      </c>
      <c r="N1123" s="1" t="s">
        <v>22</v>
      </c>
      <c r="O1123" s="1" t="s">
        <v>20</v>
      </c>
      <c r="P1123" s="1" t="str">
        <f>IFERROR( LOOKUP(Table1[[#This Row],[Age]],$AO$3:$AO$8,$AP$3:$AP$8), "Out of Range")</f>
        <v>35-45</v>
      </c>
      <c r="Q1123" s="1" t="str">
        <f>TEXT(Table1[[#This Row],[Date Joined]],"DD")</f>
        <v>08</v>
      </c>
      <c r="R1123" s="1" t="str">
        <f>TEXT(Table1[[#This Row],[Date Joined]],"MMM")</f>
        <v>Jul</v>
      </c>
      <c r="S1123" s="1" t="str">
        <f>TEXT(Table1[[#This Row],[Date Joined]],"YYYY")</f>
        <v>2017</v>
      </c>
    </row>
    <row r="1124" spans="1:19" x14ac:dyDescent="0.3">
      <c r="A1124" s="1" t="s">
        <v>1231</v>
      </c>
      <c r="B1124" s="1" t="s">
        <v>76</v>
      </c>
      <c r="C1124" s="1" t="s">
        <v>24</v>
      </c>
      <c r="D1124" s="2">
        <v>43</v>
      </c>
      <c r="E1124" s="1" t="s">
        <v>16</v>
      </c>
      <c r="F1124" s="1" t="s">
        <v>17</v>
      </c>
      <c r="G1124" s="28">
        <v>42924</v>
      </c>
      <c r="H1124" s="3">
        <v>16356.12</v>
      </c>
      <c r="I1124" s="1" t="s">
        <v>18</v>
      </c>
      <c r="J1124" s="1" t="s">
        <v>32</v>
      </c>
      <c r="K1124" s="1" t="s">
        <v>20</v>
      </c>
      <c r="L1124" s="1" t="s">
        <v>20</v>
      </c>
      <c r="M1124" s="1" t="s">
        <v>21</v>
      </c>
      <c r="N1124" s="1" t="s">
        <v>29</v>
      </c>
      <c r="O1124" s="1" t="s">
        <v>20</v>
      </c>
      <c r="P1124" s="1" t="str">
        <f>IFERROR( LOOKUP(Table1[[#This Row],[Age]],$AO$3:$AO$8,$AP$3:$AP$8), "Out of Range")</f>
        <v>35-45</v>
      </c>
      <c r="Q1124" s="1" t="str">
        <f>TEXT(Table1[[#This Row],[Date Joined]],"DD")</f>
        <v>08</v>
      </c>
      <c r="R1124" s="1" t="str">
        <f>TEXT(Table1[[#This Row],[Date Joined]],"MMM")</f>
        <v>Jul</v>
      </c>
      <c r="S1124" s="1" t="str">
        <f>TEXT(Table1[[#This Row],[Date Joined]],"YYYY")</f>
        <v>2017</v>
      </c>
    </row>
    <row r="1125" spans="1:19" x14ac:dyDescent="0.3">
      <c r="A1125" s="1" t="s">
        <v>1232</v>
      </c>
      <c r="B1125" s="1" t="s">
        <v>82</v>
      </c>
      <c r="C1125" s="1" t="s">
        <v>15</v>
      </c>
      <c r="D1125" s="2">
        <v>35</v>
      </c>
      <c r="E1125" s="1" t="s">
        <v>16</v>
      </c>
      <c r="F1125" s="1" t="s">
        <v>17</v>
      </c>
      <c r="G1125" s="28">
        <v>42924</v>
      </c>
      <c r="H1125" s="3">
        <v>170320.81</v>
      </c>
      <c r="I1125" s="1" t="s">
        <v>18</v>
      </c>
      <c r="J1125" s="1" t="s">
        <v>32</v>
      </c>
      <c r="K1125" s="1" t="s">
        <v>20</v>
      </c>
      <c r="L1125" s="1" t="s">
        <v>20</v>
      </c>
      <c r="M1125" s="1" t="s">
        <v>21</v>
      </c>
      <c r="N1125" s="1" t="s">
        <v>22</v>
      </c>
      <c r="O1125" s="1" t="s">
        <v>20</v>
      </c>
      <c r="P1125" s="1" t="str">
        <f>IFERROR( LOOKUP(Table1[[#This Row],[Age]],$AO$3:$AO$8,$AP$3:$AP$8), "Out of Range")</f>
        <v>35-45</v>
      </c>
      <c r="Q1125" s="1" t="str">
        <f>TEXT(Table1[[#This Row],[Date Joined]],"DD")</f>
        <v>08</v>
      </c>
      <c r="R1125" s="1" t="str">
        <f>TEXT(Table1[[#This Row],[Date Joined]],"MMM")</f>
        <v>Jul</v>
      </c>
      <c r="S1125" s="1" t="str">
        <f>TEXT(Table1[[#This Row],[Date Joined]],"YYYY")</f>
        <v>2017</v>
      </c>
    </row>
    <row r="1126" spans="1:19" x14ac:dyDescent="0.3">
      <c r="A1126" s="1" t="s">
        <v>1449</v>
      </c>
      <c r="B1126" s="1" t="s">
        <v>103</v>
      </c>
      <c r="C1126" s="1" t="s">
        <v>15</v>
      </c>
      <c r="D1126" s="2">
        <v>28</v>
      </c>
      <c r="E1126" s="1" t="s">
        <v>34</v>
      </c>
      <c r="F1126" s="1" t="s">
        <v>17</v>
      </c>
      <c r="G1126" s="28">
        <v>42938</v>
      </c>
      <c r="H1126" s="3">
        <v>180627.63</v>
      </c>
      <c r="I1126" s="1" t="s">
        <v>18</v>
      </c>
      <c r="J1126" s="1" t="s">
        <v>27</v>
      </c>
      <c r="K1126" s="1" t="s">
        <v>20</v>
      </c>
      <c r="L1126" s="1" t="s">
        <v>28</v>
      </c>
      <c r="M1126" s="1" t="s">
        <v>21</v>
      </c>
      <c r="N1126" s="1" t="s">
        <v>22</v>
      </c>
      <c r="O1126" s="1" t="s">
        <v>20</v>
      </c>
      <c r="P1126" s="1" t="str">
        <f>IFERROR( LOOKUP(Table1[[#This Row],[Age]],$AO$3:$AO$8,$AP$3:$AP$8), "Out of Range")</f>
        <v>26-35</v>
      </c>
      <c r="Q1126" s="1" t="str">
        <f>TEXT(Table1[[#This Row],[Date Joined]],"DD")</f>
        <v>22</v>
      </c>
      <c r="R1126" s="1" t="str">
        <f>TEXT(Table1[[#This Row],[Date Joined]],"MMM")</f>
        <v>Jul</v>
      </c>
      <c r="S1126" s="1" t="str">
        <f>TEXT(Table1[[#This Row],[Date Joined]],"YYYY")</f>
        <v>2017</v>
      </c>
    </row>
    <row r="1127" spans="1:19" x14ac:dyDescent="0.3">
      <c r="A1127" s="1" t="s">
        <v>1234</v>
      </c>
      <c r="B1127" s="1" t="s">
        <v>43</v>
      </c>
      <c r="C1127" s="1" t="s">
        <v>24</v>
      </c>
      <c r="D1127" s="2">
        <v>49</v>
      </c>
      <c r="E1127" s="1" t="s">
        <v>16</v>
      </c>
      <c r="F1127" s="1" t="s">
        <v>17</v>
      </c>
      <c r="G1127" s="28">
        <v>42924</v>
      </c>
      <c r="H1127" s="3">
        <v>101530.07</v>
      </c>
      <c r="I1127" s="1" t="s">
        <v>49</v>
      </c>
      <c r="J1127" s="1" t="s">
        <v>27</v>
      </c>
      <c r="K1127" s="1" t="s">
        <v>28</v>
      </c>
      <c r="L1127" s="1" t="s">
        <v>20</v>
      </c>
      <c r="M1127" s="1" t="s">
        <v>22</v>
      </c>
      <c r="N1127" s="1" t="s">
        <v>22</v>
      </c>
      <c r="O1127" s="1" t="s">
        <v>20</v>
      </c>
      <c r="P1127" s="1" t="str">
        <f>IFERROR( LOOKUP(Table1[[#This Row],[Age]],$AO$3:$AO$8,$AP$3:$AP$8), "Out of Range")</f>
        <v>45-55</v>
      </c>
      <c r="Q1127" s="1" t="str">
        <f>TEXT(Table1[[#This Row],[Date Joined]],"DD")</f>
        <v>08</v>
      </c>
      <c r="R1127" s="1" t="str">
        <f>TEXT(Table1[[#This Row],[Date Joined]],"MMM")</f>
        <v>Jul</v>
      </c>
      <c r="S1127" s="1" t="str">
        <f>TEXT(Table1[[#This Row],[Date Joined]],"YYYY")</f>
        <v>2017</v>
      </c>
    </row>
    <row r="1128" spans="1:19" x14ac:dyDescent="0.3">
      <c r="A1128" s="1" t="s">
        <v>1533</v>
      </c>
      <c r="B1128" s="1" t="s">
        <v>75</v>
      </c>
      <c r="C1128" s="1" t="s">
        <v>24</v>
      </c>
      <c r="D1128" s="2">
        <v>28</v>
      </c>
      <c r="E1128" s="1" t="s">
        <v>34</v>
      </c>
      <c r="F1128" s="1" t="s">
        <v>17</v>
      </c>
      <c r="G1128" s="28">
        <v>42944</v>
      </c>
      <c r="H1128" s="3">
        <v>136174.03</v>
      </c>
      <c r="I1128" s="1" t="s">
        <v>31</v>
      </c>
      <c r="J1128" s="1" t="s">
        <v>32</v>
      </c>
      <c r="K1128" s="1" t="s">
        <v>20</v>
      </c>
      <c r="L1128" s="1" t="s">
        <v>20</v>
      </c>
      <c r="M1128" s="1" t="s">
        <v>21</v>
      </c>
      <c r="N1128" s="1" t="s">
        <v>38</v>
      </c>
      <c r="O1128" s="1" t="s">
        <v>20</v>
      </c>
      <c r="P1128" s="1" t="str">
        <f>IFERROR( LOOKUP(Table1[[#This Row],[Age]],$AO$3:$AO$8,$AP$3:$AP$8), "Out of Range")</f>
        <v>26-35</v>
      </c>
      <c r="Q1128" s="1" t="str">
        <f>TEXT(Table1[[#This Row],[Date Joined]],"DD")</f>
        <v>28</v>
      </c>
      <c r="R1128" s="1" t="str">
        <f>TEXT(Table1[[#This Row],[Date Joined]],"MMM")</f>
        <v>Jul</v>
      </c>
      <c r="S1128" s="1" t="str">
        <f>TEXT(Table1[[#This Row],[Date Joined]],"YYYY")</f>
        <v>2017</v>
      </c>
    </row>
    <row r="1129" spans="1:19" x14ac:dyDescent="0.3">
      <c r="A1129" s="1" t="s">
        <v>1236</v>
      </c>
      <c r="B1129" s="1" t="s">
        <v>14</v>
      </c>
      <c r="C1129" s="1" t="s">
        <v>15</v>
      </c>
      <c r="D1129" s="2">
        <v>46</v>
      </c>
      <c r="E1129" s="1" t="s">
        <v>40</v>
      </c>
      <c r="F1129" s="1" t="s">
        <v>26</v>
      </c>
      <c r="G1129" s="28">
        <v>42924</v>
      </c>
      <c r="H1129" s="3">
        <v>85080.84</v>
      </c>
      <c r="I1129" s="1" t="s">
        <v>31</v>
      </c>
      <c r="J1129" s="1" t="s">
        <v>22</v>
      </c>
      <c r="K1129" s="1" t="s">
        <v>20</v>
      </c>
      <c r="L1129" s="1" t="s">
        <v>20</v>
      </c>
      <c r="M1129" s="1" t="s">
        <v>21</v>
      </c>
      <c r="N1129" s="1" t="s">
        <v>22</v>
      </c>
      <c r="O1129" s="1" t="s">
        <v>20</v>
      </c>
      <c r="P1129" s="1" t="str">
        <f>IFERROR( LOOKUP(Table1[[#This Row],[Age]],$AO$3:$AO$8,$AP$3:$AP$8), "Out of Range")</f>
        <v>45-55</v>
      </c>
      <c r="Q1129" s="1" t="str">
        <f>TEXT(Table1[[#This Row],[Date Joined]],"DD")</f>
        <v>08</v>
      </c>
      <c r="R1129" s="1" t="str">
        <f>TEXT(Table1[[#This Row],[Date Joined]],"MMM")</f>
        <v>Jul</v>
      </c>
      <c r="S1129" s="1" t="str">
        <f>TEXT(Table1[[#This Row],[Date Joined]],"YYYY")</f>
        <v>2017</v>
      </c>
    </row>
    <row r="1130" spans="1:19" x14ac:dyDescent="0.3">
      <c r="A1130" s="1" t="s">
        <v>1237</v>
      </c>
      <c r="B1130" s="1" t="s">
        <v>98</v>
      </c>
      <c r="C1130" s="1" t="s">
        <v>15</v>
      </c>
      <c r="D1130" s="2">
        <v>44</v>
      </c>
      <c r="E1130" s="1" t="s">
        <v>40</v>
      </c>
      <c r="F1130" s="1" t="s">
        <v>17</v>
      </c>
      <c r="G1130" s="28">
        <v>42924</v>
      </c>
      <c r="H1130" s="3">
        <v>123804.55</v>
      </c>
      <c r="I1130" s="1" t="s">
        <v>49</v>
      </c>
      <c r="J1130" s="1" t="s">
        <v>27</v>
      </c>
      <c r="K1130" s="1" t="s">
        <v>20</v>
      </c>
      <c r="L1130" s="1" t="s">
        <v>20</v>
      </c>
      <c r="M1130" s="1" t="s">
        <v>21</v>
      </c>
      <c r="N1130" s="1" t="s">
        <v>22</v>
      </c>
      <c r="O1130" s="1" t="s">
        <v>20</v>
      </c>
      <c r="P1130" s="1" t="str">
        <f>IFERROR( LOOKUP(Table1[[#This Row],[Age]],$AO$3:$AO$8,$AP$3:$AP$8), "Out of Range")</f>
        <v>35-45</v>
      </c>
      <c r="Q1130" s="1" t="str">
        <f>TEXT(Table1[[#This Row],[Date Joined]],"DD")</f>
        <v>08</v>
      </c>
      <c r="R1130" s="1" t="str">
        <f>TEXT(Table1[[#This Row],[Date Joined]],"MMM")</f>
        <v>Jul</v>
      </c>
      <c r="S1130" s="1" t="str">
        <f>TEXT(Table1[[#This Row],[Date Joined]],"YYYY")</f>
        <v>2017</v>
      </c>
    </row>
    <row r="1131" spans="1:19" x14ac:dyDescent="0.3">
      <c r="A1131" s="1" t="s">
        <v>1238</v>
      </c>
      <c r="B1131" s="1" t="s">
        <v>36</v>
      </c>
      <c r="C1131" s="1" t="s">
        <v>15</v>
      </c>
      <c r="D1131" s="2">
        <v>36</v>
      </c>
      <c r="E1131" s="1" t="s">
        <v>34</v>
      </c>
      <c r="F1131" s="1" t="s">
        <v>17</v>
      </c>
      <c r="G1131" s="28">
        <v>42924</v>
      </c>
      <c r="H1131" s="3">
        <v>82658.69</v>
      </c>
      <c r="I1131" s="1" t="s">
        <v>31</v>
      </c>
      <c r="J1131" s="1" t="s">
        <v>32</v>
      </c>
      <c r="K1131" s="1" t="s">
        <v>28</v>
      </c>
      <c r="L1131" s="1" t="s">
        <v>20</v>
      </c>
      <c r="M1131" s="1" t="s">
        <v>21</v>
      </c>
      <c r="N1131" s="1" t="s">
        <v>29</v>
      </c>
      <c r="O1131" s="1" t="s">
        <v>20</v>
      </c>
      <c r="P1131" s="1" t="str">
        <f>IFERROR( LOOKUP(Table1[[#This Row],[Age]],$AO$3:$AO$8,$AP$3:$AP$8), "Out of Range")</f>
        <v>35-45</v>
      </c>
      <c r="Q1131" s="1" t="str">
        <f>TEXT(Table1[[#This Row],[Date Joined]],"DD")</f>
        <v>08</v>
      </c>
      <c r="R1131" s="1" t="str">
        <f>TEXT(Table1[[#This Row],[Date Joined]],"MMM")</f>
        <v>Jul</v>
      </c>
      <c r="S1131" s="1" t="str">
        <f>TEXT(Table1[[#This Row],[Date Joined]],"YYYY")</f>
        <v>2017</v>
      </c>
    </row>
    <row r="1132" spans="1:19" x14ac:dyDescent="0.3">
      <c r="A1132" s="1" t="s">
        <v>1553</v>
      </c>
      <c r="B1132" s="1" t="s">
        <v>58</v>
      </c>
      <c r="C1132" s="1" t="s">
        <v>24</v>
      </c>
      <c r="D1132" s="2">
        <v>28</v>
      </c>
      <c r="E1132" s="1" t="s">
        <v>16</v>
      </c>
      <c r="F1132" s="1" t="s">
        <v>41</v>
      </c>
      <c r="G1132" s="28">
        <v>42946</v>
      </c>
      <c r="H1132" s="3">
        <v>15951.27</v>
      </c>
      <c r="I1132" s="1" t="s">
        <v>49</v>
      </c>
      <c r="J1132" s="1" t="s">
        <v>19</v>
      </c>
      <c r="K1132" s="1" t="s">
        <v>28</v>
      </c>
      <c r="L1132" s="1" t="s">
        <v>20</v>
      </c>
      <c r="M1132" s="1" t="s">
        <v>21</v>
      </c>
      <c r="N1132" s="1" t="s">
        <v>29</v>
      </c>
      <c r="O1132" s="1" t="s">
        <v>20</v>
      </c>
      <c r="P1132" s="1" t="str">
        <f>IFERROR( LOOKUP(Table1[[#This Row],[Age]],$AO$3:$AO$8,$AP$3:$AP$8), "Out of Range")</f>
        <v>26-35</v>
      </c>
      <c r="Q1132" s="1" t="str">
        <f>TEXT(Table1[[#This Row],[Date Joined]],"DD")</f>
        <v>30</v>
      </c>
      <c r="R1132" s="1" t="str">
        <f>TEXT(Table1[[#This Row],[Date Joined]],"MMM")</f>
        <v>Jul</v>
      </c>
      <c r="S1132" s="1" t="str">
        <f>TEXT(Table1[[#This Row],[Date Joined]],"YYYY")</f>
        <v>2017</v>
      </c>
    </row>
    <row r="1133" spans="1:19" x14ac:dyDescent="0.3">
      <c r="A1133" s="1" t="s">
        <v>1580</v>
      </c>
      <c r="B1133" s="1" t="s">
        <v>77</v>
      </c>
      <c r="C1133" s="1" t="s">
        <v>15</v>
      </c>
      <c r="D1133" s="2">
        <v>28</v>
      </c>
      <c r="E1133" s="1" t="s">
        <v>16</v>
      </c>
      <c r="F1133" s="1" t="s">
        <v>26</v>
      </c>
      <c r="G1133" s="28">
        <v>42948</v>
      </c>
      <c r="H1133" s="3">
        <v>33336.160000000003</v>
      </c>
      <c r="I1133" s="1" t="s">
        <v>31</v>
      </c>
      <c r="J1133" s="1" t="s">
        <v>32</v>
      </c>
      <c r="K1133" s="1" t="s">
        <v>28</v>
      </c>
      <c r="L1133" s="1" t="s">
        <v>20</v>
      </c>
      <c r="M1133" s="1" t="s">
        <v>21</v>
      </c>
      <c r="N1133" s="1" t="s">
        <v>38</v>
      </c>
      <c r="O1133" s="1" t="s">
        <v>20</v>
      </c>
      <c r="P1133" s="1" t="str">
        <f>IFERROR( LOOKUP(Table1[[#This Row],[Age]],$AO$3:$AO$8,$AP$3:$AP$8), "Out of Range")</f>
        <v>26-35</v>
      </c>
      <c r="Q1133" s="1" t="str">
        <f>TEXT(Table1[[#This Row],[Date Joined]],"DD")</f>
        <v>01</v>
      </c>
      <c r="R1133" s="1" t="str">
        <f>TEXT(Table1[[#This Row],[Date Joined]],"MMM")</f>
        <v>Aug</v>
      </c>
      <c r="S1133" s="1" t="str">
        <f>TEXT(Table1[[#This Row],[Date Joined]],"YYYY")</f>
        <v>2017</v>
      </c>
    </row>
    <row r="1134" spans="1:19" x14ac:dyDescent="0.3">
      <c r="A1134" s="1" t="s">
        <v>1241</v>
      </c>
      <c r="B1134" s="1" t="s">
        <v>89</v>
      </c>
      <c r="C1134" s="1" t="s">
        <v>15</v>
      </c>
      <c r="D1134" s="2">
        <v>22</v>
      </c>
      <c r="E1134" s="1" t="s">
        <v>16</v>
      </c>
      <c r="F1134" s="1" t="s">
        <v>17</v>
      </c>
      <c r="G1134" s="28">
        <v>42925</v>
      </c>
      <c r="H1134" s="3">
        <v>21316.15</v>
      </c>
      <c r="I1134" s="1" t="s">
        <v>49</v>
      </c>
      <c r="J1134" s="1" t="s">
        <v>32</v>
      </c>
      <c r="K1134" s="1" t="s">
        <v>28</v>
      </c>
      <c r="L1134" s="1" t="s">
        <v>28</v>
      </c>
      <c r="M1134" s="1" t="s">
        <v>21</v>
      </c>
      <c r="N1134" s="1" t="s">
        <v>22</v>
      </c>
      <c r="O1134" s="1" t="s">
        <v>20</v>
      </c>
      <c r="P1134" s="1" t="str">
        <f>IFERROR( LOOKUP(Table1[[#This Row],[Age]],$AO$3:$AO$8,$AP$3:$AP$8), "Out of Range")</f>
        <v>15-25</v>
      </c>
      <c r="Q1134" s="1" t="str">
        <f>TEXT(Table1[[#This Row],[Date Joined]],"DD")</f>
        <v>09</v>
      </c>
      <c r="R1134" s="1" t="str">
        <f>TEXT(Table1[[#This Row],[Date Joined]],"MMM")</f>
        <v>Jul</v>
      </c>
      <c r="S1134" s="1" t="str">
        <f>TEXT(Table1[[#This Row],[Date Joined]],"YYYY")</f>
        <v>2017</v>
      </c>
    </row>
    <row r="1135" spans="1:19" x14ac:dyDescent="0.3">
      <c r="A1135" s="1" t="s">
        <v>1242</v>
      </c>
      <c r="B1135" s="1" t="s">
        <v>60</v>
      </c>
      <c r="C1135" s="1" t="s">
        <v>24</v>
      </c>
      <c r="D1135" s="2">
        <v>36</v>
      </c>
      <c r="E1135" s="1" t="s">
        <v>16</v>
      </c>
      <c r="F1135" s="1" t="s">
        <v>17</v>
      </c>
      <c r="G1135" s="28">
        <v>42925</v>
      </c>
      <c r="H1135" s="3">
        <v>4638.16</v>
      </c>
      <c r="I1135" s="1" t="s">
        <v>31</v>
      </c>
      <c r="J1135" s="1" t="s">
        <v>27</v>
      </c>
      <c r="K1135" s="1" t="s">
        <v>28</v>
      </c>
      <c r="L1135" s="1" t="s">
        <v>28</v>
      </c>
      <c r="M1135" s="1" t="s">
        <v>21</v>
      </c>
      <c r="N1135" s="1" t="s">
        <v>22</v>
      </c>
      <c r="O1135" s="1" t="s">
        <v>20</v>
      </c>
      <c r="P1135" s="1" t="str">
        <f>IFERROR( LOOKUP(Table1[[#This Row],[Age]],$AO$3:$AO$8,$AP$3:$AP$8), "Out of Range")</f>
        <v>35-45</v>
      </c>
      <c r="Q1135" s="1" t="str">
        <f>TEXT(Table1[[#This Row],[Date Joined]],"DD")</f>
        <v>09</v>
      </c>
      <c r="R1135" s="1" t="str">
        <f>TEXT(Table1[[#This Row],[Date Joined]],"MMM")</f>
        <v>Jul</v>
      </c>
      <c r="S1135" s="1" t="str">
        <f>TEXT(Table1[[#This Row],[Date Joined]],"YYYY")</f>
        <v>2017</v>
      </c>
    </row>
    <row r="1136" spans="1:19" x14ac:dyDescent="0.3">
      <c r="A1136" s="1" t="s">
        <v>1243</v>
      </c>
      <c r="B1136" s="1" t="s">
        <v>35</v>
      </c>
      <c r="C1136" s="1" t="s">
        <v>24</v>
      </c>
      <c r="D1136" s="2">
        <v>46</v>
      </c>
      <c r="E1136" s="1" t="s">
        <v>16</v>
      </c>
      <c r="F1136" s="1" t="s">
        <v>17</v>
      </c>
      <c r="G1136" s="28">
        <v>42925</v>
      </c>
      <c r="H1136" s="3">
        <v>50415.55</v>
      </c>
      <c r="I1136" s="1" t="s">
        <v>18</v>
      </c>
      <c r="J1136" s="1" t="s">
        <v>19</v>
      </c>
      <c r="K1136" s="1" t="s">
        <v>20</v>
      </c>
      <c r="L1136" s="1" t="s">
        <v>20</v>
      </c>
      <c r="M1136" s="1" t="s">
        <v>21</v>
      </c>
      <c r="N1136" s="1" t="s">
        <v>22</v>
      </c>
      <c r="O1136" s="1" t="s">
        <v>20</v>
      </c>
      <c r="P1136" s="1" t="str">
        <f>IFERROR( LOOKUP(Table1[[#This Row],[Age]],$AO$3:$AO$8,$AP$3:$AP$8), "Out of Range")</f>
        <v>45-55</v>
      </c>
      <c r="Q1136" s="1" t="str">
        <f>TEXT(Table1[[#This Row],[Date Joined]],"DD")</f>
        <v>09</v>
      </c>
      <c r="R1136" s="1" t="str">
        <f>TEXT(Table1[[#This Row],[Date Joined]],"MMM")</f>
        <v>Jul</v>
      </c>
      <c r="S1136" s="1" t="str">
        <f>TEXT(Table1[[#This Row],[Date Joined]],"YYYY")</f>
        <v>2017</v>
      </c>
    </row>
    <row r="1137" spans="1:19" x14ac:dyDescent="0.3">
      <c r="A1137" s="1" t="s">
        <v>1244</v>
      </c>
      <c r="B1137" s="1" t="s">
        <v>35</v>
      </c>
      <c r="C1137" s="1" t="s">
        <v>24</v>
      </c>
      <c r="D1137" s="2">
        <v>38</v>
      </c>
      <c r="E1137" s="1" t="s">
        <v>40</v>
      </c>
      <c r="F1137" s="1" t="s">
        <v>41</v>
      </c>
      <c r="G1137" s="28">
        <v>42925</v>
      </c>
      <c r="H1137" s="3">
        <v>152637.97</v>
      </c>
      <c r="I1137" s="1" t="s">
        <v>18</v>
      </c>
      <c r="J1137" s="1" t="s">
        <v>32</v>
      </c>
      <c r="K1137" s="1" t="s">
        <v>28</v>
      </c>
      <c r="L1137" s="1" t="s">
        <v>28</v>
      </c>
      <c r="M1137" s="1" t="s">
        <v>22</v>
      </c>
      <c r="N1137" s="1" t="s">
        <v>22</v>
      </c>
      <c r="O1137" s="1" t="s">
        <v>28</v>
      </c>
      <c r="P1137" s="1" t="str">
        <f>IFERROR( LOOKUP(Table1[[#This Row],[Age]],$AO$3:$AO$8,$AP$3:$AP$8), "Out of Range")</f>
        <v>35-45</v>
      </c>
      <c r="Q1137" s="1" t="str">
        <f>TEXT(Table1[[#This Row],[Date Joined]],"DD")</f>
        <v>09</v>
      </c>
      <c r="R1137" s="1" t="str">
        <f>TEXT(Table1[[#This Row],[Date Joined]],"MMM")</f>
        <v>Jul</v>
      </c>
      <c r="S1137" s="1" t="str">
        <f>TEXT(Table1[[#This Row],[Date Joined]],"YYYY")</f>
        <v>2017</v>
      </c>
    </row>
    <row r="1138" spans="1:19" x14ac:dyDescent="0.3">
      <c r="A1138" s="1" t="s">
        <v>1245</v>
      </c>
      <c r="B1138" s="1" t="s">
        <v>106</v>
      </c>
      <c r="C1138" s="1" t="s">
        <v>24</v>
      </c>
      <c r="D1138" s="2">
        <v>57</v>
      </c>
      <c r="E1138" s="1" t="s">
        <v>40</v>
      </c>
      <c r="F1138" s="1" t="s">
        <v>17</v>
      </c>
      <c r="G1138" s="28">
        <v>42925</v>
      </c>
      <c r="H1138" s="3">
        <v>125359.85</v>
      </c>
      <c r="I1138" s="1" t="s">
        <v>31</v>
      </c>
      <c r="J1138" s="1" t="s">
        <v>27</v>
      </c>
      <c r="K1138" s="1" t="s">
        <v>28</v>
      </c>
      <c r="L1138" s="1" t="s">
        <v>20</v>
      </c>
      <c r="M1138" s="1" t="s">
        <v>21</v>
      </c>
      <c r="N1138" s="1" t="s">
        <v>38</v>
      </c>
      <c r="O1138" s="1" t="s">
        <v>20</v>
      </c>
      <c r="P1138" s="1" t="str">
        <f>IFERROR( LOOKUP(Table1[[#This Row],[Age]],$AO$3:$AO$8,$AP$3:$AP$8), "Out of Range")</f>
        <v>55-65</v>
      </c>
      <c r="Q1138" s="1" t="str">
        <f>TEXT(Table1[[#This Row],[Date Joined]],"DD")</f>
        <v>09</v>
      </c>
      <c r="R1138" s="1" t="str">
        <f>TEXT(Table1[[#This Row],[Date Joined]],"MMM")</f>
        <v>Jul</v>
      </c>
      <c r="S1138" s="1" t="str">
        <f>TEXT(Table1[[#This Row],[Date Joined]],"YYYY")</f>
        <v>2017</v>
      </c>
    </row>
    <row r="1139" spans="1:19" x14ac:dyDescent="0.3">
      <c r="A1139" s="1" t="s">
        <v>1246</v>
      </c>
      <c r="B1139" s="1" t="s">
        <v>36</v>
      </c>
      <c r="C1139" s="1" t="s">
        <v>24</v>
      </c>
      <c r="D1139" s="2">
        <v>46</v>
      </c>
      <c r="E1139" s="1" t="s">
        <v>40</v>
      </c>
      <c r="F1139" s="1" t="s">
        <v>41</v>
      </c>
      <c r="G1139" s="28">
        <v>42925</v>
      </c>
      <c r="H1139" s="3">
        <v>36844.629999999997</v>
      </c>
      <c r="I1139" s="1" t="s">
        <v>18</v>
      </c>
      <c r="J1139" s="1" t="s">
        <v>27</v>
      </c>
      <c r="K1139" s="1" t="s">
        <v>28</v>
      </c>
      <c r="L1139" s="1" t="s">
        <v>20</v>
      </c>
      <c r="M1139" s="1" t="s">
        <v>22</v>
      </c>
      <c r="N1139" s="1" t="s">
        <v>22</v>
      </c>
      <c r="O1139" s="1" t="s">
        <v>20</v>
      </c>
      <c r="P1139" s="1" t="str">
        <f>IFERROR( LOOKUP(Table1[[#This Row],[Age]],$AO$3:$AO$8,$AP$3:$AP$8), "Out of Range")</f>
        <v>45-55</v>
      </c>
      <c r="Q1139" s="1" t="str">
        <f>TEXT(Table1[[#This Row],[Date Joined]],"DD")</f>
        <v>09</v>
      </c>
      <c r="R1139" s="1" t="str">
        <f>TEXT(Table1[[#This Row],[Date Joined]],"MMM")</f>
        <v>Jul</v>
      </c>
      <c r="S1139" s="1" t="str">
        <f>TEXT(Table1[[#This Row],[Date Joined]],"YYYY")</f>
        <v>2017</v>
      </c>
    </row>
    <row r="1140" spans="1:19" x14ac:dyDescent="0.3">
      <c r="A1140" s="1" t="s">
        <v>1247</v>
      </c>
      <c r="B1140" s="1" t="s">
        <v>101</v>
      </c>
      <c r="C1140" s="1" t="s">
        <v>24</v>
      </c>
      <c r="D1140" s="2">
        <v>42</v>
      </c>
      <c r="E1140" s="1" t="s">
        <v>34</v>
      </c>
      <c r="F1140" s="1" t="s">
        <v>41</v>
      </c>
      <c r="G1140" s="28">
        <v>42925</v>
      </c>
      <c r="H1140" s="3">
        <v>42559.97</v>
      </c>
      <c r="I1140" s="1" t="s">
        <v>49</v>
      </c>
      <c r="J1140" s="1" t="s">
        <v>27</v>
      </c>
      <c r="K1140" s="1" t="s">
        <v>20</v>
      </c>
      <c r="L1140" s="1" t="s">
        <v>20</v>
      </c>
      <c r="M1140" s="1" t="s">
        <v>21</v>
      </c>
      <c r="N1140" s="1" t="s">
        <v>22</v>
      </c>
      <c r="O1140" s="1" t="s">
        <v>20</v>
      </c>
      <c r="P1140" s="1" t="str">
        <f>IFERROR( LOOKUP(Table1[[#This Row],[Age]],$AO$3:$AO$8,$AP$3:$AP$8), "Out of Range")</f>
        <v>35-45</v>
      </c>
      <c r="Q1140" s="1" t="str">
        <f>TEXT(Table1[[#This Row],[Date Joined]],"DD")</f>
        <v>09</v>
      </c>
      <c r="R1140" s="1" t="str">
        <f>TEXT(Table1[[#This Row],[Date Joined]],"MMM")</f>
        <v>Jul</v>
      </c>
      <c r="S1140" s="1" t="str">
        <f>TEXT(Table1[[#This Row],[Date Joined]],"YYYY")</f>
        <v>2017</v>
      </c>
    </row>
    <row r="1141" spans="1:19" x14ac:dyDescent="0.3">
      <c r="A1141" s="1" t="s">
        <v>1615</v>
      </c>
      <c r="B1141" s="1" t="s">
        <v>66</v>
      </c>
      <c r="C1141" s="1" t="s">
        <v>24</v>
      </c>
      <c r="D1141" s="2">
        <v>28</v>
      </c>
      <c r="E1141" s="1" t="s">
        <v>16</v>
      </c>
      <c r="F1141" s="1" t="s">
        <v>17</v>
      </c>
      <c r="G1141" s="28">
        <v>42951</v>
      </c>
      <c r="H1141" s="3">
        <v>58089.51</v>
      </c>
      <c r="I1141" s="1" t="s">
        <v>31</v>
      </c>
      <c r="J1141" s="1" t="s">
        <v>27</v>
      </c>
      <c r="K1141" s="1" t="s">
        <v>20</v>
      </c>
      <c r="L1141" s="1" t="s">
        <v>20</v>
      </c>
      <c r="M1141" s="1" t="s">
        <v>21</v>
      </c>
      <c r="N1141" s="1" t="s">
        <v>22</v>
      </c>
      <c r="O1141" s="1" t="s">
        <v>20</v>
      </c>
      <c r="P1141" s="1" t="str">
        <f>IFERROR( LOOKUP(Table1[[#This Row],[Age]],$AO$3:$AO$8,$AP$3:$AP$8), "Out of Range")</f>
        <v>26-35</v>
      </c>
      <c r="Q1141" s="1" t="str">
        <f>TEXT(Table1[[#This Row],[Date Joined]],"DD")</f>
        <v>04</v>
      </c>
      <c r="R1141" s="1" t="str">
        <f>TEXT(Table1[[#This Row],[Date Joined]],"MMM")</f>
        <v>Aug</v>
      </c>
      <c r="S1141" s="1" t="str">
        <f>TEXT(Table1[[#This Row],[Date Joined]],"YYYY")</f>
        <v>2017</v>
      </c>
    </row>
    <row r="1142" spans="1:19" x14ac:dyDescent="0.3">
      <c r="A1142" s="1" t="s">
        <v>1629</v>
      </c>
      <c r="B1142" s="1" t="s">
        <v>108</v>
      </c>
      <c r="C1142" s="1" t="s">
        <v>24</v>
      </c>
      <c r="D1142" s="2">
        <v>28</v>
      </c>
      <c r="E1142" s="1" t="s">
        <v>25</v>
      </c>
      <c r="F1142" s="1" t="s">
        <v>41</v>
      </c>
      <c r="G1142" s="28">
        <v>42952</v>
      </c>
      <c r="H1142" s="3">
        <v>28596.36</v>
      </c>
      <c r="I1142" s="1" t="s">
        <v>18</v>
      </c>
      <c r="J1142" s="1" t="s">
        <v>32</v>
      </c>
      <c r="K1142" s="1" t="s">
        <v>20</v>
      </c>
      <c r="L1142" s="1" t="s">
        <v>20</v>
      </c>
      <c r="M1142" s="1" t="s">
        <v>21</v>
      </c>
      <c r="N1142" s="1" t="s">
        <v>38</v>
      </c>
      <c r="O1142" s="1" t="s">
        <v>20</v>
      </c>
      <c r="P1142" s="1" t="str">
        <f>IFERROR( LOOKUP(Table1[[#This Row],[Age]],$AO$3:$AO$8,$AP$3:$AP$8), "Out of Range")</f>
        <v>26-35</v>
      </c>
      <c r="Q1142" s="1" t="str">
        <f>TEXT(Table1[[#This Row],[Date Joined]],"DD")</f>
        <v>05</v>
      </c>
      <c r="R1142" s="1" t="str">
        <f>TEXT(Table1[[#This Row],[Date Joined]],"MMM")</f>
        <v>Aug</v>
      </c>
      <c r="S1142" s="1" t="str">
        <f>TEXT(Table1[[#This Row],[Date Joined]],"YYYY")</f>
        <v>2017</v>
      </c>
    </row>
    <row r="1143" spans="1:19" x14ac:dyDescent="0.3">
      <c r="A1143" s="1" t="s">
        <v>1250</v>
      </c>
      <c r="B1143" s="1" t="s">
        <v>64</v>
      </c>
      <c r="C1143" s="1" t="s">
        <v>24</v>
      </c>
      <c r="D1143" s="2">
        <v>35</v>
      </c>
      <c r="E1143" s="1" t="s">
        <v>16</v>
      </c>
      <c r="F1143" s="1" t="s">
        <v>17</v>
      </c>
      <c r="G1143" s="28">
        <v>42926</v>
      </c>
      <c r="H1143" s="3">
        <v>96651.54</v>
      </c>
      <c r="I1143" s="1" t="s">
        <v>18</v>
      </c>
      <c r="J1143" s="1" t="s">
        <v>27</v>
      </c>
      <c r="K1143" s="1" t="s">
        <v>28</v>
      </c>
      <c r="L1143" s="1" t="s">
        <v>20</v>
      </c>
      <c r="M1143" s="1" t="s">
        <v>22</v>
      </c>
      <c r="N1143" s="1" t="s">
        <v>22</v>
      </c>
      <c r="O1143" s="1" t="s">
        <v>20</v>
      </c>
      <c r="P1143" s="1" t="str">
        <f>IFERROR( LOOKUP(Table1[[#This Row],[Age]],$AO$3:$AO$8,$AP$3:$AP$8), "Out of Range")</f>
        <v>35-45</v>
      </c>
      <c r="Q1143" s="1" t="str">
        <f>TEXT(Table1[[#This Row],[Date Joined]],"DD")</f>
        <v>10</v>
      </c>
      <c r="R1143" s="1" t="str">
        <f>TEXT(Table1[[#This Row],[Date Joined]],"MMM")</f>
        <v>Jul</v>
      </c>
      <c r="S1143" s="1" t="str">
        <f>TEXT(Table1[[#This Row],[Date Joined]],"YYYY")</f>
        <v>2017</v>
      </c>
    </row>
    <row r="1144" spans="1:19" x14ac:dyDescent="0.3">
      <c r="A1144" s="1" t="s">
        <v>1251</v>
      </c>
      <c r="B1144" s="1" t="s">
        <v>46</v>
      </c>
      <c r="C1144" s="1" t="s">
        <v>24</v>
      </c>
      <c r="D1144" s="2">
        <v>34</v>
      </c>
      <c r="E1144" s="1" t="s">
        <v>16</v>
      </c>
      <c r="F1144" s="1" t="s">
        <v>41</v>
      </c>
      <c r="G1144" s="28">
        <v>42926</v>
      </c>
      <c r="H1144" s="3">
        <v>32830.54</v>
      </c>
      <c r="I1144" s="1" t="s">
        <v>49</v>
      </c>
      <c r="J1144" s="1" t="s">
        <v>32</v>
      </c>
      <c r="K1144" s="1" t="s">
        <v>20</v>
      </c>
      <c r="L1144" s="1" t="s">
        <v>20</v>
      </c>
      <c r="M1144" s="1" t="s">
        <v>21</v>
      </c>
      <c r="N1144" s="1" t="s">
        <v>22</v>
      </c>
      <c r="O1144" s="1" t="s">
        <v>28</v>
      </c>
      <c r="P1144" s="1" t="str">
        <f>IFERROR( LOOKUP(Table1[[#This Row],[Age]],$AO$3:$AO$8,$AP$3:$AP$8), "Out of Range")</f>
        <v>26-35</v>
      </c>
      <c r="Q1144" s="1" t="str">
        <f>TEXT(Table1[[#This Row],[Date Joined]],"DD")</f>
        <v>10</v>
      </c>
      <c r="R1144" s="1" t="str">
        <f>TEXT(Table1[[#This Row],[Date Joined]],"MMM")</f>
        <v>Jul</v>
      </c>
      <c r="S1144" s="1" t="str">
        <f>TEXT(Table1[[#This Row],[Date Joined]],"YYYY")</f>
        <v>2017</v>
      </c>
    </row>
    <row r="1145" spans="1:19" x14ac:dyDescent="0.3">
      <c r="A1145" s="1" t="s">
        <v>1252</v>
      </c>
      <c r="B1145" s="1" t="s">
        <v>51</v>
      </c>
      <c r="C1145" s="1" t="s">
        <v>15</v>
      </c>
      <c r="D1145" s="2">
        <v>43</v>
      </c>
      <c r="E1145" s="1" t="s">
        <v>16</v>
      </c>
      <c r="F1145" s="1" t="s">
        <v>17</v>
      </c>
      <c r="G1145" s="28">
        <v>42926</v>
      </c>
      <c r="H1145" s="3">
        <v>83563.58</v>
      </c>
      <c r="I1145" s="1" t="s">
        <v>18</v>
      </c>
      <c r="J1145" s="1" t="s">
        <v>19</v>
      </c>
      <c r="K1145" s="1" t="s">
        <v>28</v>
      </c>
      <c r="L1145" s="1" t="s">
        <v>28</v>
      </c>
      <c r="M1145" s="1" t="s">
        <v>21</v>
      </c>
      <c r="N1145" s="1" t="s">
        <v>22</v>
      </c>
      <c r="O1145" s="1" t="s">
        <v>20</v>
      </c>
      <c r="P1145" s="1" t="str">
        <f>IFERROR( LOOKUP(Table1[[#This Row],[Age]],$AO$3:$AO$8,$AP$3:$AP$8), "Out of Range")</f>
        <v>35-45</v>
      </c>
      <c r="Q1145" s="1" t="str">
        <f>TEXT(Table1[[#This Row],[Date Joined]],"DD")</f>
        <v>10</v>
      </c>
      <c r="R1145" s="1" t="str">
        <f>TEXT(Table1[[#This Row],[Date Joined]],"MMM")</f>
        <v>Jul</v>
      </c>
      <c r="S1145" s="1" t="str">
        <f>TEXT(Table1[[#This Row],[Date Joined]],"YYYY")</f>
        <v>2017</v>
      </c>
    </row>
    <row r="1146" spans="1:19" x14ac:dyDescent="0.3">
      <c r="A1146" s="1" t="s">
        <v>1699</v>
      </c>
      <c r="B1146" s="1" t="s">
        <v>56</v>
      </c>
      <c r="C1146" s="1" t="s">
        <v>15</v>
      </c>
      <c r="D1146" s="2">
        <v>28</v>
      </c>
      <c r="E1146" s="1" t="s">
        <v>34</v>
      </c>
      <c r="F1146" s="1" t="s">
        <v>17</v>
      </c>
      <c r="G1146" s="28">
        <v>42958</v>
      </c>
      <c r="H1146" s="3">
        <v>47807.4</v>
      </c>
      <c r="I1146" s="1" t="s">
        <v>18</v>
      </c>
      <c r="J1146" s="1" t="s">
        <v>22</v>
      </c>
      <c r="K1146" s="1" t="s">
        <v>20</v>
      </c>
      <c r="L1146" s="1" t="s">
        <v>20</v>
      </c>
      <c r="M1146" s="1" t="s">
        <v>21</v>
      </c>
      <c r="N1146" s="1" t="s">
        <v>22</v>
      </c>
      <c r="O1146" s="1" t="s">
        <v>20</v>
      </c>
      <c r="P1146" s="1" t="str">
        <f>IFERROR( LOOKUP(Table1[[#This Row],[Age]],$AO$3:$AO$8,$AP$3:$AP$8), "Out of Range")</f>
        <v>26-35</v>
      </c>
      <c r="Q1146" s="1" t="str">
        <f>TEXT(Table1[[#This Row],[Date Joined]],"DD")</f>
        <v>11</v>
      </c>
      <c r="R1146" s="1" t="str">
        <f>TEXT(Table1[[#This Row],[Date Joined]],"MMM")</f>
        <v>Aug</v>
      </c>
      <c r="S1146" s="1" t="str">
        <f>TEXT(Table1[[#This Row],[Date Joined]],"YYYY")</f>
        <v>2017</v>
      </c>
    </row>
    <row r="1147" spans="1:19" x14ac:dyDescent="0.3">
      <c r="A1147" s="1" t="s">
        <v>1254</v>
      </c>
      <c r="B1147" s="1" t="s">
        <v>72</v>
      </c>
      <c r="C1147" s="1" t="s">
        <v>24</v>
      </c>
      <c r="D1147" s="2">
        <v>46</v>
      </c>
      <c r="E1147" s="1" t="s">
        <v>40</v>
      </c>
      <c r="F1147" s="1" t="s">
        <v>41</v>
      </c>
      <c r="G1147" s="28">
        <v>42926</v>
      </c>
      <c r="H1147" s="3">
        <v>5034.87</v>
      </c>
      <c r="I1147" s="1" t="s">
        <v>18</v>
      </c>
      <c r="J1147" s="1" t="s">
        <v>19</v>
      </c>
      <c r="K1147" s="1" t="s">
        <v>28</v>
      </c>
      <c r="L1147" s="1" t="s">
        <v>20</v>
      </c>
      <c r="M1147" s="1" t="s">
        <v>53</v>
      </c>
      <c r="N1147" s="1" t="s">
        <v>22</v>
      </c>
      <c r="O1147" s="1" t="s">
        <v>20</v>
      </c>
      <c r="P1147" s="1" t="str">
        <f>IFERROR( LOOKUP(Table1[[#This Row],[Age]],$AO$3:$AO$8,$AP$3:$AP$8), "Out of Range")</f>
        <v>45-55</v>
      </c>
      <c r="Q1147" s="1" t="str">
        <f>TEXT(Table1[[#This Row],[Date Joined]],"DD")</f>
        <v>10</v>
      </c>
      <c r="R1147" s="1" t="str">
        <f>TEXT(Table1[[#This Row],[Date Joined]],"MMM")</f>
        <v>Jul</v>
      </c>
      <c r="S1147" s="1" t="str">
        <f>TEXT(Table1[[#This Row],[Date Joined]],"YYYY")</f>
        <v>2017</v>
      </c>
    </row>
    <row r="1148" spans="1:19" x14ac:dyDescent="0.3">
      <c r="A1148" s="1" t="s">
        <v>1255</v>
      </c>
      <c r="B1148" s="1" t="s">
        <v>78</v>
      </c>
      <c r="C1148" s="1" t="s">
        <v>15</v>
      </c>
      <c r="D1148" s="2">
        <v>50</v>
      </c>
      <c r="E1148" s="1" t="s">
        <v>40</v>
      </c>
      <c r="F1148" s="1" t="s">
        <v>26</v>
      </c>
      <c r="G1148" s="28">
        <v>42926</v>
      </c>
      <c r="H1148" s="3">
        <v>101138.78</v>
      </c>
      <c r="I1148" s="1" t="s">
        <v>18</v>
      </c>
      <c r="J1148" s="1" t="s">
        <v>32</v>
      </c>
      <c r="K1148" s="1" t="s">
        <v>20</v>
      </c>
      <c r="L1148" s="1" t="s">
        <v>20</v>
      </c>
      <c r="M1148" s="1" t="s">
        <v>21</v>
      </c>
      <c r="N1148" s="1" t="s">
        <v>22</v>
      </c>
      <c r="O1148" s="1" t="s">
        <v>20</v>
      </c>
      <c r="P1148" s="1" t="str">
        <f>IFERROR( LOOKUP(Table1[[#This Row],[Age]],$AO$3:$AO$8,$AP$3:$AP$8), "Out of Range")</f>
        <v>45-55</v>
      </c>
      <c r="Q1148" s="1" t="str">
        <f>TEXT(Table1[[#This Row],[Date Joined]],"DD")</f>
        <v>10</v>
      </c>
      <c r="R1148" s="1" t="str">
        <f>TEXT(Table1[[#This Row],[Date Joined]],"MMM")</f>
        <v>Jul</v>
      </c>
      <c r="S1148" s="1" t="str">
        <f>TEXT(Table1[[#This Row],[Date Joined]],"YYYY")</f>
        <v>2017</v>
      </c>
    </row>
    <row r="1149" spans="1:19" x14ac:dyDescent="0.3">
      <c r="A1149" s="1" t="s">
        <v>1256</v>
      </c>
      <c r="B1149" s="1" t="s">
        <v>72</v>
      </c>
      <c r="C1149" s="1" t="s">
        <v>15</v>
      </c>
      <c r="D1149" s="2">
        <v>60</v>
      </c>
      <c r="E1149" s="1" t="s">
        <v>40</v>
      </c>
      <c r="F1149" s="1" t="s">
        <v>26</v>
      </c>
      <c r="G1149" s="28">
        <v>42926</v>
      </c>
      <c r="H1149" s="3">
        <v>52360.03</v>
      </c>
      <c r="I1149" s="1" t="s">
        <v>18</v>
      </c>
      <c r="J1149" s="1" t="s">
        <v>27</v>
      </c>
      <c r="K1149" s="1" t="s">
        <v>28</v>
      </c>
      <c r="L1149" s="1" t="s">
        <v>28</v>
      </c>
      <c r="M1149" s="1" t="s">
        <v>21</v>
      </c>
      <c r="N1149" s="1" t="s">
        <v>22</v>
      </c>
      <c r="O1149" s="1" t="s">
        <v>20</v>
      </c>
      <c r="P1149" s="1" t="str">
        <f>IFERROR( LOOKUP(Table1[[#This Row],[Age]],$AO$3:$AO$8,$AP$3:$AP$8), "Out of Range")</f>
        <v>55-65</v>
      </c>
      <c r="Q1149" s="1" t="str">
        <f>TEXT(Table1[[#This Row],[Date Joined]],"DD")</f>
        <v>10</v>
      </c>
      <c r="R1149" s="1" t="str">
        <f>TEXT(Table1[[#This Row],[Date Joined]],"MMM")</f>
        <v>Jul</v>
      </c>
      <c r="S1149" s="1" t="str">
        <f>TEXT(Table1[[#This Row],[Date Joined]],"YYYY")</f>
        <v>2017</v>
      </c>
    </row>
    <row r="1150" spans="1:19" x14ac:dyDescent="0.3">
      <c r="A1150" s="1" t="s">
        <v>1727</v>
      </c>
      <c r="B1150" s="1" t="s">
        <v>91</v>
      </c>
      <c r="C1150" s="1" t="s">
        <v>24</v>
      </c>
      <c r="D1150" s="2">
        <v>28</v>
      </c>
      <c r="E1150" s="1" t="s">
        <v>16</v>
      </c>
      <c r="F1150" s="1" t="s">
        <v>17</v>
      </c>
      <c r="G1150" s="28">
        <v>42961</v>
      </c>
      <c r="H1150" s="3">
        <v>22067.599999999999</v>
      </c>
      <c r="I1150" s="1" t="s">
        <v>18</v>
      </c>
      <c r="J1150" s="1" t="s">
        <v>19</v>
      </c>
      <c r="K1150" s="1" t="s">
        <v>28</v>
      </c>
      <c r="L1150" s="1" t="s">
        <v>20</v>
      </c>
      <c r="M1150" s="1" t="s">
        <v>21</v>
      </c>
      <c r="N1150" s="1" t="s">
        <v>22</v>
      </c>
      <c r="O1150" s="1" t="s">
        <v>20</v>
      </c>
      <c r="P1150" s="1" t="str">
        <f>IFERROR( LOOKUP(Table1[[#This Row],[Age]],$AO$3:$AO$8,$AP$3:$AP$8), "Out of Range")</f>
        <v>26-35</v>
      </c>
      <c r="Q1150" s="1" t="str">
        <f>TEXT(Table1[[#This Row],[Date Joined]],"DD")</f>
        <v>14</v>
      </c>
      <c r="R1150" s="1" t="str">
        <f>TEXT(Table1[[#This Row],[Date Joined]],"MMM")</f>
        <v>Aug</v>
      </c>
      <c r="S1150" s="1" t="str">
        <f>TEXT(Table1[[#This Row],[Date Joined]],"YYYY")</f>
        <v>2017</v>
      </c>
    </row>
    <row r="1151" spans="1:19" x14ac:dyDescent="0.3">
      <c r="A1151" s="1" t="s">
        <v>1258</v>
      </c>
      <c r="B1151" s="1" t="s">
        <v>94</v>
      </c>
      <c r="C1151" s="1" t="s">
        <v>24</v>
      </c>
      <c r="D1151" s="2">
        <v>60</v>
      </c>
      <c r="E1151" s="1" t="s">
        <v>40</v>
      </c>
      <c r="F1151" s="1" t="s">
        <v>26</v>
      </c>
      <c r="G1151" s="28">
        <v>42926</v>
      </c>
      <c r="H1151" s="3">
        <v>8829.7800000000007</v>
      </c>
      <c r="I1151" s="1" t="s">
        <v>18</v>
      </c>
      <c r="J1151" s="1" t="s">
        <v>27</v>
      </c>
      <c r="K1151" s="1" t="s">
        <v>20</v>
      </c>
      <c r="L1151" s="1" t="s">
        <v>20</v>
      </c>
      <c r="M1151" s="1" t="s">
        <v>22</v>
      </c>
      <c r="N1151" s="1" t="s">
        <v>22</v>
      </c>
      <c r="O1151" s="1" t="s">
        <v>20</v>
      </c>
      <c r="P1151" s="1" t="str">
        <f>IFERROR( LOOKUP(Table1[[#This Row],[Age]],$AO$3:$AO$8,$AP$3:$AP$8), "Out of Range")</f>
        <v>55-65</v>
      </c>
      <c r="Q1151" s="1" t="str">
        <f>TEXT(Table1[[#This Row],[Date Joined]],"DD")</f>
        <v>10</v>
      </c>
      <c r="R1151" s="1" t="str">
        <f>TEXT(Table1[[#This Row],[Date Joined]],"MMM")</f>
        <v>Jul</v>
      </c>
      <c r="S1151" s="1" t="str">
        <f>TEXT(Table1[[#This Row],[Date Joined]],"YYYY")</f>
        <v>2017</v>
      </c>
    </row>
    <row r="1152" spans="1:19" x14ac:dyDescent="0.3">
      <c r="A1152" s="1" t="s">
        <v>1259</v>
      </c>
      <c r="B1152" s="1" t="s">
        <v>46</v>
      </c>
      <c r="C1152" s="1" t="s">
        <v>24</v>
      </c>
      <c r="D1152" s="2">
        <v>44</v>
      </c>
      <c r="E1152" s="1" t="s">
        <v>34</v>
      </c>
      <c r="F1152" s="1" t="s">
        <v>17</v>
      </c>
      <c r="G1152" s="28">
        <v>42926</v>
      </c>
      <c r="H1152" s="3">
        <v>101768.16</v>
      </c>
      <c r="I1152" s="1" t="s">
        <v>49</v>
      </c>
      <c r="J1152" s="1" t="s">
        <v>27</v>
      </c>
      <c r="K1152" s="1" t="s">
        <v>28</v>
      </c>
      <c r="L1152" s="1" t="s">
        <v>20</v>
      </c>
      <c r="M1152" s="1" t="s">
        <v>21</v>
      </c>
      <c r="N1152" s="1" t="s">
        <v>22</v>
      </c>
      <c r="O1152" s="1" t="s">
        <v>20</v>
      </c>
      <c r="P1152" s="1" t="str">
        <f>IFERROR( LOOKUP(Table1[[#This Row],[Age]],$AO$3:$AO$8,$AP$3:$AP$8), "Out of Range")</f>
        <v>35-45</v>
      </c>
      <c r="Q1152" s="1" t="str">
        <f>TEXT(Table1[[#This Row],[Date Joined]],"DD")</f>
        <v>10</v>
      </c>
      <c r="R1152" s="1" t="str">
        <f>TEXT(Table1[[#This Row],[Date Joined]],"MMM")</f>
        <v>Jul</v>
      </c>
      <c r="S1152" s="1" t="str">
        <f>TEXT(Table1[[#This Row],[Date Joined]],"YYYY")</f>
        <v>2017</v>
      </c>
    </row>
    <row r="1153" spans="1:19" x14ac:dyDescent="0.3">
      <c r="A1153" s="1" t="s">
        <v>1260</v>
      </c>
      <c r="B1153" s="1" t="s">
        <v>78</v>
      </c>
      <c r="C1153" s="1" t="s">
        <v>15</v>
      </c>
      <c r="D1153" s="2">
        <v>41</v>
      </c>
      <c r="E1153" s="1" t="s">
        <v>16</v>
      </c>
      <c r="F1153" s="1" t="s">
        <v>17</v>
      </c>
      <c r="G1153" s="28">
        <v>42927</v>
      </c>
      <c r="H1153" s="3">
        <v>119751.49</v>
      </c>
      <c r="I1153" s="1" t="s">
        <v>18</v>
      </c>
      <c r="J1153" s="1" t="s">
        <v>27</v>
      </c>
      <c r="K1153" s="1" t="s">
        <v>20</v>
      </c>
      <c r="L1153" s="1" t="s">
        <v>20</v>
      </c>
      <c r="M1153" s="1" t="s">
        <v>21</v>
      </c>
      <c r="N1153" s="1" t="s">
        <v>22</v>
      </c>
      <c r="O1153" s="1" t="s">
        <v>28</v>
      </c>
      <c r="P1153" s="1" t="str">
        <f>IFERROR( LOOKUP(Table1[[#This Row],[Age]],$AO$3:$AO$8,$AP$3:$AP$8), "Out of Range")</f>
        <v>35-45</v>
      </c>
      <c r="Q1153" s="1" t="str">
        <f>TEXT(Table1[[#This Row],[Date Joined]],"DD")</f>
        <v>11</v>
      </c>
      <c r="R1153" s="1" t="str">
        <f>TEXT(Table1[[#This Row],[Date Joined]],"MMM")</f>
        <v>Jul</v>
      </c>
      <c r="S1153" s="1" t="str">
        <f>TEXT(Table1[[#This Row],[Date Joined]],"YYYY")</f>
        <v>2017</v>
      </c>
    </row>
    <row r="1154" spans="1:19" x14ac:dyDescent="0.3">
      <c r="A1154" s="1" t="s">
        <v>1261</v>
      </c>
      <c r="B1154" s="1" t="s">
        <v>79</v>
      </c>
      <c r="C1154" s="1" t="s">
        <v>15</v>
      </c>
      <c r="D1154" s="2">
        <v>47</v>
      </c>
      <c r="E1154" s="1" t="s">
        <v>16</v>
      </c>
      <c r="F1154" s="1" t="s">
        <v>17</v>
      </c>
      <c r="G1154" s="28">
        <v>42927</v>
      </c>
      <c r="H1154" s="3">
        <v>54466.720000000001</v>
      </c>
      <c r="I1154" s="1" t="s">
        <v>18</v>
      </c>
      <c r="J1154" s="1" t="s">
        <v>27</v>
      </c>
      <c r="K1154" s="1" t="s">
        <v>20</v>
      </c>
      <c r="L1154" s="1" t="s">
        <v>20</v>
      </c>
      <c r="M1154" s="1" t="s">
        <v>21</v>
      </c>
      <c r="N1154" s="1" t="s">
        <v>22</v>
      </c>
      <c r="O1154" s="1" t="s">
        <v>20</v>
      </c>
      <c r="P1154" s="1" t="str">
        <f>IFERROR( LOOKUP(Table1[[#This Row],[Age]],$AO$3:$AO$8,$AP$3:$AP$8), "Out of Range")</f>
        <v>45-55</v>
      </c>
      <c r="Q1154" s="1" t="str">
        <f>TEXT(Table1[[#This Row],[Date Joined]],"DD")</f>
        <v>11</v>
      </c>
      <c r="R1154" s="1" t="str">
        <f>TEXT(Table1[[#This Row],[Date Joined]],"MMM")</f>
        <v>Jul</v>
      </c>
      <c r="S1154" s="1" t="str">
        <f>TEXT(Table1[[#This Row],[Date Joined]],"YYYY")</f>
        <v>2017</v>
      </c>
    </row>
    <row r="1155" spans="1:19" x14ac:dyDescent="0.3">
      <c r="A1155" s="1" t="s">
        <v>1738</v>
      </c>
      <c r="B1155" s="1" t="s">
        <v>67</v>
      </c>
      <c r="C1155" s="1" t="s">
        <v>24</v>
      </c>
      <c r="D1155" s="2">
        <v>28</v>
      </c>
      <c r="E1155" s="1" t="s">
        <v>25</v>
      </c>
      <c r="F1155" s="1" t="s">
        <v>41</v>
      </c>
      <c r="G1155" s="28">
        <v>42961</v>
      </c>
      <c r="H1155" s="3">
        <v>59944.67</v>
      </c>
      <c r="I1155" s="1" t="s">
        <v>18</v>
      </c>
      <c r="J1155" s="1" t="s">
        <v>27</v>
      </c>
      <c r="K1155" s="1" t="s">
        <v>28</v>
      </c>
      <c r="L1155" s="1" t="s">
        <v>20</v>
      </c>
      <c r="M1155" s="1" t="s">
        <v>22</v>
      </c>
      <c r="N1155" s="1" t="s">
        <v>22</v>
      </c>
      <c r="O1155" s="1" t="s">
        <v>20</v>
      </c>
      <c r="P1155" s="1" t="str">
        <f>IFERROR( LOOKUP(Table1[[#This Row],[Age]],$AO$3:$AO$8,$AP$3:$AP$8), "Out of Range")</f>
        <v>26-35</v>
      </c>
      <c r="Q1155" s="1" t="str">
        <f>TEXT(Table1[[#This Row],[Date Joined]],"DD")</f>
        <v>14</v>
      </c>
      <c r="R1155" s="1" t="str">
        <f>TEXT(Table1[[#This Row],[Date Joined]],"MMM")</f>
        <v>Aug</v>
      </c>
      <c r="S1155" s="1" t="str">
        <f>TEXT(Table1[[#This Row],[Date Joined]],"YYYY")</f>
        <v>2017</v>
      </c>
    </row>
    <row r="1156" spans="1:19" x14ac:dyDescent="0.3">
      <c r="A1156" s="1" t="s">
        <v>1263</v>
      </c>
      <c r="B1156" s="1" t="s">
        <v>47</v>
      </c>
      <c r="C1156" s="1" t="s">
        <v>15</v>
      </c>
      <c r="D1156" s="2">
        <v>40</v>
      </c>
      <c r="E1156" s="1" t="s">
        <v>16</v>
      </c>
      <c r="F1156" s="1" t="s">
        <v>26</v>
      </c>
      <c r="G1156" s="28">
        <v>42927</v>
      </c>
      <c r="H1156" s="3">
        <v>92861.72</v>
      </c>
      <c r="I1156" s="1" t="s">
        <v>18</v>
      </c>
      <c r="J1156" s="1" t="s">
        <v>27</v>
      </c>
      <c r="K1156" s="1" t="s">
        <v>20</v>
      </c>
      <c r="L1156" s="1" t="s">
        <v>28</v>
      </c>
      <c r="M1156" s="1" t="s">
        <v>21</v>
      </c>
      <c r="N1156" s="1" t="s">
        <v>29</v>
      </c>
      <c r="O1156" s="1" t="s">
        <v>20</v>
      </c>
      <c r="P1156" s="1" t="str">
        <f>IFERROR( LOOKUP(Table1[[#This Row],[Age]],$AO$3:$AO$8,$AP$3:$AP$8), "Out of Range")</f>
        <v>35-45</v>
      </c>
      <c r="Q1156" s="1" t="str">
        <f>TEXT(Table1[[#This Row],[Date Joined]],"DD")</f>
        <v>11</v>
      </c>
      <c r="R1156" s="1" t="str">
        <f>TEXT(Table1[[#This Row],[Date Joined]],"MMM")</f>
        <v>Jul</v>
      </c>
      <c r="S1156" s="1" t="str">
        <f>TEXT(Table1[[#This Row],[Date Joined]],"YYYY")</f>
        <v>2017</v>
      </c>
    </row>
    <row r="1157" spans="1:19" x14ac:dyDescent="0.3">
      <c r="A1157" s="1" t="s">
        <v>1264</v>
      </c>
      <c r="B1157" s="1" t="s">
        <v>39</v>
      </c>
      <c r="C1157" s="1" t="s">
        <v>24</v>
      </c>
      <c r="D1157" s="2">
        <v>45</v>
      </c>
      <c r="E1157" s="1" t="s">
        <v>16</v>
      </c>
      <c r="F1157" s="1" t="s">
        <v>17</v>
      </c>
      <c r="G1157" s="28">
        <v>42927</v>
      </c>
      <c r="H1157" s="3">
        <v>41723.279999999999</v>
      </c>
      <c r="I1157" s="1" t="s">
        <v>31</v>
      </c>
      <c r="J1157" s="1" t="s">
        <v>32</v>
      </c>
      <c r="K1157" s="1" t="s">
        <v>20</v>
      </c>
      <c r="L1157" s="1" t="s">
        <v>20</v>
      </c>
      <c r="M1157" s="1" t="s">
        <v>21</v>
      </c>
      <c r="N1157" s="1" t="s">
        <v>22</v>
      </c>
      <c r="O1157" s="1" t="s">
        <v>20</v>
      </c>
      <c r="P1157" s="1" t="str">
        <f>IFERROR( LOOKUP(Table1[[#This Row],[Age]],$AO$3:$AO$8,$AP$3:$AP$8), "Out of Range")</f>
        <v>45-55</v>
      </c>
      <c r="Q1157" s="1" t="str">
        <f>TEXT(Table1[[#This Row],[Date Joined]],"DD")</f>
        <v>11</v>
      </c>
      <c r="R1157" s="1" t="str">
        <f>TEXT(Table1[[#This Row],[Date Joined]],"MMM")</f>
        <v>Jul</v>
      </c>
      <c r="S1157" s="1" t="str">
        <f>TEXT(Table1[[#This Row],[Date Joined]],"YYYY")</f>
        <v>2017</v>
      </c>
    </row>
    <row r="1158" spans="1:19" x14ac:dyDescent="0.3">
      <c r="A1158" s="1" t="s">
        <v>1265</v>
      </c>
      <c r="B1158" s="1" t="s">
        <v>70</v>
      </c>
      <c r="C1158" s="1" t="s">
        <v>24</v>
      </c>
      <c r="D1158" s="2">
        <v>40</v>
      </c>
      <c r="E1158" s="1" t="s">
        <v>16</v>
      </c>
      <c r="F1158" s="1" t="s">
        <v>17</v>
      </c>
      <c r="G1158" s="28">
        <v>42927</v>
      </c>
      <c r="H1158" s="3">
        <v>32752.66</v>
      </c>
      <c r="I1158" s="1" t="s">
        <v>18</v>
      </c>
      <c r="J1158" s="1" t="s">
        <v>27</v>
      </c>
      <c r="K1158" s="1" t="s">
        <v>28</v>
      </c>
      <c r="L1158" s="1" t="s">
        <v>28</v>
      </c>
      <c r="M1158" s="1" t="s">
        <v>22</v>
      </c>
      <c r="N1158" s="1" t="s">
        <v>22</v>
      </c>
      <c r="O1158" s="1" t="s">
        <v>20</v>
      </c>
      <c r="P1158" s="1" t="str">
        <f>IFERROR( LOOKUP(Table1[[#This Row],[Age]],$AO$3:$AO$8,$AP$3:$AP$8), "Out of Range")</f>
        <v>35-45</v>
      </c>
      <c r="Q1158" s="1" t="str">
        <f>TEXT(Table1[[#This Row],[Date Joined]],"DD")</f>
        <v>11</v>
      </c>
      <c r="R1158" s="1" t="str">
        <f>TEXT(Table1[[#This Row],[Date Joined]],"MMM")</f>
        <v>Jul</v>
      </c>
      <c r="S1158" s="1" t="str">
        <f>TEXT(Table1[[#This Row],[Date Joined]],"YYYY")</f>
        <v>2017</v>
      </c>
    </row>
    <row r="1159" spans="1:19" x14ac:dyDescent="0.3">
      <c r="A1159" s="1" t="s">
        <v>1266</v>
      </c>
      <c r="B1159" s="1" t="s">
        <v>78</v>
      </c>
      <c r="C1159" s="1" t="s">
        <v>24</v>
      </c>
      <c r="D1159" s="2">
        <v>35</v>
      </c>
      <c r="E1159" s="1" t="s">
        <v>16</v>
      </c>
      <c r="F1159" s="1" t="s">
        <v>17</v>
      </c>
      <c r="G1159" s="28">
        <v>42927</v>
      </c>
      <c r="H1159" s="3">
        <v>32100.22</v>
      </c>
      <c r="I1159" s="1" t="s">
        <v>18</v>
      </c>
      <c r="J1159" s="1" t="s">
        <v>22</v>
      </c>
      <c r="K1159" s="1" t="s">
        <v>20</v>
      </c>
      <c r="L1159" s="1" t="s">
        <v>20</v>
      </c>
      <c r="M1159" s="1" t="s">
        <v>21</v>
      </c>
      <c r="N1159" s="1" t="s">
        <v>22</v>
      </c>
      <c r="O1159" s="1" t="s">
        <v>20</v>
      </c>
      <c r="P1159" s="1" t="str">
        <f>IFERROR( LOOKUP(Table1[[#This Row],[Age]],$AO$3:$AO$8,$AP$3:$AP$8), "Out of Range")</f>
        <v>35-45</v>
      </c>
      <c r="Q1159" s="1" t="str">
        <f>TEXT(Table1[[#This Row],[Date Joined]],"DD")</f>
        <v>11</v>
      </c>
      <c r="R1159" s="1" t="str">
        <f>TEXT(Table1[[#This Row],[Date Joined]],"MMM")</f>
        <v>Jul</v>
      </c>
      <c r="S1159" s="1" t="str">
        <f>TEXT(Table1[[#This Row],[Date Joined]],"YYYY")</f>
        <v>2017</v>
      </c>
    </row>
    <row r="1160" spans="1:19" x14ac:dyDescent="0.3">
      <c r="A1160" s="1" t="s">
        <v>1739</v>
      </c>
      <c r="B1160" s="1" t="s">
        <v>78</v>
      </c>
      <c r="C1160" s="1" t="s">
        <v>24</v>
      </c>
      <c r="D1160" s="2">
        <v>28</v>
      </c>
      <c r="E1160" s="1" t="s">
        <v>16</v>
      </c>
      <c r="F1160" s="1" t="s">
        <v>17</v>
      </c>
      <c r="G1160" s="28">
        <v>42962</v>
      </c>
      <c r="H1160" s="3">
        <v>26215.7</v>
      </c>
      <c r="I1160" s="1" t="s">
        <v>49</v>
      </c>
      <c r="J1160" s="1" t="s">
        <v>32</v>
      </c>
      <c r="K1160" s="1" t="s">
        <v>28</v>
      </c>
      <c r="L1160" s="1" t="s">
        <v>20</v>
      </c>
      <c r="M1160" s="1" t="s">
        <v>22</v>
      </c>
      <c r="N1160" s="1" t="s">
        <v>22</v>
      </c>
      <c r="O1160" s="1" t="s">
        <v>20</v>
      </c>
      <c r="P1160" s="1" t="str">
        <f>IFERROR( LOOKUP(Table1[[#This Row],[Age]],$AO$3:$AO$8,$AP$3:$AP$8), "Out of Range")</f>
        <v>26-35</v>
      </c>
      <c r="Q1160" s="1" t="str">
        <f>TEXT(Table1[[#This Row],[Date Joined]],"DD")</f>
        <v>15</v>
      </c>
      <c r="R1160" s="1" t="str">
        <f>TEXT(Table1[[#This Row],[Date Joined]],"MMM")</f>
        <v>Aug</v>
      </c>
      <c r="S1160" s="1" t="str">
        <f>TEXT(Table1[[#This Row],[Date Joined]],"YYYY")</f>
        <v>2017</v>
      </c>
    </row>
    <row r="1161" spans="1:19" x14ac:dyDescent="0.3">
      <c r="A1161" s="1" t="s">
        <v>1268</v>
      </c>
      <c r="B1161" s="1" t="s">
        <v>71</v>
      </c>
      <c r="C1161" s="1" t="s">
        <v>15</v>
      </c>
      <c r="D1161" s="2">
        <v>41</v>
      </c>
      <c r="E1161" s="1" t="s">
        <v>40</v>
      </c>
      <c r="F1161" s="1" t="s">
        <v>26</v>
      </c>
      <c r="G1161" s="28">
        <v>42927</v>
      </c>
      <c r="H1161" s="3">
        <v>2512.61</v>
      </c>
      <c r="I1161" s="1" t="s">
        <v>31</v>
      </c>
      <c r="J1161" s="1" t="s">
        <v>32</v>
      </c>
      <c r="K1161" s="1" t="s">
        <v>28</v>
      </c>
      <c r="L1161" s="1" t="s">
        <v>20</v>
      </c>
      <c r="M1161" s="1" t="s">
        <v>21</v>
      </c>
      <c r="N1161" s="1" t="s">
        <v>29</v>
      </c>
      <c r="O1161" s="1" t="s">
        <v>20</v>
      </c>
      <c r="P1161" s="1" t="str">
        <f>IFERROR( LOOKUP(Table1[[#This Row],[Age]],$AO$3:$AO$8,$AP$3:$AP$8), "Out of Range")</f>
        <v>35-45</v>
      </c>
      <c r="Q1161" s="1" t="str">
        <f>TEXT(Table1[[#This Row],[Date Joined]],"DD")</f>
        <v>11</v>
      </c>
      <c r="R1161" s="1" t="str">
        <f>TEXT(Table1[[#This Row],[Date Joined]],"MMM")</f>
        <v>Jul</v>
      </c>
      <c r="S1161" s="1" t="str">
        <f>TEXT(Table1[[#This Row],[Date Joined]],"YYYY")</f>
        <v>2017</v>
      </c>
    </row>
    <row r="1162" spans="1:19" x14ac:dyDescent="0.3">
      <c r="A1162" s="1" t="s">
        <v>1269</v>
      </c>
      <c r="B1162" s="1" t="s">
        <v>70</v>
      </c>
      <c r="C1162" s="1" t="s">
        <v>24</v>
      </c>
      <c r="D1162" s="2">
        <v>49</v>
      </c>
      <c r="E1162" s="1" t="s">
        <v>40</v>
      </c>
      <c r="F1162" s="1" t="s">
        <v>41</v>
      </c>
      <c r="G1162" s="28">
        <v>42927</v>
      </c>
      <c r="H1162" s="3">
        <v>110246.31</v>
      </c>
      <c r="I1162" s="1" t="s">
        <v>49</v>
      </c>
      <c r="J1162" s="1" t="s">
        <v>27</v>
      </c>
      <c r="K1162" s="1" t="s">
        <v>20</v>
      </c>
      <c r="L1162" s="1" t="s">
        <v>20</v>
      </c>
      <c r="M1162" s="1" t="s">
        <v>22</v>
      </c>
      <c r="N1162" s="1" t="s">
        <v>22</v>
      </c>
      <c r="O1162" s="1" t="s">
        <v>20</v>
      </c>
      <c r="P1162" s="1" t="str">
        <f>IFERROR( LOOKUP(Table1[[#This Row],[Age]],$AO$3:$AO$8,$AP$3:$AP$8), "Out of Range")</f>
        <v>45-55</v>
      </c>
      <c r="Q1162" s="1" t="str">
        <f>TEXT(Table1[[#This Row],[Date Joined]],"DD")</f>
        <v>11</v>
      </c>
      <c r="R1162" s="1" t="str">
        <f>TEXT(Table1[[#This Row],[Date Joined]],"MMM")</f>
        <v>Jul</v>
      </c>
      <c r="S1162" s="1" t="str">
        <f>TEXT(Table1[[#This Row],[Date Joined]],"YYYY")</f>
        <v>2017</v>
      </c>
    </row>
    <row r="1163" spans="1:19" x14ac:dyDescent="0.3">
      <c r="A1163" s="1" t="s">
        <v>1270</v>
      </c>
      <c r="B1163" s="1" t="s">
        <v>33</v>
      </c>
      <c r="C1163" s="1" t="s">
        <v>15</v>
      </c>
      <c r="D1163" s="2">
        <v>47</v>
      </c>
      <c r="E1163" s="1" t="s">
        <v>40</v>
      </c>
      <c r="F1163" s="1" t="s">
        <v>26</v>
      </c>
      <c r="G1163" s="28">
        <v>42927</v>
      </c>
      <c r="H1163" s="3">
        <v>93702.46</v>
      </c>
      <c r="I1163" s="1" t="s">
        <v>31</v>
      </c>
      <c r="J1163" s="1" t="s">
        <v>32</v>
      </c>
      <c r="K1163" s="1" t="s">
        <v>20</v>
      </c>
      <c r="L1163" s="1" t="s">
        <v>20</v>
      </c>
      <c r="M1163" s="1" t="s">
        <v>21</v>
      </c>
      <c r="N1163" s="1" t="s">
        <v>22</v>
      </c>
      <c r="O1163" s="1" t="s">
        <v>20</v>
      </c>
      <c r="P1163" s="1" t="str">
        <f>IFERROR( LOOKUP(Table1[[#This Row],[Age]],$AO$3:$AO$8,$AP$3:$AP$8), "Out of Range")</f>
        <v>45-55</v>
      </c>
      <c r="Q1163" s="1" t="str">
        <f>TEXT(Table1[[#This Row],[Date Joined]],"DD")</f>
        <v>11</v>
      </c>
      <c r="R1163" s="1" t="str">
        <f>TEXT(Table1[[#This Row],[Date Joined]],"MMM")</f>
        <v>Jul</v>
      </c>
      <c r="S1163" s="1" t="str">
        <f>TEXT(Table1[[#This Row],[Date Joined]],"YYYY")</f>
        <v>2017</v>
      </c>
    </row>
    <row r="1164" spans="1:19" x14ac:dyDescent="0.3">
      <c r="A1164" s="1" t="s">
        <v>1271</v>
      </c>
      <c r="B1164" s="1" t="s">
        <v>79</v>
      </c>
      <c r="C1164" s="1" t="s">
        <v>15</v>
      </c>
      <c r="D1164" s="2">
        <v>52</v>
      </c>
      <c r="E1164" s="1" t="s">
        <v>40</v>
      </c>
      <c r="F1164" s="1" t="s">
        <v>26</v>
      </c>
      <c r="G1164" s="28">
        <v>42927</v>
      </c>
      <c r="H1164" s="3">
        <v>35228.46</v>
      </c>
      <c r="I1164" s="1" t="s">
        <v>18</v>
      </c>
      <c r="J1164" s="1" t="s">
        <v>27</v>
      </c>
      <c r="K1164" s="1" t="s">
        <v>28</v>
      </c>
      <c r="L1164" s="1" t="s">
        <v>28</v>
      </c>
      <c r="M1164" s="1" t="s">
        <v>22</v>
      </c>
      <c r="N1164" s="1" t="s">
        <v>22</v>
      </c>
      <c r="O1164" s="1" t="s">
        <v>20</v>
      </c>
      <c r="P1164" s="1" t="str">
        <f>IFERROR( LOOKUP(Table1[[#This Row],[Age]],$AO$3:$AO$8,$AP$3:$AP$8), "Out of Range")</f>
        <v>45-55</v>
      </c>
      <c r="Q1164" s="1" t="str">
        <f>TEXT(Table1[[#This Row],[Date Joined]],"DD")</f>
        <v>11</v>
      </c>
      <c r="R1164" s="1" t="str">
        <f>TEXT(Table1[[#This Row],[Date Joined]],"MMM")</f>
        <v>Jul</v>
      </c>
      <c r="S1164" s="1" t="str">
        <f>TEXT(Table1[[#This Row],[Date Joined]],"YYYY")</f>
        <v>2017</v>
      </c>
    </row>
    <row r="1165" spans="1:19" x14ac:dyDescent="0.3">
      <c r="A1165" s="1" t="s">
        <v>1272</v>
      </c>
      <c r="B1165" s="1" t="s">
        <v>98</v>
      </c>
      <c r="C1165" s="1" t="s">
        <v>15</v>
      </c>
      <c r="D1165" s="2">
        <v>43</v>
      </c>
      <c r="E1165" s="1" t="s">
        <v>40</v>
      </c>
      <c r="F1165" s="1" t="s">
        <v>26</v>
      </c>
      <c r="G1165" s="28">
        <v>42927</v>
      </c>
      <c r="H1165" s="3">
        <v>28686.99</v>
      </c>
      <c r="I1165" s="1" t="s">
        <v>18</v>
      </c>
      <c r="J1165" s="1" t="s">
        <v>27</v>
      </c>
      <c r="K1165" s="1" t="s">
        <v>28</v>
      </c>
      <c r="L1165" s="1" t="s">
        <v>20</v>
      </c>
      <c r="M1165" s="1" t="s">
        <v>21</v>
      </c>
      <c r="N1165" s="1" t="s">
        <v>38</v>
      </c>
      <c r="O1165" s="1" t="s">
        <v>20</v>
      </c>
      <c r="P1165" s="1" t="str">
        <f>IFERROR( LOOKUP(Table1[[#This Row],[Age]],$AO$3:$AO$8,$AP$3:$AP$8), "Out of Range")</f>
        <v>35-45</v>
      </c>
      <c r="Q1165" s="1" t="str">
        <f>TEXT(Table1[[#This Row],[Date Joined]],"DD")</f>
        <v>11</v>
      </c>
      <c r="R1165" s="1" t="str">
        <f>TEXT(Table1[[#This Row],[Date Joined]],"MMM")</f>
        <v>Jul</v>
      </c>
      <c r="S1165" s="1" t="str">
        <f>TEXT(Table1[[#This Row],[Date Joined]],"YYYY")</f>
        <v>2017</v>
      </c>
    </row>
    <row r="1166" spans="1:19" x14ac:dyDescent="0.3">
      <c r="A1166" s="1" t="s">
        <v>1273</v>
      </c>
      <c r="B1166" s="1" t="s">
        <v>72</v>
      </c>
      <c r="C1166" s="1" t="s">
        <v>15</v>
      </c>
      <c r="D1166" s="2">
        <v>35</v>
      </c>
      <c r="E1166" s="1" t="s">
        <v>34</v>
      </c>
      <c r="F1166" s="1" t="s">
        <v>17</v>
      </c>
      <c r="G1166" s="28">
        <v>42927</v>
      </c>
      <c r="H1166" s="3">
        <v>54584.7</v>
      </c>
      <c r="I1166" s="1" t="s">
        <v>31</v>
      </c>
      <c r="J1166" s="1" t="s">
        <v>32</v>
      </c>
      <c r="K1166" s="1" t="s">
        <v>20</v>
      </c>
      <c r="L1166" s="1" t="s">
        <v>20</v>
      </c>
      <c r="M1166" s="1" t="s">
        <v>21</v>
      </c>
      <c r="N1166" s="1" t="s">
        <v>22</v>
      </c>
      <c r="O1166" s="1" t="s">
        <v>20</v>
      </c>
      <c r="P1166" s="1" t="str">
        <f>IFERROR( LOOKUP(Table1[[#This Row],[Age]],$AO$3:$AO$8,$AP$3:$AP$8), "Out of Range")</f>
        <v>35-45</v>
      </c>
      <c r="Q1166" s="1" t="str">
        <f>TEXT(Table1[[#This Row],[Date Joined]],"DD")</f>
        <v>11</v>
      </c>
      <c r="R1166" s="1" t="str">
        <f>TEXT(Table1[[#This Row],[Date Joined]],"MMM")</f>
        <v>Jul</v>
      </c>
      <c r="S1166" s="1" t="str">
        <f>TEXT(Table1[[#This Row],[Date Joined]],"YYYY")</f>
        <v>2017</v>
      </c>
    </row>
    <row r="1167" spans="1:19" x14ac:dyDescent="0.3">
      <c r="A1167" s="1" t="s">
        <v>1274</v>
      </c>
      <c r="B1167" s="1" t="s">
        <v>77</v>
      </c>
      <c r="C1167" s="1" t="s">
        <v>15</v>
      </c>
      <c r="D1167" s="2">
        <v>36</v>
      </c>
      <c r="E1167" s="1" t="s">
        <v>16</v>
      </c>
      <c r="F1167" s="1" t="s">
        <v>17</v>
      </c>
      <c r="G1167" s="28">
        <v>42928</v>
      </c>
      <c r="H1167" s="3">
        <v>57962.720000000001</v>
      </c>
      <c r="I1167" s="1" t="s">
        <v>18</v>
      </c>
      <c r="J1167" s="1" t="s">
        <v>27</v>
      </c>
      <c r="K1167" s="1" t="s">
        <v>28</v>
      </c>
      <c r="L1167" s="1" t="s">
        <v>28</v>
      </c>
      <c r="M1167" s="1" t="s">
        <v>21</v>
      </c>
      <c r="N1167" s="1" t="s">
        <v>22</v>
      </c>
      <c r="O1167" s="1" t="s">
        <v>20</v>
      </c>
      <c r="P1167" s="1" t="str">
        <f>IFERROR( LOOKUP(Table1[[#This Row],[Age]],$AO$3:$AO$8,$AP$3:$AP$8), "Out of Range")</f>
        <v>35-45</v>
      </c>
      <c r="Q1167" s="1" t="str">
        <f>TEXT(Table1[[#This Row],[Date Joined]],"DD")</f>
        <v>12</v>
      </c>
      <c r="R1167" s="1" t="str">
        <f>TEXT(Table1[[#This Row],[Date Joined]],"MMM")</f>
        <v>Jul</v>
      </c>
      <c r="S1167" s="1" t="str">
        <f>TEXT(Table1[[#This Row],[Date Joined]],"YYYY")</f>
        <v>2017</v>
      </c>
    </row>
    <row r="1168" spans="1:19" x14ac:dyDescent="0.3">
      <c r="A1168" s="1" t="s">
        <v>1275</v>
      </c>
      <c r="B1168" s="1" t="s">
        <v>67</v>
      </c>
      <c r="C1168" s="1" t="s">
        <v>15</v>
      </c>
      <c r="D1168" s="2">
        <v>35</v>
      </c>
      <c r="E1168" s="1" t="s">
        <v>16</v>
      </c>
      <c r="F1168" s="1" t="s">
        <v>41</v>
      </c>
      <c r="G1168" s="28">
        <v>42928</v>
      </c>
      <c r="H1168" s="3">
        <v>58847.07</v>
      </c>
      <c r="I1168" s="1" t="s">
        <v>31</v>
      </c>
      <c r="J1168" s="1" t="s">
        <v>32</v>
      </c>
      <c r="K1168" s="1" t="s">
        <v>20</v>
      </c>
      <c r="L1168" s="1" t="s">
        <v>20</v>
      </c>
      <c r="M1168" s="1" t="s">
        <v>21</v>
      </c>
      <c r="N1168" s="1" t="s">
        <v>69</v>
      </c>
      <c r="O1168" s="1" t="s">
        <v>28</v>
      </c>
      <c r="P1168" s="1" t="str">
        <f>IFERROR( LOOKUP(Table1[[#This Row],[Age]],$AO$3:$AO$8,$AP$3:$AP$8), "Out of Range")</f>
        <v>35-45</v>
      </c>
      <c r="Q1168" s="1" t="str">
        <f>TEXT(Table1[[#This Row],[Date Joined]],"DD")</f>
        <v>12</v>
      </c>
      <c r="R1168" s="1" t="str">
        <f>TEXT(Table1[[#This Row],[Date Joined]],"MMM")</f>
        <v>Jul</v>
      </c>
      <c r="S1168" s="1" t="str">
        <f>TEXT(Table1[[#This Row],[Date Joined]],"YYYY")</f>
        <v>2017</v>
      </c>
    </row>
    <row r="1169" spans="1:19" x14ac:dyDescent="0.3">
      <c r="A1169" s="1" t="s">
        <v>1276</v>
      </c>
      <c r="B1169" s="1" t="s">
        <v>73</v>
      </c>
      <c r="C1169" s="1" t="s">
        <v>24</v>
      </c>
      <c r="D1169" s="2">
        <v>55</v>
      </c>
      <c r="E1169" s="1" t="s">
        <v>16</v>
      </c>
      <c r="F1169" s="1" t="s">
        <v>17</v>
      </c>
      <c r="G1169" s="28">
        <v>42928</v>
      </c>
      <c r="H1169" s="3">
        <v>32982.99</v>
      </c>
      <c r="I1169" s="1" t="s">
        <v>18</v>
      </c>
      <c r="J1169" s="1" t="s">
        <v>27</v>
      </c>
      <c r="K1169" s="1" t="s">
        <v>28</v>
      </c>
      <c r="L1169" s="1" t="s">
        <v>20</v>
      </c>
      <c r="M1169" s="1" t="s">
        <v>22</v>
      </c>
      <c r="N1169" s="1" t="s">
        <v>69</v>
      </c>
      <c r="O1169" s="1" t="s">
        <v>20</v>
      </c>
      <c r="P1169" s="1" t="str">
        <f>IFERROR( LOOKUP(Table1[[#This Row],[Age]],$AO$3:$AO$8,$AP$3:$AP$8), "Out of Range")</f>
        <v>55-65</v>
      </c>
      <c r="Q1169" s="1" t="str">
        <f>TEXT(Table1[[#This Row],[Date Joined]],"DD")</f>
        <v>12</v>
      </c>
      <c r="R1169" s="1" t="str">
        <f>TEXT(Table1[[#This Row],[Date Joined]],"MMM")</f>
        <v>Jul</v>
      </c>
      <c r="S1169" s="1" t="str">
        <f>TEXT(Table1[[#This Row],[Date Joined]],"YYYY")</f>
        <v>2017</v>
      </c>
    </row>
    <row r="1170" spans="1:19" x14ac:dyDescent="0.3">
      <c r="A1170" s="1" t="s">
        <v>1277</v>
      </c>
      <c r="B1170" s="1" t="s">
        <v>43</v>
      </c>
      <c r="C1170" s="1" t="s">
        <v>15</v>
      </c>
      <c r="D1170" s="2">
        <v>34</v>
      </c>
      <c r="E1170" s="1" t="s">
        <v>16</v>
      </c>
      <c r="F1170" s="1" t="s">
        <v>26</v>
      </c>
      <c r="G1170" s="28">
        <v>42928</v>
      </c>
      <c r="H1170" s="3">
        <v>85815.37</v>
      </c>
      <c r="I1170" s="1" t="s">
        <v>18</v>
      </c>
      <c r="J1170" s="1" t="s">
        <v>32</v>
      </c>
      <c r="K1170" s="1" t="s">
        <v>28</v>
      </c>
      <c r="L1170" s="1" t="s">
        <v>20</v>
      </c>
      <c r="M1170" s="1" t="s">
        <v>22</v>
      </c>
      <c r="N1170" s="1" t="s">
        <v>22</v>
      </c>
      <c r="O1170" s="1" t="s">
        <v>28</v>
      </c>
      <c r="P1170" s="1" t="str">
        <f>IFERROR( LOOKUP(Table1[[#This Row],[Age]],$AO$3:$AO$8,$AP$3:$AP$8), "Out of Range")</f>
        <v>26-35</v>
      </c>
      <c r="Q1170" s="1" t="str">
        <f>TEXT(Table1[[#This Row],[Date Joined]],"DD")</f>
        <v>12</v>
      </c>
      <c r="R1170" s="1" t="str">
        <f>TEXT(Table1[[#This Row],[Date Joined]],"MMM")</f>
        <v>Jul</v>
      </c>
      <c r="S1170" s="1" t="str">
        <f>TEXT(Table1[[#This Row],[Date Joined]],"YYYY")</f>
        <v>2017</v>
      </c>
    </row>
    <row r="1171" spans="1:19" x14ac:dyDescent="0.3">
      <c r="A1171" s="1" t="s">
        <v>1278</v>
      </c>
      <c r="B1171" s="1" t="s">
        <v>100</v>
      </c>
      <c r="C1171" s="1" t="s">
        <v>24</v>
      </c>
      <c r="D1171" s="2">
        <v>36</v>
      </c>
      <c r="E1171" s="1" t="s">
        <v>16</v>
      </c>
      <c r="F1171" s="1" t="s">
        <v>17</v>
      </c>
      <c r="G1171" s="28">
        <v>42928</v>
      </c>
      <c r="H1171" s="3">
        <v>70778.45</v>
      </c>
      <c r="I1171" s="1" t="s">
        <v>18</v>
      </c>
      <c r="J1171" s="1" t="s">
        <v>27</v>
      </c>
      <c r="K1171" s="1" t="s">
        <v>20</v>
      </c>
      <c r="L1171" s="1" t="s">
        <v>20</v>
      </c>
      <c r="M1171" s="1" t="s">
        <v>21</v>
      </c>
      <c r="N1171" s="1" t="s">
        <v>22</v>
      </c>
      <c r="O1171" s="1" t="s">
        <v>20</v>
      </c>
      <c r="P1171" s="1" t="str">
        <f>IFERROR( LOOKUP(Table1[[#This Row],[Age]],$AO$3:$AO$8,$AP$3:$AP$8), "Out of Range")</f>
        <v>35-45</v>
      </c>
      <c r="Q1171" s="1" t="str">
        <f>TEXT(Table1[[#This Row],[Date Joined]],"DD")</f>
        <v>12</v>
      </c>
      <c r="R1171" s="1" t="str">
        <f>TEXT(Table1[[#This Row],[Date Joined]],"MMM")</f>
        <v>Jul</v>
      </c>
      <c r="S1171" s="1" t="str">
        <f>TEXT(Table1[[#This Row],[Date Joined]],"YYYY")</f>
        <v>2017</v>
      </c>
    </row>
    <row r="1172" spans="1:19" x14ac:dyDescent="0.3">
      <c r="A1172" s="1" t="s">
        <v>1279</v>
      </c>
      <c r="B1172" s="1" t="s">
        <v>44</v>
      </c>
      <c r="C1172" s="1" t="s">
        <v>15</v>
      </c>
      <c r="D1172" s="2">
        <v>41</v>
      </c>
      <c r="E1172" s="1" t="s">
        <v>16</v>
      </c>
      <c r="F1172" s="1" t="s">
        <v>17</v>
      </c>
      <c r="G1172" s="28">
        <v>42928</v>
      </c>
      <c r="H1172" s="3">
        <v>61956.52</v>
      </c>
      <c r="I1172" s="1" t="s">
        <v>18</v>
      </c>
      <c r="J1172" s="1" t="s">
        <v>32</v>
      </c>
      <c r="K1172" s="1" t="s">
        <v>20</v>
      </c>
      <c r="L1172" s="1" t="s">
        <v>20</v>
      </c>
      <c r="M1172" s="1" t="s">
        <v>22</v>
      </c>
      <c r="N1172" s="1" t="s">
        <v>22</v>
      </c>
      <c r="O1172" s="1" t="s">
        <v>20</v>
      </c>
      <c r="P1172" s="1" t="str">
        <f>IFERROR( LOOKUP(Table1[[#This Row],[Age]],$AO$3:$AO$8,$AP$3:$AP$8), "Out of Range")</f>
        <v>35-45</v>
      </c>
      <c r="Q1172" s="1" t="str">
        <f>TEXT(Table1[[#This Row],[Date Joined]],"DD")</f>
        <v>12</v>
      </c>
      <c r="R1172" s="1" t="str">
        <f>TEXT(Table1[[#This Row],[Date Joined]],"MMM")</f>
        <v>Jul</v>
      </c>
      <c r="S1172" s="1" t="str">
        <f>TEXT(Table1[[#This Row],[Date Joined]],"YYYY")</f>
        <v>2017</v>
      </c>
    </row>
    <row r="1173" spans="1:19" x14ac:dyDescent="0.3">
      <c r="A1173" s="1" t="s">
        <v>1740</v>
      </c>
      <c r="B1173" s="1" t="s">
        <v>81</v>
      </c>
      <c r="C1173" s="1" t="s">
        <v>24</v>
      </c>
      <c r="D1173" s="2">
        <v>28</v>
      </c>
      <c r="E1173" s="1" t="s">
        <v>16</v>
      </c>
      <c r="F1173" s="1" t="s">
        <v>17</v>
      </c>
      <c r="G1173" s="28">
        <v>42962</v>
      </c>
      <c r="H1173" s="3">
        <v>12231</v>
      </c>
      <c r="I1173" s="1" t="s">
        <v>18</v>
      </c>
      <c r="J1173" s="1" t="s">
        <v>27</v>
      </c>
      <c r="K1173" s="1" t="s">
        <v>20</v>
      </c>
      <c r="L1173" s="1" t="s">
        <v>20</v>
      </c>
      <c r="M1173" s="1" t="s">
        <v>21</v>
      </c>
      <c r="N1173" s="1" t="s">
        <v>22</v>
      </c>
      <c r="O1173" s="1" t="s">
        <v>20</v>
      </c>
      <c r="P1173" s="1" t="str">
        <f>IFERROR( LOOKUP(Table1[[#This Row],[Age]],$AO$3:$AO$8,$AP$3:$AP$8), "Out of Range")</f>
        <v>26-35</v>
      </c>
      <c r="Q1173" s="1" t="str">
        <f>TEXT(Table1[[#This Row],[Date Joined]],"DD")</f>
        <v>15</v>
      </c>
      <c r="R1173" s="1" t="str">
        <f>TEXT(Table1[[#This Row],[Date Joined]],"MMM")</f>
        <v>Aug</v>
      </c>
      <c r="S1173" s="1" t="str">
        <f>TEXT(Table1[[#This Row],[Date Joined]],"YYYY")</f>
        <v>2017</v>
      </c>
    </row>
    <row r="1174" spans="1:19" x14ac:dyDescent="0.3">
      <c r="A1174" s="1" t="s">
        <v>1742</v>
      </c>
      <c r="B1174" s="1" t="s">
        <v>55</v>
      </c>
      <c r="C1174" s="1" t="s">
        <v>15</v>
      </c>
      <c r="D1174" s="2">
        <v>28</v>
      </c>
      <c r="E1174" s="1" t="s">
        <v>16</v>
      </c>
      <c r="F1174" s="1" t="s">
        <v>17</v>
      </c>
      <c r="G1174" s="28">
        <v>42962</v>
      </c>
      <c r="H1174" s="3">
        <v>13369.25</v>
      </c>
      <c r="I1174" s="1" t="s">
        <v>18</v>
      </c>
      <c r="J1174" s="1" t="s">
        <v>19</v>
      </c>
      <c r="K1174" s="1" t="s">
        <v>20</v>
      </c>
      <c r="L1174" s="1" t="s">
        <v>20</v>
      </c>
      <c r="M1174" s="1" t="s">
        <v>21</v>
      </c>
      <c r="N1174" s="1" t="s">
        <v>29</v>
      </c>
      <c r="O1174" s="1" t="s">
        <v>20</v>
      </c>
      <c r="P1174" s="1" t="str">
        <f>IFERROR( LOOKUP(Table1[[#This Row],[Age]],$AO$3:$AO$8,$AP$3:$AP$8), "Out of Range")</f>
        <v>26-35</v>
      </c>
      <c r="Q1174" s="1" t="str">
        <f>TEXT(Table1[[#This Row],[Date Joined]],"DD")</f>
        <v>15</v>
      </c>
      <c r="R1174" s="1" t="str">
        <f>TEXT(Table1[[#This Row],[Date Joined]],"MMM")</f>
        <v>Aug</v>
      </c>
      <c r="S1174" s="1" t="str">
        <f>TEXT(Table1[[#This Row],[Date Joined]],"YYYY")</f>
        <v>2017</v>
      </c>
    </row>
    <row r="1175" spans="1:19" x14ac:dyDescent="0.3">
      <c r="A1175" s="1" t="s">
        <v>1749</v>
      </c>
      <c r="B1175" s="1" t="s">
        <v>35</v>
      </c>
      <c r="C1175" s="1" t="s">
        <v>15</v>
      </c>
      <c r="D1175" s="2">
        <v>28</v>
      </c>
      <c r="E1175" s="1" t="s">
        <v>34</v>
      </c>
      <c r="F1175" s="1" t="s">
        <v>17</v>
      </c>
      <c r="G1175" s="28">
        <v>42963</v>
      </c>
      <c r="H1175" s="3">
        <v>115239.51</v>
      </c>
      <c r="I1175" s="1" t="s">
        <v>18</v>
      </c>
      <c r="J1175" s="1" t="s">
        <v>32</v>
      </c>
      <c r="K1175" s="1" t="s">
        <v>28</v>
      </c>
      <c r="L1175" s="1" t="s">
        <v>20</v>
      </c>
      <c r="M1175" s="1" t="s">
        <v>22</v>
      </c>
      <c r="N1175" s="1" t="s">
        <v>22</v>
      </c>
      <c r="O1175" s="1" t="s">
        <v>20</v>
      </c>
      <c r="P1175" s="1" t="str">
        <f>IFERROR( LOOKUP(Table1[[#This Row],[Age]],$AO$3:$AO$8,$AP$3:$AP$8), "Out of Range")</f>
        <v>26-35</v>
      </c>
      <c r="Q1175" s="1" t="str">
        <f>TEXT(Table1[[#This Row],[Date Joined]],"DD")</f>
        <v>16</v>
      </c>
      <c r="R1175" s="1" t="str">
        <f>TEXT(Table1[[#This Row],[Date Joined]],"MMM")</f>
        <v>Aug</v>
      </c>
      <c r="S1175" s="1" t="str">
        <f>TEXT(Table1[[#This Row],[Date Joined]],"YYYY")</f>
        <v>2017</v>
      </c>
    </row>
    <row r="1176" spans="1:19" x14ac:dyDescent="0.3">
      <c r="A1176" s="1" t="s">
        <v>1283</v>
      </c>
      <c r="B1176" s="1" t="s">
        <v>60</v>
      </c>
      <c r="C1176" s="1" t="s">
        <v>15</v>
      </c>
      <c r="D1176" s="2">
        <v>35</v>
      </c>
      <c r="E1176" s="1" t="s">
        <v>16</v>
      </c>
      <c r="F1176" s="1" t="s">
        <v>17</v>
      </c>
      <c r="G1176" s="28">
        <v>42928</v>
      </c>
      <c r="H1176" s="3">
        <v>27148.49</v>
      </c>
      <c r="I1176" s="1" t="s">
        <v>18</v>
      </c>
      <c r="J1176" s="1" t="s">
        <v>32</v>
      </c>
      <c r="K1176" s="1" t="s">
        <v>28</v>
      </c>
      <c r="L1176" s="1" t="s">
        <v>20</v>
      </c>
      <c r="M1176" s="1" t="s">
        <v>22</v>
      </c>
      <c r="N1176" s="1" t="s">
        <v>22</v>
      </c>
      <c r="O1176" s="1" t="s">
        <v>20</v>
      </c>
      <c r="P1176" s="1" t="str">
        <f>IFERROR( LOOKUP(Table1[[#This Row],[Age]],$AO$3:$AO$8,$AP$3:$AP$8), "Out of Range")</f>
        <v>35-45</v>
      </c>
      <c r="Q1176" s="1" t="str">
        <f>TEXT(Table1[[#This Row],[Date Joined]],"DD")</f>
        <v>12</v>
      </c>
      <c r="R1176" s="1" t="str">
        <f>TEXT(Table1[[#This Row],[Date Joined]],"MMM")</f>
        <v>Jul</v>
      </c>
      <c r="S1176" s="1" t="str">
        <f>TEXT(Table1[[#This Row],[Date Joined]],"YYYY")</f>
        <v>2017</v>
      </c>
    </row>
    <row r="1177" spans="1:19" x14ac:dyDescent="0.3">
      <c r="A1177" s="1" t="s">
        <v>1812</v>
      </c>
      <c r="B1177" s="1" t="s">
        <v>98</v>
      </c>
      <c r="C1177" s="1" t="s">
        <v>24</v>
      </c>
      <c r="D1177" s="2">
        <v>28</v>
      </c>
      <c r="E1177" s="1" t="s">
        <v>16</v>
      </c>
      <c r="F1177" s="1" t="s">
        <v>17</v>
      </c>
      <c r="G1177" s="28">
        <v>42969</v>
      </c>
      <c r="H1177" s="3">
        <v>32596.79</v>
      </c>
      <c r="I1177" s="1" t="s">
        <v>49</v>
      </c>
      <c r="J1177" s="1" t="s">
        <v>27</v>
      </c>
      <c r="K1177" s="1" t="s">
        <v>28</v>
      </c>
      <c r="L1177" s="1" t="s">
        <v>20</v>
      </c>
      <c r="M1177" s="1" t="s">
        <v>21</v>
      </c>
      <c r="N1177" s="1" t="s">
        <v>29</v>
      </c>
      <c r="O1177" s="1" t="s">
        <v>20</v>
      </c>
      <c r="P1177" s="1" t="str">
        <f>IFERROR( LOOKUP(Table1[[#This Row],[Age]],$AO$3:$AO$8,$AP$3:$AP$8), "Out of Range")</f>
        <v>26-35</v>
      </c>
      <c r="Q1177" s="1" t="str">
        <f>TEXT(Table1[[#This Row],[Date Joined]],"DD")</f>
        <v>22</v>
      </c>
      <c r="R1177" s="1" t="str">
        <f>TEXT(Table1[[#This Row],[Date Joined]],"MMM")</f>
        <v>Aug</v>
      </c>
      <c r="S1177" s="1" t="str">
        <f>TEXT(Table1[[#This Row],[Date Joined]],"YYYY")</f>
        <v>2017</v>
      </c>
    </row>
    <row r="1178" spans="1:19" x14ac:dyDescent="0.3">
      <c r="A1178" s="1" t="s">
        <v>1831</v>
      </c>
      <c r="B1178" s="1" t="s">
        <v>33</v>
      </c>
      <c r="C1178" s="1" t="s">
        <v>24</v>
      </c>
      <c r="D1178" s="2">
        <v>28</v>
      </c>
      <c r="E1178" s="1" t="s">
        <v>16</v>
      </c>
      <c r="F1178" s="1" t="s">
        <v>17</v>
      </c>
      <c r="G1178" s="28">
        <v>42970</v>
      </c>
      <c r="H1178" s="3">
        <v>18036.04</v>
      </c>
      <c r="I1178" s="1" t="s">
        <v>18</v>
      </c>
      <c r="J1178" s="1" t="s">
        <v>27</v>
      </c>
      <c r="K1178" s="1" t="s">
        <v>28</v>
      </c>
      <c r="L1178" s="1" t="s">
        <v>20</v>
      </c>
      <c r="M1178" s="1" t="s">
        <v>21</v>
      </c>
      <c r="N1178" s="1" t="s">
        <v>22</v>
      </c>
      <c r="O1178" s="1" t="s">
        <v>20</v>
      </c>
      <c r="P1178" s="1" t="str">
        <f>IFERROR( LOOKUP(Table1[[#This Row],[Age]],$AO$3:$AO$8,$AP$3:$AP$8), "Out of Range")</f>
        <v>26-35</v>
      </c>
      <c r="Q1178" s="1" t="str">
        <f>TEXT(Table1[[#This Row],[Date Joined]],"DD")</f>
        <v>23</v>
      </c>
      <c r="R1178" s="1" t="str">
        <f>TEXT(Table1[[#This Row],[Date Joined]],"MMM")</f>
        <v>Aug</v>
      </c>
      <c r="S1178" s="1" t="str">
        <f>TEXT(Table1[[#This Row],[Date Joined]],"YYYY")</f>
        <v>2017</v>
      </c>
    </row>
    <row r="1179" spans="1:19" x14ac:dyDescent="0.3">
      <c r="A1179" s="1" t="s">
        <v>1286</v>
      </c>
      <c r="B1179" s="1" t="s">
        <v>36</v>
      </c>
      <c r="C1179" s="1" t="s">
        <v>15</v>
      </c>
      <c r="D1179" s="2">
        <v>22</v>
      </c>
      <c r="E1179" s="1" t="s">
        <v>16</v>
      </c>
      <c r="F1179" s="1" t="s">
        <v>26</v>
      </c>
      <c r="G1179" s="28">
        <v>42928</v>
      </c>
      <c r="H1179" s="3">
        <v>36714.720000000001</v>
      </c>
      <c r="I1179" s="1" t="s">
        <v>31</v>
      </c>
      <c r="J1179" s="1" t="s">
        <v>32</v>
      </c>
      <c r="K1179" s="1" t="s">
        <v>20</v>
      </c>
      <c r="L1179" s="1" t="s">
        <v>20</v>
      </c>
      <c r="M1179" s="1" t="s">
        <v>21</v>
      </c>
      <c r="N1179" s="1" t="s">
        <v>22</v>
      </c>
      <c r="O1179" s="1" t="s">
        <v>28</v>
      </c>
      <c r="P1179" s="1" t="str">
        <f>IFERROR( LOOKUP(Table1[[#This Row],[Age]],$AO$3:$AO$8,$AP$3:$AP$8), "Out of Range")</f>
        <v>15-25</v>
      </c>
      <c r="Q1179" s="1" t="str">
        <f>TEXT(Table1[[#This Row],[Date Joined]],"DD")</f>
        <v>12</v>
      </c>
      <c r="R1179" s="1" t="str">
        <f>TEXT(Table1[[#This Row],[Date Joined]],"MMM")</f>
        <v>Jul</v>
      </c>
      <c r="S1179" s="1" t="str">
        <f>TEXT(Table1[[#This Row],[Date Joined]],"YYYY")</f>
        <v>2017</v>
      </c>
    </row>
    <row r="1180" spans="1:19" x14ac:dyDescent="0.3">
      <c r="A1180" s="1" t="s">
        <v>1287</v>
      </c>
      <c r="B1180" s="1" t="s">
        <v>99</v>
      </c>
      <c r="C1180" s="1" t="s">
        <v>15</v>
      </c>
      <c r="D1180" s="2">
        <v>43</v>
      </c>
      <c r="E1180" s="1" t="s">
        <v>40</v>
      </c>
      <c r="F1180" s="1" t="s">
        <v>41</v>
      </c>
      <c r="G1180" s="28">
        <v>42928</v>
      </c>
      <c r="H1180" s="3">
        <v>83519.929999999993</v>
      </c>
      <c r="I1180" s="1" t="s">
        <v>49</v>
      </c>
      <c r="J1180" s="1" t="s">
        <v>27</v>
      </c>
      <c r="K1180" s="1" t="s">
        <v>28</v>
      </c>
      <c r="L1180" s="1" t="s">
        <v>20</v>
      </c>
      <c r="M1180" s="1" t="s">
        <v>21</v>
      </c>
      <c r="N1180" s="1" t="s">
        <v>22</v>
      </c>
      <c r="O1180" s="1" t="s">
        <v>20</v>
      </c>
      <c r="P1180" s="1" t="str">
        <f>IFERROR( LOOKUP(Table1[[#This Row],[Age]],$AO$3:$AO$8,$AP$3:$AP$8), "Out of Range")</f>
        <v>35-45</v>
      </c>
      <c r="Q1180" s="1" t="str">
        <f>TEXT(Table1[[#This Row],[Date Joined]],"DD")</f>
        <v>12</v>
      </c>
      <c r="R1180" s="1" t="str">
        <f>TEXT(Table1[[#This Row],[Date Joined]],"MMM")</f>
        <v>Jul</v>
      </c>
      <c r="S1180" s="1" t="str">
        <f>TEXT(Table1[[#This Row],[Date Joined]],"YYYY")</f>
        <v>2017</v>
      </c>
    </row>
    <row r="1181" spans="1:19" x14ac:dyDescent="0.3">
      <c r="A1181" s="1" t="s">
        <v>1288</v>
      </c>
      <c r="B1181" s="1" t="s">
        <v>36</v>
      </c>
      <c r="C1181" s="1" t="s">
        <v>24</v>
      </c>
      <c r="D1181" s="2">
        <v>51</v>
      </c>
      <c r="E1181" s="1" t="s">
        <v>40</v>
      </c>
      <c r="F1181" s="1" t="s">
        <v>41</v>
      </c>
      <c r="G1181" s="28">
        <v>42928</v>
      </c>
      <c r="H1181" s="3">
        <v>65601.55</v>
      </c>
      <c r="I1181" s="1" t="s">
        <v>18</v>
      </c>
      <c r="J1181" s="1" t="s">
        <v>32</v>
      </c>
      <c r="K1181" s="1" t="s">
        <v>20</v>
      </c>
      <c r="L1181" s="1" t="s">
        <v>20</v>
      </c>
      <c r="M1181" s="1" t="s">
        <v>21</v>
      </c>
      <c r="N1181" s="1" t="s">
        <v>22</v>
      </c>
      <c r="O1181" s="1" t="s">
        <v>28</v>
      </c>
      <c r="P1181" s="1" t="str">
        <f>IFERROR( LOOKUP(Table1[[#This Row],[Age]],$AO$3:$AO$8,$AP$3:$AP$8), "Out of Range")</f>
        <v>45-55</v>
      </c>
      <c r="Q1181" s="1" t="str">
        <f>TEXT(Table1[[#This Row],[Date Joined]],"DD")</f>
        <v>12</v>
      </c>
      <c r="R1181" s="1" t="str">
        <f>TEXT(Table1[[#This Row],[Date Joined]],"MMM")</f>
        <v>Jul</v>
      </c>
      <c r="S1181" s="1" t="str">
        <f>TEXT(Table1[[#This Row],[Date Joined]],"YYYY")</f>
        <v>2017</v>
      </c>
    </row>
    <row r="1182" spans="1:19" x14ac:dyDescent="0.3">
      <c r="A1182" s="1" t="s">
        <v>1289</v>
      </c>
      <c r="B1182" s="1" t="s">
        <v>89</v>
      </c>
      <c r="C1182" s="1" t="s">
        <v>24</v>
      </c>
      <c r="D1182" s="2">
        <v>46</v>
      </c>
      <c r="E1182" s="1" t="s">
        <v>40</v>
      </c>
      <c r="F1182" s="1" t="s">
        <v>26</v>
      </c>
      <c r="G1182" s="28">
        <v>42928</v>
      </c>
      <c r="H1182" s="3">
        <v>25365.67</v>
      </c>
      <c r="I1182" s="1" t="s">
        <v>18</v>
      </c>
      <c r="J1182" s="1" t="s">
        <v>32</v>
      </c>
      <c r="K1182" s="1" t="s">
        <v>28</v>
      </c>
      <c r="L1182" s="1" t="s">
        <v>20</v>
      </c>
      <c r="M1182" s="1" t="s">
        <v>21</v>
      </c>
      <c r="N1182" s="1" t="s">
        <v>22</v>
      </c>
      <c r="O1182" s="1" t="s">
        <v>28</v>
      </c>
      <c r="P1182" s="1" t="str">
        <f>IFERROR( LOOKUP(Table1[[#This Row],[Age]],$AO$3:$AO$8,$AP$3:$AP$8), "Out of Range")</f>
        <v>45-55</v>
      </c>
      <c r="Q1182" s="1" t="str">
        <f>TEXT(Table1[[#This Row],[Date Joined]],"DD")</f>
        <v>12</v>
      </c>
      <c r="R1182" s="1" t="str">
        <f>TEXT(Table1[[#This Row],[Date Joined]],"MMM")</f>
        <v>Jul</v>
      </c>
      <c r="S1182" s="1" t="str">
        <f>TEXT(Table1[[#This Row],[Date Joined]],"YYYY")</f>
        <v>2017</v>
      </c>
    </row>
    <row r="1183" spans="1:19" x14ac:dyDescent="0.3">
      <c r="A1183" s="1" t="s">
        <v>1864</v>
      </c>
      <c r="B1183" s="1" t="s">
        <v>79</v>
      </c>
      <c r="C1183" s="1" t="s">
        <v>15</v>
      </c>
      <c r="D1183" s="2">
        <v>28</v>
      </c>
      <c r="E1183" s="1" t="s">
        <v>16</v>
      </c>
      <c r="F1183" s="1" t="s">
        <v>41</v>
      </c>
      <c r="G1183" s="28">
        <v>42971</v>
      </c>
      <c r="H1183" s="3">
        <v>8977.69</v>
      </c>
      <c r="I1183" s="1" t="s">
        <v>18</v>
      </c>
      <c r="J1183" s="1" t="s">
        <v>27</v>
      </c>
      <c r="K1183" s="1" t="s">
        <v>28</v>
      </c>
      <c r="L1183" s="1" t="s">
        <v>20</v>
      </c>
      <c r="M1183" s="1" t="s">
        <v>22</v>
      </c>
      <c r="N1183" s="1" t="s">
        <v>22</v>
      </c>
      <c r="O1183" s="1" t="s">
        <v>28</v>
      </c>
      <c r="P1183" s="1" t="str">
        <f>IFERROR( LOOKUP(Table1[[#This Row],[Age]],$AO$3:$AO$8,$AP$3:$AP$8), "Out of Range")</f>
        <v>26-35</v>
      </c>
      <c r="Q1183" s="1" t="str">
        <f>TEXT(Table1[[#This Row],[Date Joined]],"DD")</f>
        <v>24</v>
      </c>
      <c r="R1183" s="1" t="str">
        <f>TEXT(Table1[[#This Row],[Date Joined]],"MMM")</f>
        <v>Aug</v>
      </c>
      <c r="S1183" s="1" t="str">
        <f>TEXT(Table1[[#This Row],[Date Joined]],"YYYY")</f>
        <v>2017</v>
      </c>
    </row>
    <row r="1184" spans="1:19" x14ac:dyDescent="0.3">
      <c r="A1184" s="1" t="s">
        <v>1291</v>
      </c>
      <c r="B1184" s="1" t="s">
        <v>54</v>
      </c>
      <c r="C1184" s="1" t="s">
        <v>15</v>
      </c>
      <c r="D1184" s="2">
        <v>41</v>
      </c>
      <c r="E1184" s="1" t="s">
        <v>40</v>
      </c>
      <c r="F1184" s="1" t="s">
        <v>26</v>
      </c>
      <c r="G1184" s="28">
        <v>42928</v>
      </c>
      <c r="H1184" s="3">
        <v>37741.96</v>
      </c>
      <c r="I1184" s="1" t="s">
        <v>18</v>
      </c>
      <c r="J1184" s="1" t="s">
        <v>32</v>
      </c>
      <c r="K1184" s="1" t="s">
        <v>28</v>
      </c>
      <c r="L1184" s="1" t="s">
        <v>20</v>
      </c>
      <c r="M1184" s="1" t="s">
        <v>22</v>
      </c>
      <c r="N1184" s="1" t="s">
        <v>22</v>
      </c>
      <c r="O1184" s="1" t="s">
        <v>20</v>
      </c>
      <c r="P1184" s="1" t="str">
        <f>IFERROR( LOOKUP(Table1[[#This Row],[Age]],$AO$3:$AO$8,$AP$3:$AP$8), "Out of Range")</f>
        <v>35-45</v>
      </c>
      <c r="Q1184" s="1" t="str">
        <f>TEXT(Table1[[#This Row],[Date Joined]],"DD")</f>
        <v>12</v>
      </c>
      <c r="R1184" s="1" t="str">
        <f>TEXT(Table1[[#This Row],[Date Joined]],"MMM")</f>
        <v>Jul</v>
      </c>
      <c r="S1184" s="1" t="str">
        <f>TEXT(Table1[[#This Row],[Date Joined]],"YYYY")</f>
        <v>2017</v>
      </c>
    </row>
    <row r="1185" spans="1:19" x14ac:dyDescent="0.3">
      <c r="A1185" s="1" t="s">
        <v>1292</v>
      </c>
      <c r="B1185" s="1" t="s">
        <v>73</v>
      </c>
      <c r="C1185" s="1" t="s">
        <v>24</v>
      </c>
      <c r="D1185" s="2">
        <v>44</v>
      </c>
      <c r="E1185" s="1" t="s">
        <v>34</v>
      </c>
      <c r="F1185" s="1" t="s">
        <v>17</v>
      </c>
      <c r="G1185" s="28">
        <v>42928</v>
      </c>
      <c r="H1185" s="3">
        <v>44188.85</v>
      </c>
      <c r="I1185" s="1" t="s">
        <v>18</v>
      </c>
      <c r="J1185" s="1" t="s">
        <v>27</v>
      </c>
      <c r="K1185" s="1" t="s">
        <v>28</v>
      </c>
      <c r="L1185" s="1" t="s">
        <v>20</v>
      </c>
      <c r="M1185" s="1" t="s">
        <v>22</v>
      </c>
      <c r="N1185" s="1" t="s">
        <v>22</v>
      </c>
      <c r="O1185" s="1" t="s">
        <v>20</v>
      </c>
      <c r="P1185" s="1" t="str">
        <f>IFERROR( LOOKUP(Table1[[#This Row],[Age]],$AO$3:$AO$8,$AP$3:$AP$8), "Out of Range")</f>
        <v>35-45</v>
      </c>
      <c r="Q1185" s="1" t="str">
        <f>TEXT(Table1[[#This Row],[Date Joined]],"DD")</f>
        <v>12</v>
      </c>
      <c r="R1185" s="1" t="str">
        <f>TEXT(Table1[[#This Row],[Date Joined]],"MMM")</f>
        <v>Jul</v>
      </c>
      <c r="S1185" s="1" t="str">
        <f>TEXT(Table1[[#This Row],[Date Joined]],"YYYY")</f>
        <v>2017</v>
      </c>
    </row>
    <row r="1186" spans="1:19" x14ac:dyDescent="0.3">
      <c r="A1186" s="1" t="s">
        <v>1877</v>
      </c>
      <c r="B1186" s="1" t="s">
        <v>79</v>
      </c>
      <c r="C1186" s="1" t="s">
        <v>24</v>
      </c>
      <c r="D1186" s="2">
        <v>28</v>
      </c>
      <c r="E1186" s="1" t="s">
        <v>25</v>
      </c>
      <c r="F1186" s="1" t="s">
        <v>41</v>
      </c>
      <c r="G1186" s="28">
        <v>42971</v>
      </c>
      <c r="H1186" s="3">
        <v>38124.03</v>
      </c>
      <c r="I1186" s="1" t="s">
        <v>31</v>
      </c>
      <c r="J1186" s="1" t="s">
        <v>27</v>
      </c>
      <c r="K1186" s="1" t="s">
        <v>28</v>
      </c>
      <c r="L1186" s="1" t="s">
        <v>20</v>
      </c>
      <c r="M1186" s="1" t="s">
        <v>22</v>
      </c>
      <c r="N1186" s="1" t="s">
        <v>22</v>
      </c>
      <c r="O1186" s="1" t="s">
        <v>20</v>
      </c>
      <c r="P1186" s="1" t="str">
        <f>IFERROR( LOOKUP(Table1[[#This Row],[Age]],$AO$3:$AO$8,$AP$3:$AP$8), "Out of Range")</f>
        <v>26-35</v>
      </c>
      <c r="Q1186" s="1" t="str">
        <f>TEXT(Table1[[#This Row],[Date Joined]],"DD")</f>
        <v>24</v>
      </c>
      <c r="R1186" s="1" t="str">
        <f>TEXT(Table1[[#This Row],[Date Joined]],"MMM")</f>
        <v>Aug</v>
      </c>
      <c r="S1186" s="1" t="str">
        <f>TEXT(Table1[[#This Row],[Date Joined]],"YYYY")</f>
        <v>2017</v>
      </c>
    </row>
    <row r="1187" spans="1:19" x14ac:dyDescent="0.3">
      <c r="A1187" s="1" t="s">
        <v>1892</v>
      </c>
      <c r="B1187" s="1" t="s">
        <v>54</v>
      </c>
      <c r="C1187" s="1" t="s">
        <v>15</v>
      </c>
      <c r="D1187" s="2">
        <v>28</v>
      </c>
      <c r="E1187" s="1" t="s">
        <v>16</v>
      </c>
      <c r="F1187" s="1" t="s">
        <v>17</v>
      </c>
      <c r="G1187" s="28">
        <v>42973</v>
      </c>
      <c r="H1187" s="3">
        <v>123674.24000000001</v>
      </c>
      <c r="I1187" s="1" t="s">
        <v>18</v>
      </c>
      <c r="J1187" s="1" t="s">
        <v>32</v>
      </c>
      <c r="K1187" s="1" t="s">
        <v>28</v>
      </c>
      <c r="L1187" s="1" t="s">
        <v>20</v>
      </c>
      <c r="M1187" s="1" t="s">
        <v>22</v>
      </c>
      <c r="N1187" s="1" t="s">
        <v>22</v>
      </c>
      <c r="O1187" s="1" t="s">
        <v>20</v>
      </c>
      <c r="P1187" s="1" t="str">
        <f>IFERROR( LOOKUP(Table1[[#This Row],[Age]],$AO$3:$AO$8,$AP$3:$AP$8), "Out of Range")</f>
        <v>26-35</v>
      </c>
      <c r="Q1187" s="1" t="str">
        <f>TEXT(Table1[[#This Row],[Date Joined]],"DD")</f>
        <v>26</v>
      </c>
      <c r="R1187" s="1" t="str">
        <f>TEXT(Table1[[#This Row],[Date Joined]],"MMM")</f>
        <v>Aug</v>
      </c>
      <c r="S1187" s="1" t="str">
        <f>TEXT(Table1[[#This Row],[Date Joined]],"YYYY")</f>
        <v>2017</v>
      </c>
    </row>
    <row r="1188" spans="1:19" x14ac:dyDescent="0.3">
      <c r="A1188" s="1" t="s">
        <v>1295</v>
      </c>
      <c r="B1188" s="1" t="s">
        <v>50</v>
      </c>
      <c r="C1188" s="1" t="s">
        <v>15</v>
      </c>
      <c r="D1188" s="2">
        <v>42</v>
      </c>
      <c r="E1188" s="1" t="s">
        <v>25</v>
      </c>
      <c r="F1188" s="1" t="s">
        <v>17</v>
      </c>
      <c r="G1188" s="28">
        <v>42928</v>
      </c>
      <c r="H1188" s="3">
        <v>35789.550000000003</v>
      </c>
      <c r="I1188" s="1" t="s">
        <v>18</v>
      </c>
      <c r="J1188" s="1" t="s">
        <v>32</v>
      </c>
      <c r="K1188" s="1" t="s">
        <v>20</v>
      </c>
      <c r="L1188" s="1" t="s">
        <v>20</v>
      </c>
      <c r="M1188" s="1" t="s">
        <v>21</v>
      </c>
      <c r="N1188" s="1" t="s">
        <v>69</v>
      </c>
      <c r="O1188" s="1" t="s">
        <v>20</v>
      </c>
      <c r="P1188" s="1" t="str">
        <f>IFERROR( LOOKUP(Table1[[#This Row],[Age]],$AO$3:$AO$8,$AP$3:$AP$8), "Out of Range")</f>
        <v>35-45</v>
      </c>
      <c r="Q1188" s="1" t="str">
        <f>TEXT(Table1[[#This Row],[Date Joined]],"DD")</f>
        <v>12</v>
      </c>
      <c r="R1188" s="1" t="str">
        <f>TEXT(Table1[[#This Row],[Date Joined]],"MMM")</f>
        <v>Jul</v>
      </c>
      <c r="S1188" s="1" t="str">
        <f>TEXT(Table1[[#This Row],[Date Joined]],"YYYY")</f>
        <v>2017</v>
      </c>
    </row>
    <row r="1189" spans="1:19" x14ac:dyDescent="0.3">
      <c r="A1189" s="1" t="s">
        <v>1296</v>
      </c>
      <c r="B1189" s="1" t="s">
        <v>71</v>
      </c>
      <c r="C1189" s="1" t="s">
        <v>24</v>
      </c>
      <c r="D1189" s="2">
        <v>34</v>
      </c>
      <c r="E1189" s="1" t="s">
        <v>16</v>
      </c>
      <c r="F1189" s="1" t="s">
        <v>41</v>
      </c>
      <c r="G1189" s="28">
        <v>42929</v>
      </c>
      <c r="H1189" s="3">
        <v>22335.7</v>
      </c>
      <c r="I1189" s="1" t="s">
        <v>18</v>
      </c>
      <c r="J1189" s="1" t="s">
        <v>27</v>
      </c>
      <c r="K1189" s="1" t="s">
        <v>28</v>
      </c>
      <c r="L1189" s="1" t="s">
        <v>20</v>
      </c>
      <c r="M1189" s="1" t="s">
        <v>21</v>
      </c>
      <c r="N1189" s="1" t="s">
        <v>22</v>
      </c>
      <c r="O1189" s="1" t="s">
        <v>20</v>
      </c>
      <c r="P1189" s="1" t="str">
        <f>IFERROR( LOOKUP(Table1[[#This Row],[Age]],$AO$3:$AO$8,$AP$3:$AP$8), "Out of Range")</f>
        <v>26-35</v>
      </c>
      <c r="Q1189" s="1" t="str">
        <f>TEXT(Table1[[#This Row],[Date Joined]],"DD")</f>
        <v>13</v>
      </c>
      <c r="R1189" s="1" t="str">
        <f>TEXT(Table1[[#This Row],[Date Joined]],"MMM")</f>
        <v>Jul</v>
      </c>
      <c r="S1189" s="1" t="str">
        <f>TEXT(Table1[[#This Row],[Date Joined]],"YYYY")</f>
        <v>2017</v>
      </c>
    </row>
    <row r="1190" spans="1:19" x14ac:dyDescent="0.3">
      <c r="A1190" s="1" t="s">
        <v>1894</v>
      </c>
      <c r="B1190" s="1" t="s">
        <v>104</v>
      </c>
      <c r="C1190" s="1" t="s">
        <v>24</v>
      </c>
      <c r="D1190" s="2">
        <v>28</v>
      </c>
      <c r="E1190" s="1" t="s">
        <v>16</v>
      </c>
      <c r="F1190" s="1" t="s">
        <v>17</v>
      </c>
      <c r="G1190" s="28">
        <v>42973</v>
      </c>
      <c r="H1190" s="3">
        <v>212628.18</v>
      </c>
      <c r="I1190" s="1" t="s">
        <v>18</v>
      </c>
      <c r="J1190" s="1" t="s">
        <v>27</v>
      </c>
      <c r="K1190" s="1" t="s">
        <v>20</v>
      </c>
      <c r="L1190" s="1" t="s">
        <v>20</v>
      </c>
      <c r="M1190" s="1" t="s">
        <v>21</v>
      </c>
      <c r="N1190" s="1" t="s">
        <v>22</v>
      </c>
      <c r="O1190" s="1" t="s">
        <v>20</v>
      </c>
      <c r="P1190" s="1" t="str">
        <f>IFERROR( LOOKUP(Table1[[#This Row],[Age]],$AO$3:$AO$8,$AP$3:$AP$8), "Out of Range")</f>
        <v>26-35</v>
      </c>
      <c r="Q1190" s="1" t="str">
        <f>TEXT(Table1[[#This Row],[Date Joined]],"DD")</f>
        <v>26</v>
      </c>
      <c r="R1190" s="1" t="str">
        <f>TEXT(Table1[[#This Row],[Date Joined]],"MMM")</f>
        <v>Aug</v>
      </c>
      <c r="S1190" s="1" t="str">
        <f>TEXT(Table1[[#This Row],[Date Joined]],"YYYY")</f>
        <v>2017</v>
      </c>
    </row>
    <row r="1191" spans="1:19" x14ac:dyDescent="0.3">
      <c r="A1191" s="1" t="s">
        <v>1895</v>
      </c>
      <c r="B1191" s="1" t="s">
        <v>46</v>
      </c>
      <c r="C1191" s="1" t="s">
        <v>15</v>
      </c>
      <c r="D1191" s="2">
        <v>28</v>
      </c>
      <c r="E1191" s="1" t="s">
        <v>16</v>
      </c>
      <c r="F1191" s="1" t="s">
        <v>17</v>
      </c>
      <c r="G1191" s="28">
        <v>42973</v>
      </c>
      <c r="H1191" s="3">
        <v>69793.210000000006</v>
      </c>
      <c r="I1191" s="1" t="s">
        <v>31</v>
      </c>
      <c r="J1191" s="1" t="s">
        <v>27</v>
      </c>
      <c r="K1191" s="1" t="s">
        <v>28</v>
      </c>
      <c r="L1191" s="1" t="s">
        <v>20</v>
      </c>
      <c r="M1191" s="1" t="s">
        <v>21</v>
      </c>
      <c r="N1191" s="1" t="s">
        <v>29</v>
      </c>
      <c r="O1191" s="1" t="s">
        <v>20</v>
      </c>
      <c r="P1191" s="1" t="str">
        <f>IFERROR( LOOKUP(Table1[[#This Row],[Age]],$AO$3:$AO$8,$AP$3:$AP$8), "Out of Range")</f>
        <v>26-35</v>
      </c>
      <c r="Q1191" s="1" t="str">
        <f>TEXT(Table1[[#This Row],[Date Joined]],"DD")</f>
        <v>26</v>
      </c>
      <c r="R1191" s="1" t="str">
        <f>TEXT(Table1[[#This Row],[Date Joined]],"MMM")</f>
        <v>Aug</v>
      </c>
      <c r="S1191" s="1" t="str">
        <f>TEXT(Table1[[#This Row],[Date Joined]],"YYYY")</f>
        <v>2017</v>
      </c>
    </row>
    <row r="1192" spans="1:19" x14ac:dyDescent="0.3">
      <c r="A1192" s="1" t="s">
        <v>1299</v>
      </c>
      <c r="B1192" s="1" t="s">
        <v>52</v>
      </c>
      <c r="C1192" s="1" t="s">
        <v>15</v>
      </c>
      <c r="D1192" s="2">
        <v>23</v>
      </c>
      <c r="E1192" s="1" t="s">
        <v>16</v>
      </c>
      <c r="F1192" s="1" t="s">
        <v>17</v>
      </c>
      <c r="G1192" s="28">
        <v>42929</v>
      </c>
      <c r="H1192" s="3">
        <v>128305.67</v>
      </c>
      <c r="I1192" s="1" t="s">
        <v>49</v>
      </c>
      <c r="J1192" s="1" t="s">
        <v>32</v>
      </c>
      <c r="K1192" s="1" t="s">
        <v>20</v>
      </c>
      <c r="L1192" s="1" t="s">
        <v>20</v>
      </c>
      <c r="M1192" s="1" t="s">
        <v>22</v>
      </c>
      <c r="N1192" s="1" t="s">
        <v>22</v>
      </c>
      <c r="O1192" s="1" t="s">
        <v>28</v>
      </c>
      <c r="P1192" s="1" t="str">
        <f>IFERROR( LOOKUP(Table1[[#This Row],[Age]],$AO$3:$AO$8,$AP$3:$AP$8), "Out of Range")</f>
        <v>15-25</v>
      </c>
      <c r="Q1192" s="1" t="str">
        <f>TEXT(Table1[[#This Row],[Date Joined]],"DD")</f>
        <v>13</v>
      </c>
      <c r="R1192" s="1" t="str">
        <f>TEXT(Table1[[#This Row],[Date Joined]],"MMM")</f>
        <v>Jul</v>
      </c>
      <c r="S1192" s="1" t="str">
        <f>TEXT(Table1[[#This Row],[Date Joined]],"YYYY")</f>
        <v>2017</v>
      </c>
    </row>
    <row r="1193" spans="1:19" x14ac:dyDescent="0.3">
      <c r="A1193" s="1" t="s">
        <v>1896</v>
      </c>
      <c r="B1193" s="1" t="s">
        <v>79</v>
      </c>
      <c r="C1193" s="1" t="s">
        <v>15</v>
      </c>
      <c r="D1193" s="2">
        <v>28</v>
      </c>
      <c r="E1193" s="1" t="s">
        <v>16</v>
      </c>
      <c r="F1193" s="1" t="s">
        <v>26</v>
      </c>
      <c r="G1193" s="28">
        <v>42973</v>
      </c>
      <c r="H1193" s="3">
        <v>52213.97</v>
      </c>
      <c r="I1193" s="1" t="s">
        <v>18</v>
      </c>
      <c r="J1193" s="1" t="s">
        <v>32</v>
      </c>
      <c r="K1193" s="1" t="s">
        <v>28</v>
      </c>
      <c r="L1193" s="1" t="s">
        <v>20</v>
      </c>
      <c r="M1193" s="1" t="s">
        <v>22</v>
      </c>
      <c r="N1193" s="1" t="s">
        <v>22</v>
      </c>
      <c r="O1193" s="1" t="s">
        <v>20</v>
      </c>
      <c r="P1193" s="1" t="str">
        <f>IFERROR( LOOKUP(Table1[[#This Row],[Age]],$AO$3:$AO$8,$AP$3:$AP$8), "Out of Range")</f>
        <v>26-35</v>
      </c>
      <c r="Q1193" s="1" t="str">
        <f>TEXT(Table1[[#This Row],[Date Joined]],"DD")</f>
        <v>26</v>
      </c>
      <c r="R1193" s="1" t="str">
        <f>TEXT(Table1[[#This Row],[Date Joined]],"MMM")</f>
        <v>Aug</v>
      </c>
      <c r="S1193" s="1" t="str">
        <f>TEXT(Table1[[#This Row],[Date Joined]],"YYYY")</f>
        <v>2017</v>
      </c>
    </row>
    <row r="1194" spans="1:19" x14ac:dyDescent="0.3">
      <c r="A1194" s="1" t="s">
        <v>1301</v>
      </c>
      <c r="B1194" s="1" t="s">
        <v>72</v>
      </c>
      <c r="C1194" s="1" t="s">
        <v>24</v>
      </c>
      <c r="D1194" s="2">
        <v>22</v>
      </c>
      <c r="E1194" s="1" t="s">
        <v>16</v>
      </c>
      <c r="F1194" s="1" t="s">
        <v>17</v>
      </c>
      <c r="G1194" s="28">
        <v>42929</v>
      </c>
      <c r="H1194" s="3">
        <v>42072.24</v>
      </c>
      <c r="I1194" s="1" t="s">
        <v>31</v>
      </c>
      <c r="J1194" s="1" t="s">
        <v>27</v>
      </c>
      <c r="K1194" s="1" t="s">
        <v>20</v>
      </c>
      <c r="L1194" s="1" t="s">
        <v>28</v>
      </c>
      <c r="M1194" s="1" t="s">
        <v>21</v>
      </c>
      <c r="N1194" s="1" t="s">
        <v>22</v>
      </c>
      <c r="O1194" s="1" t="s">
        <v>20</v>
      </c>
      <c r="P1194" s="1" t="str">
        <f>IFERROR( LOOKUP(Table1[[#This Row],[Age]],$AO$3:$AO$8,$AP$3:$AP$8), "Out of Range")</f>
        <v>15-25</v>
      </c>
      <c r="Q1194" s="1" t="str">
        <f>TEXT(Table1[[#This Row],[Date Joined]],"DD")</f>
        <v>13</v>
      </c>
      <c r="R1194" s="1" t="str">
        <f>TEXT(Table1[[#This Row],[Date Joined]],"MMM")</f>
        <v>Jul</v>
      </c>
      <c r="S1194" s="1" t="str">
        <f>TEXT(Table1[[#This Row],[Date Joined]],"YYYY")</f>
        <v>2017</v>
      </c>
    </row>
    <row r="1195" spans="1:19" x14ac:dyDescent="0.3">
      <c r="A1195" s="1" t="s">
        <v>1302</v>
      </c>
      <c r="B1195" s="1" t="s">
        <v>67</v>
      </c>
      <c r="C1195" s="1" t="s">
        <v>15</v>
      </c>
      <c r="D1195" s="2">
        <v>18</v>
      </c>
      <c r="E1195" s="1" t="s">
        <v>16</v>
      </c>
      <c r="F1195" s="1" t="s">
        <v>17</v>
      </c>
      <c r="G1195" s="28">
        <v>42929</v>
      </c>
      <c r="H1195" s="3">
        <v>84287.34</v>
      </c>
      <c r="I1195" s="1" t="s">
        <v>31</v>
      </c>
      <c r="J1195" s="1" t="s">
        <v>27</v>
      </c>
      <c r="K1195" s="1" t="s">
        <v>28</v>
      </c>
      <c r="L1195" s="1" t="s">
        <v>20</v>
      </c>
      <c r="M1195" s="1" t="s">
        <v>21</v>
      </c>
      <c r="N1195" s="1" t="s">
        <v>29</v>
      </c>
      <c r="O1195" s="1" t="s">
        <v>20</v>
      </c>
      <c r="P1195" s="1" t="str">
        <f>IFERROR( LOOKUP(Table1[[#This Row],[Age]],$AO$3:$AO$8,$AP$3:$AP$8), "Out of Range")</f>
        <v>15-25</v>
      </c>
      <c r="Q1195" s="1" t="str">
        <f>TEXT(Table1[[#This Row],[Date Joined]],"DD")</f>
        <v>13</v>
      </c>
      <c r="R1195" s="1" t="str">
        <f>TEXT(Table1[[#This Row],[Date Joined]],"MMM")</f>
        <v>Jul</v>
      </c>
      <c r="S1195" s="1" t="str">
        <f>TEXT(Table1[[#This Row],[Date Joined]],"YYYY")</f>
        <v>2017</v>
      </c>
    </row>
    <row r="1196" spans="1:19" x14ac:dyDescent="0.3">
      <c r="A1196" s="1" t="s">
        <v>1972</v>
      </c>
      <c r="B1196" s="1" t="s">
        <v>88</v>
      </c>
      <c r="C1196" s="1" t="s">
        <v>24</v>
      </c>
      <c r="D1196" s="2">
        <v>28</v>
      </c>
      <c r="E1196" s="1" t="s">
        <v>16</v>
      </c>
      <c r="F1196" s="1" t="s">
        <v>17</v>
      </c>
      <c r="G1196" s="28">
        <v>42978</v>
      </c>
      <c r="H1196" s="3">
        <v>31184.82</v>
      </c>
      <c r="I1196" s="1" t="s">
        <v>31</v>
      </c>
      <c r="J1196" s="1" t="s">
        <v>27</v>
      </c>
      <c r="K1196" s="1" t="s">
        <v>28</v>
      </c>
      <c r="L1196" s="1" t="s">
        <v>28</v>
      </c>
      <c r="M1196" s="1" t="s">
        <v>21</v>
      </c>
      <c r="N1196" s="1" t="s">
        <v>38</v>
      </c>
      <c r="O1196" s="1" t="s">
        <v>20</v>
      </c>
      <c r="P1196" s="1" t="str">
        <f>IFERROR( LOOKUP(Table1[[#This Row],[Age]],$AO$3:$AO$8,$AP$3:$AP$8), "Out of Range")</f>
        <v>26-35</v>
      </c>
      <c r="Q1196" s="1" t="str">
        <f>TEXT(Table1[[#This Row],[Date Joined]],"DD")</f>
        <v>31</v>
      </c>
      <c r="R1196" s="1" t="str">
        <f>TEXT(Table1[[#This Row],[Date Joined]],"MMM")</f>
        <v>Aug</v>
      </c>
      <c r="S1196" s="1" t="str">
        <f>TEXT(Table1[[#This Row],[Date Joined]],"YYYY")</f>
        <v>2017</v>
      </c>
    </row>
    <row r="1197" spans="1:19" x14ac:dyDescent="0.3">
      <c r="A1197" s="1" t="s">
        <v>1304</v>
      </c>
      <c r="B1197" s="1" t="s">
        <v>102</v>
      </c>
      <c r="C1197" s="1" t="s">
        <v>24</v>
      </c>
      <c r="D1197" s="2">
        <v>37</v>
      </c>
      <c r="E1197" s="1" t="s">
        <v>16</v>
      </c>
      <c r="F1197" s="1" t="s">
        <v>17</v>
      </c>
      <c r="G1197" s="28">
        <v>42929</v>
      </c>
      <c r="H1197" s="3">
        <v>3457.34</v>
      </c>
      <c r="I1197" s="1" t="s">
        <v>18</v>
      </c>
      <c r="J1197" s="1" t="s">
        <v>32</v>
      </c>
      <c r="K1197" s="1" t="s">
        <v>20</v>
      </c>
      <c r="L1197" s="1" t="s">
        <v>20</v>
      </c>
      <c r="M1197" s="1" t="s">
        <v>21</v>
      </c>
      <c r="N1197" s="1" t="s">
        <v>29</v>
      </c>
      <c r="O1197" s="1" t="s">
        <v>20</v>
      </c>
      <c r="P1197" s="1" t="str">
        <f>IFERROR( LOOKUP(Table1[[#This Row],[Age]],$AO$3:$AO$8,$AP$3:$AP$8), "Out of Range")</f>
        <v>35-45</v>
      </c>
      <c r="Q1197" s="1" t="str">
        <f>TEXT(Table1[[#This Row],[Date Joined]],"DD")</f>
        <v>13</v>
      </c>
      <c r="R1197" s="1" t="str">
        <f>TEXT(Table1[[#This Row],[Date Joined]],"MMM")</f>
        <v>Jul</v>
      </c>
      <c r="S1197" s="1" t="str">
        <f>TEXT(Table1[[#This Row],[Date Joined]],"YYYY")</f>
        <v>2017</v>
      </c>
    </row>
    <row r="1198" spans="1:19" x14ac:dyDescent="0.3">
      <c r="A1198" s="1" t="s">
        <v>1305</v>
      </c>
      <c r="B1198" s="1" t="s">
        <v>65</v>
      </c>
      <c r="C1198" s="1" t="s">
        <v>24</v>
      </c>
      <c r="D1198" s="2">
        <v>42</v>
      </c>
      <c r="E1198" s="1" t="s">
        <v>16</v>
      </c>
      <c r="F1198" s="1" t="s">
        <v>26</v>
      </c>
      <c r="G1198" s="28">
        <v>42929</v>
      </c>
      <c r="H1198" s="3">
        <v>38371.72</v>
      </c>
      <c r="I1198" s="1" t="s">
        <v>18</v>
      </c>
      <c r="J1198" s="1" t="s">
        <v>19</v>
      </c>
      <c r="K1198" s="1" t="s">
        <v>20</v>
      </c>
      <c r="L1198" s="1" t="s">
        <v>20</v>
      </c>
      <c r="M1198" s="1" t="s">
        <v>53</v>
      </c>
      <c r="N1198" s="1" t="s">
        <v>22</v>
      </c>
      <c r="O1198" s="1" t="s">
        <v>20</v>
      </c>
      <c r="P1198" s="1" t="str">
        <f>IFERROR( LOOKUP(Table1[[#This Row],[Age]],$AO$3:$AO$8,$AP$3:$AP$8), "Out of Range")</f>
        <v>35-45</v>
      </c>
      <c r="Q1198" s="1" t="str">
        <f>TEXT(Table1[[#This Row],[Date Joined]],"DD")</f>
        <v>13</v>
      </c>
      <c r="R1198" s="1" t="str">
        <f>TEXT(Table1[[#This Row],[Date Joined]],"MMM")</f>
        <v>Jul</v>
      </c>
      <c r="S1198" s="1" t="str">
        <f>TEXT(Table1[[#This Row],[Date Joined]],"YYYY")</f>
        <v>2017</v>
      </c>
    </row>
    <row r="1199" spans="1:19" x14ac:dyDescent="0.3">
      <c r="A1199" s="1" t="s">
        <v>1306</v>
      </c>
      <c r="B1199" s="1" t="s">
        <v>46</v>
      </c>
      <c r="C1199" s="1" t="s">
        <v>15</v>
      </c>
      <c r="D1199" s="2">
        <v>55</v>
      </c>
      <c r="E1199" s="1" t="s">
        <v>40</v>
      </c>
      <c r="F1199" s="1" t="s">
        <v>41</v>
      </c>
      <c r="G1199" s="28">
        <v>42929</v>
      </c>
      <c r="H1199" s="3">
        <v>31066.78</v>
      </c>
      <c r="I1199" s="1" t="s">
        <v>18</v>
      </c>
      <c r="J1199" s="1" t="s">
        <v>32</v>
      </c>
      <c r="K1199" s="1" t="s">
        <v>20</v>
      </c>
      <c r="L1199" s="1" t="s">
        <v>20</v>
      </c>
      <c r="M1199" s="1" t="s">
        <v>53</v>
      </c>
      <c r="N1199" s="1" t="s">
        <v>22</v>
      </c>
      <c r="O1199" s="1" t="s">
        <v>20</v>
      </c>
      <c r="P1199" s="1" t="str">
        <f>IFERROR( LOOKUP(Table1[[#This Row],[Age]],$AO$3:$AO$8,$AP$3:$AP$8), "Out of Range")</f>
        <v>55-65</v>
      </c>
      <c r="Q1199" s="1" t="str">
        <f>TEXT(Table1[[#This Row],[Date Joined]],"DD")</f>
        <v>13</v>
      </c>
      <c r="R1199" s="1" t="str">
        <f>TEXT(Table1[[#This Row],[Date Joined]],"MMM")</f>
        <v>Jul</v>
      </c>
      <c r="S1199" s="1" t="str">
        <f>TEXT(Table1[[#This Row],[Date Joined]],"YYYY")</f>
        <v>2017</v>
      </c>
    </row>
    <row r="1200" spans="1:19" x14ac:dyDescent="0.3">
      <c r="A1200" s="1" t="s">
        <v>1307</v>
      </c>
      <c r="B1200" s="1" t="s">
        <v>93</v>
      </c>
      <c r="C1200" s="1" t="s">
        <v>15</v>
      </c>
      <c r="D1200" s="2">
        <v>48</v>
      </c>
      <c r="E1200" s="1" t="s">
        <v>40</v>
      </c>
      <c r="F1200" s="1" t="s">
        <v>26</v>
      </c>
      <c r="G1200" s="28">
        <v>42929</v>
      </c>
      <c r="H1200" s="3">
        <v>58733.18</v>
      </c>
      <c r="I1200" s="1" t="s">
        <v>49</v>
      </c>
      <c r="J1200" s="1" t="s">
        <v>27</v>
      </c>
      <c r="K1200" s="1" t="s">
        <v>20</v>
      </c>
      <c r="L1200" s="1" t="s">
        <v>20</v>
      </c>
      <c r="M1200" s="1" t="s">
        <v>21</v>
      </c>
      <c r="N1200" s="1" t="s">
        <v>22</v>
      </c>
      <c r="O1200" s="1" t="s">
        <v>20</v>
      </c>
      <c r="P1200" s="1" t="str">
        <f>IFERROR( LOOKUP(Table1[[#This Row],[Age]],$AO$3:$AO$8,$AP$3:$AP$8), "Out of Range")</f>
        <v>45-55</v>
      </c>
      <c r="Q1200" s="1" t="str">
        <f>TEXT(Table1[[#This Row],[Date Joined]],"DD")</f>
        <v>13</v>
      </c>
      <c r="R1200" s="1" t="str">
        <f>TEXT(Table1[[#This Row],[Date Joined]],"MMM")</f>
        <v>Jul</v>
      </c>
      <c r="S1200" s="1" t="str">
        <f>TEXT(Table1[[#This Row],[Date Joined]],"YYYY")</f>
        <v>2017</v>
      </c>
    </row>
    <row r="1201" spans="1:19" x14ac:dyDescent="0.3">
      <c r="A1201" s="1" t="s">
        <v>1308</v>
      </c>
      <c r="B1201" s="1" t="s">
        <v>94</v>
      </c>
      <c r="C1201" s="1" t="s">
        <v>15</v>
      </c>
      <c r="D1201" s="2">
        <v>55</v>
      </c>
      <c r="E1201" s="1" t="s">
        <v>40</v>
      </c>
      <c r="F1201" s="1" t="s">
        <v>17</v>
      </c>
      <c r="G1201" s="28">
        <v>42929</v>
      </c>
      <c r="H1201" s="3">
        <v>41391.040000000001</v>
      </c>
      <c r="I1201" s="1" t="s">
        <v>31</v>
      </c>
      <c r="J1201" s="1" t="s">
        <v>32</v>
      </c>
      <c r="K1201" s="1" t="s">
        <v>28</v>
      </c>
      <c r="L1201" s="1" t="s">
        <v>20</v>
      </c>
      <c r="M1201" s="1" t="s">
        <v>21</v>
      </c>
      <c r="N1201" s="1" t="s">
        <v>22</v>
      </c>
      <c r="O1201" s="1" t="s">
        <v>20</v>
      </c>
      <c r="P1201" s="1" t="str">
        <f>IFERROR( LOOKUP(Table1[[#This Row],[Age]],$AO$3:$AO$8,$AP$3:$AP$8), "Out of Range")</f>
        <v>55-65</v>
      </c>
      <c r="Q1201" s="1" t="str">
        <f>TEXT(Table1[[#This Row],[Date Joined]],"DD")</f>
        <v>13</v>
      </c>
      <c r="R1201" s="1" t="str">
        <f>TEXT(Table1[[#This Row],[Date Joined]],"MMM")</f>
        <v>Jul</v>
      </c>
      <c r="S1201" s="1" t="str">
        <f>TEXT(Table1[[#This Row],[Date Joined]],"YYYY")</f>
        <v>2017</v>
      </c>
    </row>
    <row r="1202" spans="1:19" x14ac:dyDescent="0.3">
      <c r="A1202" s="1" t="s">
        <v>1309</v>
      </c>
      <c r="B1202" s="1" t="s">
        <v>57</v>
      </c>
      <c r="C1202" s="1" t="s">
        <v>15</v>
      </c>
      <c r="D1202" s="2">
        <v>48</v>
      </c>
      <c r="E1202" s="1" t="s">
        <v>40</v>
      </c>
      <c r="F1202" s="1" t="s">
        <v>41</v>
      </c>
      <c r="G1202" s="28">
        <v>42929</v>
      </c>
      <c r="H1202" s="3">
        <v>109549.52</v>
      </c>
      <c r="I1202" s="1" t="s">
        <v>18</v>
      </c>
      <c r="J1202" s="1" t="s">
        <v>27</v>
      </c>
      <c r="K1202" s="1" t="s">
        <v>28</v>
      </c>
      <c r="L1202" s="1" t="s">
        <v>20</v>
      </c>
      <c r="M1202" s="1" t="s">
        <v>22</v>
      </c>
      <c r="N1202" s="1" t="s">
        <v>22</v>
      </c>
      <c r="O1202" s="1" t="s">
        <v>20</v>
      </c>
      <c r="P1202" s="1" t="str">
        <f>IFERROR( LOOKUP(Table1[[#This Row],[Age]],$AO$3:$AO$8,$AP$3:$AP$8), "Out of Range")</f>
        <v>45-55</v>
      </c>
      <c r="Q1202" s="1" t="str">
        <f>TEXT(Table1[[#This Row],[Date Joined]],"DD")</f>
        <v>13</v>
      </c>
      <c r="R1202" s="1" t="str">
        <f>TEXT(Table1[[#This Row],[Date Joined]],"MMM")</f>
        <v>Jul</v>
      </c>
      <c r="S1202" s="1" t="str">
        <f>TEXT(Table1[[#This Row],[Date Joined]],"YYYY")</f>
        <v>2017</v>
      </c>
    </row>
    <row r="1203" spans="1:19" x14ac:dyDescent="0.3">
      <c r="A1203" s="1" t="s">
        <v>1310</v>
      </c>
      <c r="B1203" s="1" t="s">
        <v>92</v>
      </c>
      <c r="C1203" s="1" t="s">
        <v>15</v>
      </c>
      <c r="D1203" s="2">
        <v>52</v>
      </c>
      <c r="E1203" s="1" t="s">
        <v>40</v>
      </c>
      <c r="F1203" s="1" t="s">
        <v>26</v>
      </c>
      <c r="G1203" s="28">
        <v>42929</v>
      </c>
      <c r="H1203" s="3">
        <v>139680.07</v>
      </c>
      <c r="I1203" s="1" t="s">
        <v>18</v>
      </c>
      <c r="J1203" s="1" t="s">
        <v>27</v>
      </c>
      <c r="K1203" s="1" t="s">
        <v>20</v>
      </c>
      <c r="L1203" s="1" t="s">
        <v>20</v>
      </c>
      <c r="M1203" s="1" t="s">
        <v>21</v>
      </c>
      <c r="N1203" s="1" t="s">
        <v>22</v>
      </c>
      <c r="O1203" s="1" t="s">
        <v>20</v>
      </c>
      <c r="P1203" s="1" t="str">
        <f>IFERROR( LOOKUP(Table1[[#This Row],[Age]],$AO$3:$AO$8,$AP$3:$AP$8), "Out of Range")</f>
        <v>45-55</v>
      </c>
      <c r="Q1203" s="1" t="str">
        <f>TEXT(Table1[[#This Row],[Date Joined]],"DD")</f>
        <v>13</v>
      </c>
      <c r="R1203" s="1" t="str">
        <f>TEXT(Table1[[#This Row],[Date Joined]],"MMM")</f>
        <v>Jul</v>
      </c>
      <c r="S1203" s="1" t="str">
        <f>TEXT(Table1[[#This Row],[Date Joined]],"YYYY")</f>
        <v>2017</v>
      </c>
    </row>
    <row r="1204" spans="1:19" x14ac:dyDescent="0.3">
      <c r="A1204" s="1" t="s">
        <v>1311</v>
      </c>
      <c r="B1204" s="1" t="s">
        <v>78</v>
      </c>
      <c r="C1204" s="1" t="s">
        <v>15</v>
      </c>
      <c r="D1204" s="2">
        <v>43</v>
      </c>
      <c r="E1204" s="1" t="s">
        <v>34</v>
      </c>
      <c r="F1204" s="1" t="s">
        <v>17</v>
      </c>
      <c r="G1204" s="28">
        <v>42929</v>
      </c>
      <c r="H1204" s="3">
        <v>85361.64</v>
      </c>
      <c r="I1204" s="1" t="s">
        <v>49</v>
      </c>
      <c r="J1204" s="1" t="s">
        <v>27</v>
      </c>
      <c r="K1204" s="1" t="s">
        <v>28</v>
      </c>
      <c r="L1204" s="1" t="s">
        <v>20</v>
      </c>
      <c r="M1204" s="1" t="s">
        <v>21</v>
      </c>
      <c r="N1204" s="1" t="s">
        <v>22</v>
      </c>
      <c r="O1204" s="1" t="s">
        <v>20</v>
      </c>
      <c r="P1204" s="1" t="str">
        <f>IFERROR( LOOKUP(Table1[[#This Row],[Age]],$AO$3:$AO$8,$AP$3:$AP$8), "Out of Range")</f>
        <v>35-45</v>
      </c>
      <c r="Q1204" s="1" t="str">
        <f>TEXT(Table1[[#This Row],[Date Joined]],"DD")</f>
        <v>13</v>
      </c>
      <c r="R1204" s="1" t="str">
        <f>TEXT(Table1[[#This Row],[Date Joined]],"MMM")</f>
        <v>Jul</v>
      </c>
      <c r="S1204" s="1" t="str">
        <f>TEXT(Table1[[#This Row],[Date Joined]],"YYYY")</f>
        <v>2017</v>
      </c>
    </row>
    <row r="1205" spans="1:19" x14ac:dyDescent="0.3">
      <c r="A1205" s="1" t="s">
        <v>1312</v>
      </c>
      <c r="B1205" s="1" t="s">
        <v>42</v>
      </c>
      <c r="C1205" s="1" t="s">
        <v>24</v>
      </c>
      <c r="D1205" s="2">
        <v>42</v>
      </c>
      <c r="E1205" s="1" t="s">
        <v>34</v>
      </c>
      <c r="F1205" s="1" t="s">
        <v>17</v>
      </c>
      <c r="G1205" s="28">
        <v>42929</v>
      </c>
      <c r="H1205" s="3">
        <v>6342.37</v>
      </c>
      <c r="I1205" s="1" t="s">
        <v>18</v>
      </c>
      <c r="J1205" s="1" t="s">
        <v>19</v>
      </c>
      <c r="K1205" s="1" t="s">
        <v>28</v>
      </c>
      <c r="L1205" s="1" t="s">
        <v>20</v>
      </c>
      <c r="M1205" s="1" t="s">
        <v>22</v>
      </c>
      <c r="N1205" s="1" t="s">
        <v>22</v>
      </c>
      <c r="O1205" s="1" t="s">
        <v>20</v>
      </c>
      <c r="P1205" s="1" t="str">
        <f>IFERROR( LOOKUP(Table1[[#This Row],[Age]],$AO$3:$AO$8,$AP$3:$AP$8), "Out of Range")</f>
        <v>35-45</v>
      </c>
      <c r="Q1205" s="1" t="str">
        <f>TEXT(Table1[[#This Row],[Date Joined]],"DD")</f>
        <v>13</v>
      </c>
      <c r="R1205" s="1" t="str">
        <f>TEXT(Table1[[#This Row],[Date Joined]],"MMM")</f>
        <v>Jul</v>
      </c>
      <c r="S1205" s="1" t="str">
        <f>TEXT(Table1[[#This Row],[Date Joined]],"YYYY")</f>
        <v>2017</v>
      </c>
    </row>
    <row r="1206" spans="1:19" x14ac:dyDescent="0.3">
      <c r="A1206" s="1" t="s">
        <v>1313</v>
      </c>
      <c r="B1206" s="1" t="s">
        <v>51</v>
      </c>
      <c r="C1206" s="1" t="s">
        <v>24</v>
      </c>
      <c r="D1206" s="2">
        <v>42</v>
      </c>
      <c r="E1206" s="1" t="s">
        <v>34</v>
      </c>
      <c r="F1206" s="1" t="s">
        <v>17</v>
      </c>
      <c r="G1206" s="28">
        <v>42929</v>
      </c>
      <c r="H1206" s="3">
        <v>97197.119999999995</v>
      </c>
      <c r="I1206" s="1" t="s">
        <v>18</v>
      </c>
      <c r="J1206" s="1" t="s">
        <v>32</v>
      </c>
      <c r="K1206" s="1" t="s">
        <v>28</v>
      </c>
      <c r="L1206" s="1" t="s">
        <v>28</v>
      </c>
      <c r="M1206" s="1" t="s">
        <v>21</v>
      </c>
      <c r="N1206" s="1" t="s">
        <v>22</v>
      </c>
      <c r="O1206" s="1" t="s">
        <v>20</v>
      </c>
      <c r="P1206" s="1" t="str">
        <f>IFERROR( LOOKUP(Table1[[#This Row],[Age]],$AO$3:$AO$8,$AP$3:$AP$8), "Out of Range")</f>
        <v>35-45</v>
      </c>
      <c r="Q1206" s="1" t="str">
        <f>TEXT(Table1[[#This Row],[Date Joined]],"DD")</f>
        <v>13</v>
      </c>
      <c r="R1206" s="1" t="str">
        <f>TEXT(Table1[[#This Row],[Date Joined]],"MMM")</f>
        <v>Jul</v>
      </c>
      <c r="S1206" s="1" t="str">
        <f>TEXT(Table1[[#This Row],[Date Joined]],"YYYY")</f>
        <v>2017</v>
      </c>
    </row>
    <row r="1207" spans="1:19" x14ac:dyDescent="0.3">
      <c r="A1207" s="1" t="s">
        <v>2014</v>
      </c>
      <c r="B1207" s="1" t="s">
        <v>95</v>
      </c>
      <c r="C1207" s="1" t="s">
        <v>24</v>
      </c>
      <c r="D1207" s="2">
        <v>28</v>
      </c>
      <c r="E1207" s="1" t="s">
        <v>25</v>
      </c>
      <c r="F1207" s="1" t="s">
        <v>41</v>
      </c>
      <c r="G1207" s="28">
        <v>42981</v>
      </c>
      <c r="H1207" s="3">
        <v>46495.75</v>
      </c>
      <c r="I1207" s="1" t="s">
        <v>18</v>
      </c>
      <c r="J1207" s="1" t="s">
        <v>32</v>
      </c>
      <c r="K1207" s="1" t="s">
        <v>28</v>
      </c>
      <c r="L1207" s="1" t="s">
        <v>20</v>
      </c>
      <c r="M1207" s="1" t="s">
        <v>21</v>
      </c>
      <c r="N1207" s="1" t="s">
        <v>69</v>
      </c>
      <c r="O1207" s="1" t="s">
        <v>28</v>
      </c>
      <c r="P1207" s="1" t="str">
        <f>IFERROR( LOOKUP(Table1[[#This Row],[Age]],$AO$3:$AO$8,$AP$3:$AP$8), "Out of Range")</f>
        <v>26-35</v>
      </c>
      <c r="Q1207" s="1" t="str">
        <f>TEXT(Table1[[#This Row],[Date Joined]],"DD")</f>
        <v>03</v>
      </c>
      <c r="R1207" s="1" t="str">
        <f>TEXT(Table1[[#This Row],[Date Joined]],"MMM")</f>
        <v>Sep</v>
      </c>
      <c r="S1207" s="1" t="str">
        <f>TEXT(Table1[[#This Row],[Date Joined]],"YYYY")</f>
        <v>2017</v>
      </c>
    </row>
    <row r="1208" spans="1:19" x14ac:dyDescent="0.3">
      <c r="A1208" s="1" t="s">
        <v>1315</v>
      </c>
      <c r="B1208" s="1" t="s">
        <v>42</v>
      </c>
      <c r="C1208" s="1" t="s">
        <v>15</v>
      </c>
      <c r="D1208" s="2">
        <v>35</v>
      </c>
      <c r="E1208" s="1" t="s">
        <v>16</v>
      </c>
      <c r="F1208" s="1" t="s">
        <v>26</v>
      </c>
      <c r="G1208" s="28">
        <v>42930</v>
      </c>
      <c r="H1208" s="3">
        <v>58274.54</v>
      </c>
      <c r="I1208" s="1" t="s">
        <v>18</v>
      </c>
      <c r="J1208" s="1" t="s">
        <v>32</v>
      </c>
      <c r="K1208" s="1" t="s">
        <v>20</v>
      </c>
      <c r="L1208" s="1" t="s">
        <v>20</v>
      </c>
      <c r="M1208" s="1" t="s">
        <v>21</v>
      </c>
      <c r="N1208" s="1" t="s">
        <v>22</v>
      </c>
      <c r="O1208" s="1" t="s">
        <v>28</v>
      </c>
      <c r="P1208" s="1" t="str">
        <f>IFERROR( LOOKUP(Table1[[#This Row],[Age]],$AO$3:$AO$8,$AP$3:$AP$8), "Out of Range")</f>
        <v>35-45</v>
      </c>
      <c r="Q1208" s="1" t="str">
        <f>TEXT(Table1[[#This Row],[Date Joined]],"DD")</f>
        <v>14</v>
      </c>
      <c r="R1208" s="1" t="str">
        <f>TEXT(Table1[[#This Row],[Date Joined]],"MMM")</f>
        <v>Jul</v>
      </c>
      <c r="S1208" s="1" t="str">
        <f>TEXT(Table1[[#This Row],[Date Joined]],"YYYY")</f>
        <v>2017</v>
      </c>
    </row>
    <row r="1209" spans="1:19" x14ac:dyDescent="0.3">
      <c r="A1209" s="1" t="s">
        <v>1316</v>
      </c>
      <c r="B1209" s="1" t="s">
        <v>76</v>
      </c>
      <c r="C1209" s="1" t="s">
        <v>24</v>
      </c>
      <c r="D1209" s="2">
        <v>34</v>
      </c>
      <c r="E1209" s="1" t="s">
        <v>16</v>
      </c>
      <c r="F1209" s="1" t="s">
        <v>41</v>
      </c>
      <c r="G1209" s="28">
        <v>42930</v>
      </c>
      <c r="H1209" s="3">
        <v>94153.55</v>
      </c>
      <c r="I1209" s="1" t="s">
        <v>18</v>
      </c>
      <c r="J1209" s="1" t="s">
        <v>19</v>
      </c>
      <c r="K1209" s="1" t="s">
        <v>28</v>
      </c>
      <c r="L1209" s="1" t="s">
        <v>20</v>
      </c>
      <c r="M1209" s="1" t="s">
        <v>22</v>
      </c>
      <c r="N1209" s="1" t="s">
        <v>22</v>
      </c>
      <c r="O1209" s="1" t="s">
        <v>20</v>
      </c>
      <c r="P1209" s="1" t="str">
        <f>IFERROR( LOOKUP(Table1[[#This Row],[Age]],$AO$3:$AO$8,$AP$3:$AP$8), "Out of Range")</f>
        <v>26-35</v>
      </c>
      <c r="Q1209" s="1" t="str">
        <f>TEXT(Table1[[#This Row],[Date Joined]],"DD")</f>
        <v>14</v>
      </c>
      <c r="R1209" s="1" t="str">
        <f>TEXT(Table1[[#This Row],[Date Joined]],"MMM")</f>
        <v>Jul</v>
      </c>
      <c r="S1209" s="1" t="str">
        <f>TEXT(Table1[[#This Row],[Date Joined]],"YYYY")</f>
        <v>2017</v>
      </c>
    </row>
    <row r="1210" spans="1:19" x14ac:dyDescent="0.3">
      <c r="A1210" s="1" t="s">
        <v>1317</v>
      </c>
      <c r="B1210" s="1" t="s">
        <v>107</v>
      </c>
      <c r="C1210" s="1" t="s">
        <v>15</v>
      </c>
      <c r="D1210" s="2">
        <v>18</v>
      </c>
      <c r="E1210" s="1" t="s">
        <v>16</v>
      </c>
      <c r="F1210" s="1" t="s">
        <v>26</v>
      </c>
      <c r="G1210" s="28">
        <v>42930</v>
      </c>
      <c r="H1210" s="3">
        <v>60553.84</v>
      </c>
      <c r="I1210" s="1" t="s">
        <v>18</v>
      </c>
      <c r="J1210" s="1" t="s">
        <v>32</v>
      </c>
      <c r="K1210" s="1" t="s">
        <v>20</v>
      </c>
      <c r="L1210" s="1" t="s">
        <v>28</v>
      </c>
      <c r="M1210" s="1" t="s">
        <v>21</v>
      </c>
      <c r="N1210" s="1" t="s">
        <v>22</v>
      </c>
      <c r="O1210" s="1" t="s">
        <v>20</v>
      </c>
      <c r="P1210" s="1" t="str">
        <f>IFERROR( LOOKUP(Table1[[#This Row],[Age]],$AO$3:$AO$8,$AP$3:$AP$8), "Out of Range")</f>
        <v>15-25</v>
      </c>
      <c r="Q1210" s="1" t="str">
        <f>TEXT(Table1[[#This Row],[Date Joined]],"DD")</f>
        <v>14</v>
      </c>
      <c r="R1210" s="1" t="str">
        <f>TEXT(Table1[[#This Row],[Date Joined]],"MMM")</f>
        <v>Jul</v>
      </c>
      <c r="S1210" s="1" t="str">
        <f>TEXT(Table1[[#This Row],[Date Joined]],"YYYY")</f>
        <v>2017</v>
      </c>
    </row>
    <row r="1211" spans="1:19" x14ac:dyDescent="0.3">
      <c r="A1211" s="1" t="s">
        <v>2086</v>
      </c>
      <c r="B1211" s="1" t="s">
        <v>94</v>
      </c>
      <c r="C1211" s="1" t="s">
        <v>15</v>
      </c>
      <c r="D1211" s="2">
        <v>28</v>
      </c>
      <c r="E1211" s="1" t="s">
        <v>34</v>
      </c>
      <c r="F1211" s="1" t="s">
        <v>17</v>
      </c>
      <c r="G1211" s="28">
        <v>42987</v>
      </c>
      <c r="H1211" s="3">
        <v>141442.26999999999</v>
      </c>
      <c r="I1211" s="1" t="s">
        <v>49</v>
      </c>
      <c r="J1211" s="1" t="s">
        <v>32</v>
      </c>
      <c r="K1211" s="1" t="s">
        <v>20</v>
      </c>
      <c r="L1211" s="1" t="s">
        <v>20</v>
      </c>
      <c r="M1211" s="1" t="s">
        <v>21</v>
      </c>
      <c r="N1211" s="1" t="s">
        <v>22</v>
      </c>
      <c r="O1211" s="1" t="s">
        <v>20</v>
      </c>
      <c r="P1211" s="1" t="str">
        <f>IFERROR( LOOKUP(Table1[[#This Row],[Age]],$AO$3:$AO$8,$AP$3:$AP$8), "Out of Range")</f>
        <v>26-35</v>
      </c>
      <c r="Q1211" s="1" t="str">
        <f>TEXT(Table1[[#This Row],[Date Joined]],"DD")</f>
        <v>09</v>
      </c>
      <c r="R1211" s="1" t="str">
        <f>TEXT(Table1[[#This Row],[Date Joined]],"MMM")</f>
        <v>Sep</v>
      </c>
      <c r="S1211" s="1" t="str">
        <f>TEXT(Table1[[#This Row],[Date Joined]],"YYYY")</f>
        <v>2017</v>
      </c>
    </row>
    <row r="1212" spans="1:19" x14ac:dyDescent="0.3">
      <c r="A1212" s="1" t="s">
        <v>1319</v>
      </c>
      <c r="B1212" s="1" t="s">
        <v>76</v>
      </c>
      <c r="C1212" s="1" t="s">
        <v>24</v>
      </c>
      <c r="D1212" s="2">
        <v>40</v>
      </c>
      <c r="E1212" s="1" t="s">
        <v>16</v>
      </c>
      <c r="F1212" s="1" t="s">
        <v>17</v>
      </c>
      <c r="G1212" s="28">
        <v>42930</v>
      </c>
      <c r="H1212" s="3">
        <v>1050.51</v>
      </c>
      <c r="I1212" s="1" t="s">
        <v>49</v>
      </c>
      <c r="J1212" s="1" t="s">
        <v>27</v>
      </c>
      <c r="K1212" s="1" t="s">
        <v>28</v>
      </c>
      <c r="L1212" s="1" t="s">
        <v>20</v>
      </c>
      <c r="M1212" s="1" t="s">
        <v>21</v>
      </c>
      <c r="N1212" s="1" t="s">
        <v>29</v>
      </c>
      <c r="O1212" s="1" t="s">
        <v>20</v>
      </c>
      <c r="P1212" s="1" t="str">
        <f>IFERROR( LOOKUP(Table1[[#This Row],[Age]],$AO$3:$AO$8,$AP$3:$AP$8), "Out of Range")</f>
        <v>35-45</v>
      </c>
      <c r="Q1212" s="1" t="str">
        <f>TEXT(Table1[[#This Row],[Date Joined]],"DD")</f>
        <v>14</v>
      </c>
      <c r="R1212" s="1" t="str">
        <f>TEXT(Table1[[#This Row],[Date Joined]],"MMM")</f>
        <v>Jul</v>
      </c>
      <c r="S1212" s="1" t="str">
        <f>TEXT(Table1[[#This Row],[Date Joined]],"YYYY")</f>
        <v>2017</v>
      </c>
    </row>
    <row r="1213" spans="1:19" x14ac:dyDescent="0.3">
      <c r="A1213" s="1" t="s">
        <v>1320</v>
      </c>
      <c r="B1213" s="1" t="s">
        <v>93</v>
      </c>
      <c r="C1213" s="1" t="s">
        <v>15</v>
      </c>
      <c r="D1213" s="2">
        <v>39</v>
      </c>
      <c r="E1213" s="1" t="s">
        <v>16</v>
      </c>
      <c r="F1213" s="1" t="s">
        <v>17</v>
      </c>
      <c r="G1213" s="28">
        <v>42930</v>
      </c>
      <c r="H1213" s="3">
        <v>157786.64000000001</v>
      </c>
      <c r="I1213" s="1" t="s">
        <v>31</v>
      </c>
      <c r="J1213" s="1" t="s">
        <v>27</v>
      </c>
      <c r="K1213" s="1" t="s">
        <v>20</v>
      </c>
      <c r="L1213" s="1" t="s">
        <v>20</v>
      </c>
      <c r="M1213" s="1" t="s">
        <v>21</v>
      </c>
      <c r="N1213" s="1" t="s">
        <v>22</v>
      </c>
      <c r="O1213" s="1" t="s">
        <v>20</v>
      </c>
      <c r="P1213" s="1" t="str">
        <f>IFERROR( LOOKUP(Table1[[#This Row],[Age]],$AO$3:$AO$8,$AP$3:$AP$8), "Out of Range")</f>
        <v>35-45</v>
      </c>
      <c r="Q1213" s="1" t="str">
        <f>TEXT(Table1[[#This Row],[Date Joined]],"DD")</f>
        <v>14</v>
      </c>
      <c r="R1213" s="1" t="str">
        <f>TEXT(Table1[[#This Row],[Date Joined]],"MMM")</f>
        <v>Jul</v>
      </c>
      <c r="S1213" s="1" t="str">
        <f>TEXT(Table1[[#This Row],[Date Joined]],"YYYY")</f>
        <v>2017</v>
      </c>
    </row>
    <row r="1214" spans="1:19" x14ac:dyDescent="0.3">
      <c r="A1214" s="1" t="s">
        <v>2112</v>
      </c>
      <c r="B1214" s="1" t="s">
        <v>107</v>
      </c>
      <c r="C1214" s="1" t="s">
        <v>24</v>
      </c>
      <c r="D1214" s="2">
        <v>28</v>
      </c>
      <c r="E1214" s="1" t="s">
        <v>16</v>
      </c>
      <c r="F1214" s="1" t="s">
        <v>17</v>
      </c>
      <c r="G1214" s="28">
        <v>42989</v>
      </c>
      <c r="H1214" s="3">
        <v>58618.1</v>
      </c>
      <c r="I1214" s="1" t="s">
        <v>18</v>
      </c>
      <c r="J1214" s="1" t="s">
        <v>27</v>
      </c>
      <c r="K1214" s="1" t="s">
        <v>28</v>
      </c>
      <c r="L1214" s="1" t="s">
        <v>28</v>
      </c>
      <c r="M1214" s="1" t="s">
        <v>21</v>
      </c>
      <c r="N1214" s="1" t="s">
        <v>22</v>
      </c>
      <c r="O1214" s="1" t="s">
        <v>20</v>
      </c>
      <c r="P1214" s="1" t="str">
        <f>IFERROR( LOOKUP(Table1[[#This Row],[Age]],$AO$3:$AO$8,$AP$3:$AP$8), "Out of Range")</f>
        <v>26-35</v>
      </c>
      <c r="Q1214" s="1" t="str">
        <f>TEXT(Table1[[#This Row],[Date Joined]],"DD")</f>
        <v>11</v>
      </c>
      <c r="R1214" s="1" t="str">
        <f>TEXT(Table1[[#This Row],[Date Joined]],"MMM")</f>
        <v>Sep</v>
      </c>
      <c r="S1214" s="1" t="str">
        <f>TEXT(Table1[[#This Row],[Date Joined]],"YYYY")</f>
        <v>2017</v>
      </c>
    </row>
    <row r="1215" spans="1:19" x14ac:dyDescent="0.3">
      <c r="A1215" s="1" t="s">
        <v>1322</v>
      </c>
      <c r="B1215" s="1" t="s">
        <v>59</v>
      </c>
      <c r="C1215" s="1" t="s">
        <v>24</v>
      </c>
      <c r="D1215" s="2">
        <v>58</v>
      </c>
      <c r="E1215" s="1" t="s">
        <v>40</v>
      </c>
      <c r="F1215" s="1" t="s">
        <v>41</v>
      </c>
      <c r="G1215" s="28">
        <v>42930</v>
      </c>
      <c r="H1215" s="3">
        <v>103024.82</v>
      </c>
      <c r="I1215" s="1" t="s">
        <v>18</v>
      </c>
      <c r="J1215" s="1" t="s">
        <v>27</v>
      </c>
      <c r="K1215" s="1" t="s">
        <v>28</v>
      </c>
      <c r="L1215" s="1" t="s">
        <v>20</v>
      </c>
      <c r="M1215" s="1" t="s">
        <v>21</v>
      </c>
      <c r="N1215" s="1" t="s">
        <v>22</v>
      </c>
      <c r="O1215" s="1" t="s">
        <v>20</v>
      </c>
      <c r="P1215" s="1" t="str">
        <f>IFERROR( LOOKUP(Table1[[#This Row],[Age]],$AO$3:$AO$8,$AP$3:$AP$8), "Out of Range")</f>
        <v>55-65</v>
      </c>
      <c r="Q1215" s="1" t="str">
        <f>TEXT(Table1[[#This Row],[Date Joined]],"DD")</f>
        <v>14</v>
      </c>
      <c r="R1215" s="1" t="str">
        <f>TEXT(Table1[[#This Row],[Date Joined]],"MMM")</f>
        <v>Jul</v>
      </c>
      <c r="S1215" s="1" t="str">
        <f>TEXT(Table1[[#This Row],[Date Joined]],"YYYY")</f>
        <v>2017</v>
      </c>
    </row>
    <row r="1216" spans="1:19" x14ac:dyDescent="0.3">
      <c r="A1216" s="1" t="s">
        <v>1323</v>
      </c>
      <c r="B1216" s="1" t="s">
        <v>64</v>
      </c>
      <c r="C1216" s="1" t="s">
        <v>15</v>
      </c>
      <c r="D1216" s="2">
        <v>56</v>
      </c>
      <c r="E1216" s="1" t="s">
        <v>40</v>
      </c>
      <c r="F1216" s="1" t="s">
        <v>26</v>
      </c>
      <c r="G1216" s="28">
        <v>42930</v>
      </c>
      <c r="H1216" s="3">
        <v>5340.25</v>
      </c>
      <c r="I1216" s="1" t="s">
        <v>18</v>
      </c>
      <c r="J1216" s="1" t="s">
        <v>27</v>
      </c>
      <c r="K1216" s="1" t="s">
        <v>20</v>
      </c>
      <c r="L1216" s="1" t="s">
        <v>20</v>
      </c>
      <c r="M1216" s="1" t="s">
        <v>22</v>
      </c>
      <c r="N1216" s="1" t="s">
        <v>22</v>
      </c>
      <c r="O1216" s="1" t="s">
        <v>20</v>
      </c>
      <c r="P1216" s="1" t="str">
        <f>IFERROR( LOOKUP(Table1[[#This Row],[Age]],$AO$3:$AO$8,$AP$3:$AP$8), "Out of Range")</f>
        <v>55-65</v>
      </c>
      <c r="Q1216" s="1" t="str">
        <f>TEXT(Table1[[#This Row],[Date Joined]],"DD")</f>
        <v>14</v>
      </c>
      <c r="R1216" s="1" t="str">
        <f>TEXT(Table1[[#This Row],[Date Joined]],"MMM")</f>
        <v>Jul</v>
      </c>
      <c r="S1216" s="1" t="str">
        <f>TEXT(Table1[[#This Row],[Date Joined]],"YYYY")</f>
        <v>2017</v>
      </c>
    </row>
    <row r="1217" spans="1:19" x14ac:dyDescent="0.3">
      <c r="A1217" s="1" t="s">
        <v>2158</v>
      </c>
      <c r="B1217" s="1" t="s">
        <v>66</v>
      </c>
      <c r="C1217" s="1" t="s">
        <v>24</v>
      </c>
      <c r="D1217" s="2">
        <v>28</v>
      </c>
      <c r="E1217" s="1" t="s">
        <v>16</v>
      </c>
      <c r="F1217" s="1" t="s">
        <v>17</v>
      </c>
      <c r="G1217" s="28">
        <v>42992</v>
      </c>
      <c r="H1217" s="3">
        <v>123339.58</v>
      </c>
      <c r="I1217" s="1" t="s">
        <v>18</v>
      </c>
      <c r="J1217" s="1" t="s">
        <v>19</v>
      </c>
      <c r="K1217" s="1" t="s">
        <v>20</v>
      </c>
      <c r="L1217" s="1" t="s">
        <v>20</v>
      </c>
      <c r="M1217" s="1" t="s">
        <v>21</v>
      </c>
      <c r="N1217" s="1" t="s">
        <v>69</v>
      </c>
      <c r="O1217" s="1" t="s">
        <v>28</v>
      </c>
      <c r="P1217" s="1" t="str">
        <f>IFERROR( LOOKUP(Table1[[#This Row],[Age]],$AO$3:$AO$8,$AP$3:$AP$8), "Out of Range")</f>
        <v>26-35</v>
      </c>
      <c r="Q1217" s="1" t="str">
        <f>TEXT(Table1[[#This Row],[Date Joined]],"DD")</f>
        <v>14</v>
      </c>
      <c r="R1217" s="1" t="str">
        <f>TEXT(Table1[[#This Row],[Date Joined]],"MMM")</f>
        <v>Sep</v>
      </c>
      <c r="S1217" s="1" t="str">
        <f>TEXT(Table1[[#This Row],[Date Joined]],"YYYY")</f>
        <v>2017</v>
      </c>
    </row>
    <row r="1218" spans="1:19" x14ac:dyDescent="0.3">
      <c r="A1218" s="1" t="s">
        <v>1325</v>
      </c>
      <c r="B1218" s="1" t="s">
        <v>51</v>
      </c>
      <c r="C1218" s="1" t="s">
        <v>15</v>
      </c>
      <c r="D1218" s="2">
        <v>48</v>
      </c>
      <c r="E1218" s="1" t="s">
        <v>34</v>
      </c>
      <c r="F1218" s="1" t="s">
        <v>41</v>
      </c>
      <c r="G1218" s="28">
        <v>42930</v>
      </c>
      <c r="H1218" s="3">
        <v>70772.509999999995</v>
      </c>
      <c r="I1218" s="1" t="s">
        <v>31</v>
      </c>
      <c r="J1218" s="1" t="s">
        <v>32</v>
      </c>
      <c r="K1218" s="1" t="s">
        <v>20</v>
      </c>
      <c r="L1218" s="1" t="s">
        <v>20</v>
      </c>
      <c r="M1218" s="1" t="s">
        <v>21</v>
      </c>
      <c r="N1218" s="1" t="s">
        <v>69</v>
      </c>
      <c r="O1218" s="1" t="s">
        <v>20</v>
      </c>
      <c r="P1218" s="1" t="str">
        <f>IFERROR( LOOKUP(Table1[[#This Row],[Age]],$AO$3:$AO$8,$AP$3:$AP$8), "Out of Range")</f>
        <v>45-55</v>
      </c>
      <c r="Q1218" s="1" t="str">
        <f>TEXT(Table1[[#This Row],[Date Joined]],"DD")</f>
        <v>14</v>
      </c>
      <c r="R1218" s="1" t="str">
        <f>TEXT(Table1[[#This Row],[Date Joined]],"MMM")</f>
        <v>Jul</v>
      </c>
      <c r="S1218" s="1" t="str">
        <f>TEXT(Table1[[#This Row],[Date Joined]],"YYYY")</f>
        <v>2017</v>
      </c>
    </row>
    <row r="1219" spans="1:19" x14ac:dyDescent="0.3">
      <c r="A1219" s="1" t="s">
        <v>1326</v>
      </c>
      <c r="B1219" s="1" t="s">
        <v>67</v>
      </c>
      <c r="C1219" s="1" t="s">
        <v>15</v>
      </c>
      <c r="D1219" s="2">
        <v>42</v>
      </c>
      <c r="E1219" s="1" t="s">
        <v>34</v>
      </c>
      <c r="F1219" s="1" t="s">
        <v>41</v>
      </c>
      <c r="G1219" s="28">
        <v>42930</v>
      </c>
      <c r="H1219" s="3">
        <v>12091.78</v>
      </c>
      <c r="I1219" s="1" t="s">
        <v>18</v>
      </c>
      <c r="J1219" s="1" t="s">
        <v>19</v>
      </c>
      <c r="K1219" s="1" t="s">
        <v>28</v>
      </c>
      <c r="L1219" s="1" t="s">
        <v>28</v>
      </c>
      <c r="M1219" s="1" t="s">
        <v>22</v>
      </c>
      <c r="N1219" s="1" t="s">
        <v>22</v>
      </c>
      <c r="O1219" s="1" t="s">
        <v>20</v>
      </c>
      <c r="P1219" s="1" t="str">
        <f>IFERROR( LOOKUP(Table1[[#This Row],[Age]],$AO$3:$AO$8,$AP$3:$AP$8), "Out of Range")</f>
        <v>35-45</v>
      </c>
      <c r="Q1219" s="1" t="str">
        <f>TEXT(Table1[[#This Row],[Date Joined]],"DD")</f>
        <v>14</v>
      </c>
      <c r="R1219" s="1" t="str">
        <f>TEXT(Table1[[#This Row],[Date Joined]],"MMM")</f>
        <v>Jul</v>
      </c>
      <c r="S1219" s="1" t="str">
        <f>TEXT(Table1[[#This Row],[Date Joined]],"YYYY")</f>
        <v>2017</v>
      </c>
    </row>
    <row r="1220" spans="1:19" x14ac:dyDescent="0.3">
      <c r="A1220" s="1" t="s">
        <v>1327</v>
      </c>
      <c r="B1220" s="1" t="s">
        <v>107</v>
      </c>
      <c r="C1220" s="1" t="s">
        <v>24</v>
      </c>
      <c r="D1220" s="2">
        <v>34</v>
      </c>
      <c r="E1220" s="1" t="s">
        <v>25</v>
      </c>
      <c r="F1220" s="1" t="s">
        <v>41</v>
      </c>
      <c r="G1220" s="28">
        <v>42930</v>
      </c>
      <c r="H1220" s="3">
        <v>30958.16</v>
      </c>
      <c r="I1220" s="1" t="s">
        <v>18</v>
      </c>
      <c r="J1220" s="1" t="s">
        <v>22</v>
      </c>
      <c r="K1220" s="1" t="s">
        <v>20</v>
      </c>
      <c r="L1220" s="1" t="s">
        <v>20</v>
      </c>
      <c r="M1220" s="1" t="s">
        <v>22</v>
      </c>
      <c r="N1220" s="1" t="s">
        <v>22</v>
      </c>
      <c r="O1220" s="1" t="s">
        <v>20</v>
      </c>
      <c r="P1220" s="1" t="str">
        <f>IFERROR( LOOKUP(Table1[[#This Row],[Age]],$AO$3:$AO$8,$AP$3:$AP$8), "Out of Range")</f>
        <v>26-35</v>
      </c>
      <c r="Q1220" s="1" t="str">
        <f>TEXT(Table1[[#This Row],[Date Joined]],"DD")</f>
        <v>14</v>
      </c>
      <c r="R1220" s="1" t="str">
        <f>TEXT(Table1[[#This Row],[Date Joined]],"MMM")</f>
        <v>Jul</v>
      </c>
      <c r="S1220" s="1" t="str">
        <f>TEXT(Table1[[#This Row],[Date Joined]],"YYYY")</f>
        <v>2017</v>
      </c>
    </row>
    <row r="1221" spans="1:19" x14ac:dyDescent="0.3">
      <c r="A1221" s="1" t="s">
        <v>1328</v>
      </c>
      <c r="B1221" s="1" t="s">
        <v>44</v>
      </c>
      <c r="C1221" s="1" t="s">
        <v>15</v>
      </c>
      <c r="D1221" s="2">
        <v>45</v>
      </c>
      <c r="E1221" s="1" t="s">
        <v>16</v>
      </c>
      <c r="F1221" s="1" t="s">
        <v>17</v>
      </c>
      <c r="G1221" s="28">
        <v>42931</v>
      </c>
      <c r="H1221" s="3">
        <v>41180.19</v>
      </c>
      <c r="I1221" s="1" t="s">
        <v>18</v>
      </c>
      <c r="J1221" s="1" t="s">
        <v>19</v>
      </c>
      <c r="K1221" s="1" t="s">
        <v>20</v>
      </c>
      <c r="L1221" s="1" t="s">
        <v>20</v>
      </c>
      <c r="M1221" s="1" t="s">
        <v>53</v>
      </c>
      <c r="N1221" s="1" t="s">
        <v>22</v>
      </c>
      <c r="O1221" s="1" t="s">
        <v>20</v>
      </c>
      <c r="P1221" s="1" t="str">
        <f>IFERROR( LOOKUP(Table1[[#This Row],[Age]],$AO$3:$AO$8,$AP$3:$AP$8), "Out of Range")</f>
        <v>45-55</v>
      </c>
      <c r="Q1221" s="1" t="str">
        <f>TEXT(Table1[[#This Row],[Date Joined]],"DD")</f>
        <v>15</v>
      </c>
      <c r="R1221" s="1" t="str">
        <f>TEXT(Table1[[#This Row],[Date Joined]],"MMM")</f>
        <v>Jul</v>
      </c>
      <c r="S1221" s="1" t="str">
        <f>TEXT(Table1[[#This Row],[Date Joined]],"YYYY")</f>
        <v>2017</v>
      </c>
    </row>
    <row r="1222" spans="1:19" x14ac:dyDescent="0.3">
      <c r="A1222" s="1" t="s">
        <v>1329</v>
      </c>
      <c r="B1222" s="1" t="s">
        <v>35</v>
      </c>
      <c r="C1222" s="1" t="s">
        <v>24</v>
      </c>
      <c r="D1222" s="2">
        <v>18</v>
      </c>
      <c r="E1222" s="1" t="s">
        <v>16</v>
      </c>
      <c r="F1222" s="1" t="s">
        <v>26</v>
      </c>
      <c r="G1222" s="28">
        <v>42931</v>
      </c>
      <c r="H1222" s="3">
        <v>30430.37</v>
      </c>
      <c r="I1222" s="1" t="s">
        <v>18</v>
      </c>
      <c r="J1222" s="1" t="s">
        <v>32</v>
      </c>
      <c r="K1222" s="1" t="s">
        <v>20</v>
      </c>
      <c r="L1222" s="1" t="s">
        <v>20</v>
      </c>
      <c r="M1222" s="1" t="s">
        <v>21</v>
      </c>
      <c r="N1222" s="1" t="s">
        <v>22</v>
      </c>
      <c r="O1222" s="1" t="s">
        <v>20</v>
      </c>
      <c r="P1222" s="1" t="str">
        <f>IFERROR( LOOKUP(Table1[[#This Row],[Age]],$AO$3:$AO$8,$AP$3:$AP$8), "Out of Range")</f>
        <v>15-25</v>
      </c>
      <c r="Q1222" s="1" t="str">
        <f>TEXT(Table1[[#This Row],[Date Joined]],"DD")</f>
        <v>15</v>
      </c>
      <c r="R1222" s="1" t="str">
        <f>TEXT(Table1[[#This Row],[Date Joined]],"MMM")</f>
        <v>Jul</v>
      </c>
      <c r="S1222" s="1" t="str">
        <f>TEXT(Table1[[#This Row],[Date Joined]],"YYYY")</f>
        <v>2017</v>
      </c>
    </row>
    <row r="1223" spans="1:19" x14ac:dyDescent="0.3">
      <c r="A1223" s="1" t="s">
        <v>1330</v>
      </c>
      <c r="B1223" s="1" t="s">
        <v>102</v>
      </c>
      <c r="C1223" s="1" t="s">
        <v>24</v>
      </c>
      <c r="D1223" s="2">
        <v>38</v>
      </c>
      <c r="E1223" s="1" t="s">
        <v>16</v>
      </c>
      <c r="F1223" s="1" t="s">
        <v>17</v>
      </c>
      <c r="G1223" s="28">
        <v>42931</v>
      </c>
      <c r="H1223" s="3">
        <v>37337.03</v>
      </c>
      <c r="I1223" s="1" t="s">
        <v>18</v>
      </c>
      <c r="J1223" s="1" t="s">
        <v>27</v>
      </c>
      <c r="K1223" s="1" t="s">
        <v>28</v>
      </c>
      <c r="L1223" s="1" t="s">
        <v>20</v>
      </c>
      <c r="M1223" s="1" t="s">
        <v>21</v>
      </c>
      <c r="N1223" s="1" t="s">
        <v>22</v>
      </c>
      <c r="O1223" s="1" t="s">
        <v>20</v>
      </c>
      <c r="P1223" s="1" t="str">
        <f>IFERROR( LOOKUP(Table1[[#This Row],[Age]],$AO$3:$AO$8,$AP$3:$AP$8), "Out of Range")</f>
        <v>35-45</v>
      </c>
      <c r="Q1223" s="1" t="str">
        <f>TEXT(Table1[[#This Row],[Date Joined]],"DD")</f>
        <v>15</v>
      </c>
      <c r="R1223" s="1" t="str">
        <f>TEXT(Table1[[#This Row],[Date Joined]],"MMM")</f>
        <v>Jul</v>
      </c>
      <c r="S1223" s="1" t="str">
        <f>TEXT(Table1[[#This Row],[Date Joined]],"YYYY")</f>
        <v>2017</v>
      </c>
    </row>
    <row r="1224" spans="1:19" x14ac:dyDescent="0.3">
      <c r="A1224" s="1" t="s">
        <v>2195</v>
      </c>
      <c r="B1224" s="1" t="s">
        <v>105</v>
      </c>
      <c r="C1224" s="1" t="s">
        <v>15</v>
      </c>
      <c r="D1224" s="2">
        <v>28</v>
      </c>
      <c r="E1224" s="1" t="s">
        <v>16</v>
      </c>
      <c r="F1224" s="1" t="s">
        <v>17</v>
      </c>
      <c r="G1224" s="28">
        <v>42994</v>
      </c>
      <c r="H1224" s="3">
        <v>79636.639999999999</v>
      </c>
      <c r="I1224" s="1" t="s">
        <v>18</v>
      </c>
      <c r="J1224" s="1" t="s">
        <v>19</v>
      </c>
      <c r="K1224" s="1" t="s">
        <v>20</v>
      </c>
      <c r="L1224" s="1" t="s">
        <v>20</v>
      </c>
      <c r="M1224" s="1" t="s">
        <v>22</v>
      </c>
      <c r="N1224" s="1" t="s">
        <v>22</v>
      </c>
      <c r="O1224" s="1" t="s">
        <v>20</v>
      </c>
      <c r="P1224" s="1" t="str">
        <f>IFERROR( LOOKUP(Table1[[#This Row],[Age]],$AO$3:$AO$8,$AP$3:$AP$8), "Out of Range")</f>
        <v>26-35</v>
      </c>
      <c r="Q1224" s="1" t="str">
        <f>TEXT(Table1[[#This Row],[Date Joined]],"DD")</f>
        <v>16</v>
      </c>
      <c r="R1224" s="1" t="str">
        <f>TEXT(Table1[[#This Row],[Date Joined]],"MMM")</f>
        <v>Sep</v>
      </c>
      <c r="S1224" s="1" t="str">
        <f>TEXT(Table1[[#This Row],[Date Joined]],"YYYY")</f>
        <v>2017</v>
      </c>
    </row>
    <row r="1225" spans="1:19" x14ac:dyDescent="0.3">
      <c r="A1225" s="1" t="s">
        <v>2206</v>
      </c>
      <c r="B1225" s="1" t="s">
        <v>72</v>
      </c>
      <c r="C1225" s="1" t="s">
        <v>15</v>
      </c>
      <c r="D1225" s="2">
        <v>28</v>
      </c>
      <c r="E1225" s="1" t="s">
        <v>16</v>
      </c>
      <c r="F1225" s="1" t="s">
        <v>17</v>
      </c>
      <c r="G1225" s="28">
        <v>42995</v>
      </c>
      <c r="H1225" s="3">
        <v>98497.51</v>
      </c>
      <c r="I1225" s="1" t="s">
        <v>49</v>
      </c>
      <c r="J1225" s="1" t="s">
        <v>32</v>
      </c>
      <c r="K1225" s="1" t="s">
        <v>28</v>
      </c>
      <c r="L1225" s="1" t="s">
        <v>20</v>
      </c>
      <c r="M1225" s="1" t="s">
        <v>22</v>
      </c>
      <c r="N1225" s="1" t="s">
        <v>22</v>
      </c>
      <c r="O1225" s="1" t="s">
        <v>20</v>
      </c>
      <c r="P1225" s="1" t="str">
        <f>IFERROR( LOOKUP(Table1[[#This Row],[Age]],$AO$3:$AO$8,$AP$3:$AP$8), "Out of Range")</f>
        <v>26-35</v>
      </c>
      <c r="Q1225" s="1" t="str">
        <f>TEXT(Table1[[#This Row],[Date Joined]],"DD")</f>
        <v>17</v>
      </c>
      <c r="R1225" s="1" t="str">
        <f>TEXT(Table1[[#This Row],[Date Joined]],"MMM")</f>
        <v>Sep</v>
      </c>
      <c r="S1225" s="1" t="str">
        <f>TEXT(Table1[[#This Row],[Date Joined]],"YYYY")</f>
        <v>2017</v>
      </c>
    </row>
    <row r="1226" spans="1:19" x14ac:dyDescent="0.3">
      <c r="A1226" s="1" t="s">
        <v>1333</v>
      </c>
      <c r="B1226" s="1" t="s">
        <v>51</v>
      </c>
      <c r="C1226" s="1" t="s">
        <v>15</v>
      </c>
      <c r="D1226" s="2">
        <v>34</v>
      </c>
      <c r="E1226" s="1" t="s">
        <v>16</v>
      </c>
      <c r="F1226" s="1" t="s">
        <v>17</v>
      </c>
      <c r="G1226" s="28">
        <v>42931</v>
      </c>
      <c r="H1226" s="3">
        <v>1370.31</v>
      </c>
      <c r="I1226" s="1" t="s">
        <v>31</v>
      </c>
      <c r="J1226" s="1" t="s">
        <v>27</v>
      </c>
      <c r="K1226" s="1" t="s">
        <v>28</v>
      </c>
      <c r="L1226" s="1" t="s">
        <v>20</v>
      </c>
      <c r="M1226" s="1" t="s">
        <v>22</v>
      </c>
      <c r="N1226" s="1" t="s">
        <v>22</v>
      </c>
      <c r="O1226" s="1" t="s">
        <v>20</v>
      </c>
      <c r="P1226" s="1" t="str">
        <f>IFERROR( LOOKUP(Table1[[#This Row],[Age]],$AO$3:$AO$8,$AP$3:$AP$8), "Out of Range")</f>
        <v>26-35</v>
      </c>
      <c r="Q1226" s="1" t="str">
        <f>TEXT(Table1[[#This Row],[Date Joined]],"DD")</f>
        <v>15</v>
      </c>
      <c r="R1226" s="1" t="str">
        <f>TEXT(Table1[[#This Row],[Date Joined]],"MMM")</f>
        <v>Jul</v>
      </c>
      <c r="S1226" s="1" t="str">
        <f>TEXT(Table1[[#This Row],[Date Joined]],"YYYY")</f>
        <v>2017</v>
      </c>
    </row>
    <row r="1227" spans="1:19" x14ac:dyDescent="0.3">
      <c r="A1227" s="1" t="s">
        <v>2265</v>
      </c>
      <c r="B1227" s="1" t="s">
        <v>107</v>
      </c>
      <c r="C1227" s="1" t="s">
        <v>15</v>
      </c>
      <c r="D1227" s="2">
        <v>28</v>
      </c>
      <c r="E1227" s="1" t="s">
        <v>16</v>
      </c>
      <c r="F1227" s="1" t="s">
        <v>41</v>
      </c>
      <c r="G1227" s="28">
        <v>42998</v>
      </c>
      <c r="H1227" s="3">
        <v>58097.58</v>
      </c>
      <c r="I1227" s="1" t="s">
        <v>18</v>
      </c>
      <c r="J1227" s="1" t="s">
        <v>27</v>
      </c>
      <c r="K1227" s="1" t="s">
        <v>28</v>
      </c>
      <c r="L1227" s="1" t="s">
        <v>20</v>
      </c>
      <c r="M1227" s="1" t="s">
        <v>53</v>
      </c>
      <c r="N1227" s="1" t="s">
        <v>22</v>
      </c>
      <c r="O1227" s="1" t="s">
        <v>20</v>
      </c>
      <c r="P1227" s="1" t="str">
        <f>IFERROR( LOOKUP(Table1[[#This Row],[Age]],$AO$3:$AO$8,$AP$3:$AP$8), "Out of Range")</f>
        <v>26-35</v>
      </c>
      <c r="Q1227" s="1" t="str">
        <f>TEXT(Table1[[#This Row],[Date Joined]],"DD")</f>
        <v>20</v>
      </c>
      <c r="R1227" s="1" t="str">
        <f>TEXT(Table1[[#This Row],[Date Joined]],"MMM")</f>
        <v>Sep</v>
      </c>
      <c r="S1227" s="1" t="str">
        <f>TEXT(Table1[[#This Row],[Date Joined]],"YYYY")</f>
        <v>2017</v>
      </c>
    </row>
    <row r="1228" spans="1:19" x14ac:dyDescent="0.3">
      <c r="A1228" s="1" t="s">
        <v>1335</v>
      </c>
      <c r="B1228" s="1" t="s">
        <v>78</v>
      </c>
      <c r="C1228" s="1" t="s">
        <v>24</v>
      </c>
      <c r="D1228" s="2">
        <v>42</v>
      </c>
      <c r="E1228" s="1" t="s">
        <v>16</v>
      </c>
      <c r="F1228" s="1" t="s">
        <v>26</v>
      </c>
      <c r="G1228" s="28">
        <v>42931</v>
      </c>
      <c r="H1228" s="3">
        <v>16133.76</v>
      </c>
      <c r="I1228" s="1" t="s">
        <v>49</v>
      </c>
      <c r="J1228" s="1" t="s">
        <v>27</v>
      </c>
      <c r="K1228" s="1" t="s">
        <v>28</v>
      </c>
      <c r="L1228" s="1" t="s">
        <v>28</v>
      </c>
      <c r="M1228" s="1" t="s">
        <v>21</v>
      </c>
      <c r="N1228" s="1" t="s">
        <v>38</v>
      </c>
      <c r="O1228" s="1" t="s">
        <v>20</v>
      </c>
      <c r="P1228" s="1" t="str">
        <f>IFERROR( LOOKUP(Table1[[#This Row],[Age]],$AO$3:$AO$8,$AP$3:$AP$8), "Out of Range")</f>
        <v>35-45</v>
      </c>
      <c r="Q1228" s="1" t="str">
        <f>TEXT(Table1[[#This Row],[Date Joined]],"DD")</f>
        <v>15</v>
      </c>
      <c r="R1228" s="1" t="str">
        <f>TEXT(Table1[[#This Row],[Date Joined]],"MMM")</f>
        <v>Jul</v>
      </c>
      <c r="S1228" s="1" t="str">
        <f>TEXT(Table1[[#This Row],[Date Joined]],"YYYY")</f>
        <v>2017</v>
      </c>
    </row>
    <row r="1229" spans="1:19" x14ac:dyDescent="0.3">
      <c r="A1229" s="1" t="s">
        <v>2281</v>
      </c>
      <c r="B1229" s="1" t="s">
        <v>88</v>
      </c>
      <c r="C1229" s="1" t="s">
        <v>24</v>
      </c>
      <c r="D1229" s="2">
        <v>28</v>
      </c>
      <c r="E1229" s="1" t="s">
        <v>16</v>
      </c>
      <c r="F1229" s="1" t="s">
        <v>17</v>
      </c>
      <c r="G1229" s="28">
        <v>42999</v>
      </c>
      <c r="H1229" s="3">
        <v>131476.60999999999</v>
      </c>
      <c r="I1229" s="1" t="s">
        <v>31</v>
      </c>
      <c r="J1229" s="1" t="s">
        <v>19</v>
      </c>
      <c r="K1229" s="1" t="s">
        <v>28</v>
      </c>
      <c r="L1229" s="1" t="s">
        <v>20</v>
      </c>
      <c r="M1229" s="1" t="s">
        <v>22</v>
      </c>
      <c r="N1229" s="1" t="s">
        <v>22</v>
      </c>
      <c r="O1229" s="1" t="s">
        <v>20</v>
      </c>
      <c r="P1229" s="1" t="str">
        <f>IFERROR( LOOKUP(Table1[[#This Row],[Age]],$AO$3:$AO$8,$AP$3:$AP$8), "Out of Range")</f>
        <v>26-35</v>
      </c>
      <c r="Q1229" s="1" t="str">
        <f>TEXT(Table1[[#This Row],[Date Joined]],"DD")</f>
        <v>21</v>
      </c>
      <c r="R1229" s="1" t="str">
        <f>TEXT(Table1[[#This Row],[Date Joined]],"MMM")</f>
        <v>Sep</v>
      </c>
      <c r="S1229" s="1" t="str">
        <f>TEXT(Table1[[#This Row],[Date Joined]],"YYYY")</f>
        <v>2017</v>
      </c>
    </row>
    <row r="1230" spans="1:19" x14ac:dyDescent="0.3">
      <c r="A1230" s="1" t="s">
        <v>1337</v>
      </c>
      <c r="B1230" s="1" t="s">
        <v>68</v>
      </c>
      <c r="C1230" s="1" t="s">
        <v>15</v>
      </c>
      <c r="D1230" s="2">
        <v>47</v>
      </c>
      <c r="E1230" s="1" t="s">
        <v>40</v>
      </c>
      <c r="F1230" s="1" t="s">
        <v>41</v>
      </c>
      <c r="G1230" s="28">
        <v>42931</v>
      </c>
      <c r="H1230" s="3">
        <v>95572.88</v>
      </c>
      <c r="I1230" s="1" t="s">
        <v>18</v>
      </c>
      <c r="J1230" s="1" t="s">
        <v>27</v>
      </c>
      <c r="K1230" s="1" t="s">
        <v>28</v>
      </c>
      <c r="L1230" s="1" t="s">
        <v>20</v>
      </c>
      <c r="M1230" s="1" t="s">
        <v>21</v>
      </c>
      <c r="N1230" s="1" t="s">
        <v>22</v>
      </c>
      <c r="O1230" s="1" t="s">
        <v>20</v>
      </c>
      <c r="P1230" s="1" t="str">
        <f>IFERROR( LOOKUP(Table1[[#This Row],[Age]],$AO$3:$AO$8,$AP$3:$AP$8), "Out of Range")</f>
        <v>45-55</v>
      </c>
      <c r="Q1230" s="1" t="str">
        <f>TEXT(Table1[[#This Row],[Date Joined]],"DD")</f>
        <v>15</v>
      </c>
      <c r="R1230" s="1" t="str">
        <f>TEXT(Table1[[#This Row],[Date Joined]],"MMM")</f>
        <v>Jul</v>
      </c>
      <c r="S1230" s="1" t="str">
        <f>TEXT(Table1[[#This Row],[Date Joined]],"YYYY")</f>
        <v>2017</v>
      </c>
    </row>
    <row r="1231" spans="1:19" x14ac:dyDescent="0.3">
      <c r="A1231" s="1" t="s">
        <v>1338</v>
      </c>
      <c r="B1231" s="1" t="s">
        <v>60</v>
      </c>
      <c r="C1231" s="1" t="s">
        <v>15</v>
      </c>
      <c r="D1231" s="2">
        <v>49</v>
      </c>
      <c r="E1231" s="1" t="s">
        <v>40</v>
      </c>
      <c r="F1231" s="1" t="s">
        <v>26</v>
      </c>
      <c r="G1231" s="28">
        <v>42931</v>
      </c>
      <c r="H1231" s="3">
        <v>54662.46</v>
      </c>
      <c r="I1231" s="1" t="s">
        <v>31</v>
      </c>
      <c r="J1231" s="1" t="s">
        <v>19</v>
      </c>
      <c r="K1231" s="1" t="s">
        <v>28</v>
      </c>
      <c r="L1231" s="1" t="s">
        <v>20</v>
      </c>
      <c r="M1231" s="1" t="s">
        <v>22</v>
      </c>
      <c r="N1231" s="1" t="s">
        <v>22</v>
      </c>
      <c r="O1231" s="1" t="s">
        <v>20</v>
      </c>
      <c r="P1231" s="1" t="str">
        <f>IFERROR( LOOKUP(Table1[[#This Row],[Age]],$AO$3:$AO$8,$AP$3:$AP$8), "Out of Range")</f>
        <v>45-55</v>
      </c>
      <c r="Q1231" s="1" t="str">
        <f>TEXT(Table1[[#This Row],[Date Joined]],"DD")</f>
        <v>15</v>
      </c>
      <c r="R1231" s="1" t="str">
        <f>TEXT(Table1[[#This Row],[Date Joined]],"MMM")</f>
        <v>Jul</v>
      </c>
      <c r="S1231" s="1" t="str">
        <f>TEXT(Table1[[#This Row],[Date Joined]],"YYYY")</f>
        <v>2017</v>
      </c>
    </row>
    <row r="1232" spans="1:19" x14ac:dyDescent="0.3">
      <c r="A1232" s="1" t="s">
        <v>1339</v>
      </c>
      <c r="B1232" s="1" t="s">
        <v>35</v>
      </c>
      <c r="C1232" s="1" t="s">
        <v>24</v>
      </c>
      <c r="D1232" s="2">
        <v>43</v>
      </c>
      <c r="E1232" s="1" t="s">
        <v>40</v>
      </c>
      <c r="F1232" s="1" t="s">
        <v>41</v>
      </c>
      <c r="G1232" s="28">
        <v>42931</v>
      </c>
      <c r="H1232" s="3">
        <v>11447.18</v>
      </c>
      <c r="I1232" s="1" t="s">
        <v>49</v>
      </c>
      <c r="J1232" s="1" t="s">
        <v>27</v>
      </c>
      <c r="K1232" s="1" t="s">
        <v>20</v>
      </c>
      <c r="L1232" s="1" t="s">
        <v>20</v>
      </c>
      <c r="M1232" s="1" t="s">
        <v>21</v>
      </c>
      <c r="N1232" s="1" t="s">
        <v>22</v>
      </c>
      <c r="O1232" s="1" t="s">
        <v>28</v>
      </c>
      <c r="P1232" s="1" t="str">
        <f>IFERROR( LOOKUP(Table1[[#This Row],[Age]],$AO$3:$AO$8,$AP$3:$AP$8), "Out of Range")</f>
        <v>35-45</v>
      </c>
      <c r="Q1232" s="1" t="str">
        <f>TEXT(Table1[[#This Row],[Date Joined]],"DD")</f>
        <v>15</v>
      </c>
      <c r="R1232" s="1" t="str">
        <f>TEXT(Table1[[#This Row],[Date Joined]],"MMM")</f>
        <v>Jul</v>
      </c>
      <c r="S1232" s="1" t="str">
        <f>TEXT(Table1[[#This Row],[Date Joined]],"YYYY")</f>
        <v>2017</v>
      </c>
    </row>
    <row r="1233" spans="1:19" x14ac:dyDescent="0.3">
      <c r="A1233" s="1" t="s">
        <v>1340</v>
      </c>
      <c r="B1233" s="1" t="s">
        <v>50</v>
      </c>
      <c r="C1233" s="1" t="s">
        <v>24</v>
      </c>
      <c r="D1233" s="2">
        <v>63</v>
      </c>
      <c r="E1233" s="1" t="s">
        <v>40</v>
      </c>
      <c r="F1233" s="1" t="s">
        <v>26</v>
      </c>
      <c r="G1233" s="28">
        <v>42931</v>
      </c>
      <c r="H1233" s="3">
        <v>42379.839999999997</v>
      </c>
      <c r="I1233" s="1" t="s">
        <v>49</v>
      </c>
      <c r="J1233" s="1" t="s">
        <v>27</v>
      </c>
      <c r="K1233" s="1" t="s">
        <v>28</v>
      </c>
      <c r="L1233" s="1" t="s">
        <v>20</v>
      </c>
      <c r="M1233" s="1" t="s">
        <v>21</v>
      </c>
      <c r="N1233" s="1" t="s">
        <v>22</v>
      </c>
      <c r="O1233" s="1" t="s">
        <v>20</v>
      </c>
      <c r="P1233" s="1" t="str">
        <f>IFERROR( LOOKUP(Table1[[#This Row],[Age]],$AO$3:$AO$8,$AP$3:$AP$8), "Out of Range")</f>
        <v>55-65</v>
      </c>
      <c r="Q1233" s="1" t="str">
        <f>TEXT(Table1[[#This Row],[Date Joined]],"DD")</f>
        <v>15</v>
      </c>
      <c r="R1233" s="1" t="str">
        <f>TEXT(Table1[[#This Row],[Date Joined]],"MMM")</f>
        <v>Jul</v>
      </c>
      <c r="S1233" s="1" t="str">
        <f>TEXT(Table1[[#This Row],[Date Joined]],"YYYY")</f>
        <v>2017</v>
      </c>
    </row>
    <row r="1234" spans="1:19" x14ac:dyDescent="0.3">
      <c r="A1234" s="1" t="s">
        <v>2284</v>
      </c>
      <c r="B1234" s="1" t="s">
        <v>54</v>
      </c>
      <c r="C1234" s="1" t="s">
        <v>24</v>
      </c>
      <c r="D1234" s="2">
        <v>28</v>
      </c>
      <c r="E1234" s="1" t="s">
        <v>40</v>
      </c>
      <c r="F1234" s="1" t="s">
        <v>26</v>
      </c>
      <c r="G1234" s="28">
        <v>42999</v>
      </c>
      <c r="H1234" s="3">
        <v>59098.82</v>
      </c>
      <c r="I1234" s="1" t="s">
        <v>49</v>
      </c>
      <c r="J1234" s="1" t="s">
        <v>32</v>
      </c>
      <c r="K1234" s="1" t="s">
        <v>20</v>
      </c>
      <c r="L1234" s="1" t="s">
        <v>20</v>
      </c>
      <c r="M1234" s="1" t="s">
        <v>22</v>
      </c>
      <c r="N1234" s="1" t="s">
        <v>22</v>
      </c>
      <c r="O1234" s="1" t="s">
        <v>20</v>
      </c>
      <c r="P1234" s="1" t="str">
        <f>IFERROR( LOOKUP(Table1[[#This Row],[Age]],$AO$3:$AO$8,$AP$3:$AP$8), "Out of Range")</f>
        <v>26-35</v>
      </c>
      <c r="Q1234" s="1" t="str">
        <f>TEXT(Table1[[#This Row],[Date Joined]],"DD")</f>
        <v>21</v>
      </c>
      <c r="R1234" s="1" t="str">
        <f>TEXT(Table1[[#This Row],[Date Joined]],"MMM")</f>
        <v>Sep</v>
      </c>
      <c r="S1234" s="1" t="str">
        <f>TEXT(Table1[[#This Row],[Date Joined]],"YYYY")</f>
        <v>2017</v>
      </c>
    </row>
    <row r="1235" spans="1:19" x14ac:dyDescent="0.3">
      <c r="A1235" s="1" t="s">
        <v>1342</v>
      </c>
      <c r="B1235" s="1" t="s">
        <v>43</v>
      </c>
      <c r="C1235" s="1" t="s">
        <v>24</v>
      </c>
      <c r="D1235" s="2">
        <v>17</v>
      </c>
      <c r="E1235" s="1" t="s">
        <v>25</v>
      </c>
      <c r="F1235" s="1" t="s">
        <v>41</v>
      </c>
      <c r="G1235" s="28">
        <v>42931</v>
      </c>
      <c r="H1235" s="3">
        <v>19851.400000000001</v>
      </c>
      <c r="I1235" s="1" t="s">
        <v>18</v>
      </c>
      <c r="J1235" s="1" t="s">
        <v>27</v>
      </c>
      <c r="K1235" s="1" t="s">
        <v>28</v>
      </c>
      <c r="L1235" s="1" t="s">
        <v>20</v>
      </c>
      <c r="M1235" s="1" t="s">
        <v>22</v>
      </c>
      <c r="N1235" s="1" t="s">
        <v>22</v>
      </c>
      <c r="O1235" s="1" t="s">
        <v>20</v>
      </c>
      <c r="P1235" s="1" t="str">
        <f>IFERROR( LOOKUP(Table1[[#This Row],[Age]],$AO$3:$AO$8,$AP$3:$AP$8), "Out of Range")</f>
        <v>15-25</v>
      </c>
      <c r="Q1235" s="1" t="str">
        <f>TEXT(Table1[[#This Row],[Date Joined]],"DD")</f>
        <v>15</v>
      </c>
      <c r="R1235" s="1" t="str">
        <f>TEXT(Table1[[#This Row],[Date Joined]],"MMM")</f>
        <v>Jul</v>
      </c>
      <c r="S1235" s="1" t="str">
        <f>TEXT(Table1[[#This Row],[Date Joined]],"YYYY")</f>
        <v>2017</v>
      </c>
    </row>
    <row r="1236" spans="1:19" x14ac:dyDescent="0.3">
      <c r="A1236" s="1" t="s">
        <v>2296</v>
      </c>
      <c r="B1236" s="1" t="s">
        <v>37</v>
      </c>
      <c r="C1236" s="1" t="s">
        <v>24</v>
      </c>
      <c r="D1236" s="2">
        <v>28</v>
      </c>
      <c r="E1236" s="1" t="s">
        <v>34</v>
      </c>
      <c r="F1236" s="1" t="s">
        <v>26</v>
      </c>
      <c r="G1236" s="28">
        <v>43000</v>
      </c>
      <c r="H1236" s="3">
        <v>141480.67000000001</v>
      </c>
      <c r="I1236" s="1" t="s">
        <v>18</v>
      </c>
      <c r="J1236" s="1" t="s">
        <v>19</v>
      </c>
      <c r="K1236" s="1" t="s">
        <v>20</v>
      </c>
      <c r="L1236" s="1" t="s">
        <v>20</v>
      </c>
      <c r="M1236" s="1" t="s">
        <v>53</v>
      </c>
      <c r="N1236" s="1" t="s">
        <v>22</v>
      </c>
      <c r="O1236" s="1" t="s">
        <v>20</v>
      </c>
      <c r="P1236" s="1" t="str">
        <f>IFERROR( LOOKUP(Table1[[#This Row],[Age]],$AO$3:$AO$8,$AP$3:$AP$8), "Out of Range")</f>
        <v>26-35</v>
      </c>
      <c r="Q1236" s="1" t="str">
        <f>TEXT(Table1[[#This Row],[Date Joined]],"DD")</f>
        <v>22</v>
      </c>
      <c r="R1236" s="1" t="str">
        <f>TEXT(Table1[[#This Row],[Date Joined]],"MMM")</f>
        <v>Sep</v>
      </c>
      <c r="S1236" s="1" t="str">
        <f>TEXT(Table1[[#This Row],[Date Joined]],"YYYY")</f>
        <v>2017</v>
      </c>
    </row>
    <row r="1237" spans="1:19" x14ac:dyDescent="0.3">
      <c r="A1237" s="1" t="s">
        <v>1344</v>
      </c>
      <c r="B1237" s="1" t="s">
        <v>73</v>
      </c>
      <c r="C1237" s="1" t="s">
        <v>24</v>
      </c>
      <c r="D1237" s="2">
        <v>42</v>
      </c>
      <c r="E1237" s="1" t="s">
        <v>16</v>
      </c>
      <c r="F1237" s="1" t="s">
        <v>26</v>
      </c>
      <c r="G1237" s="28">
        <v>42932</v>
      </c>
      <c r="H1237" s="3">
        <v>77291.16</v>
      </c>
      <c r="I1237" s="1" t="s">
        <v>18</v>
      </c>
      <c r="J1237" s="1" t="s">
        <v>27</v>
      </c>
      <c r="K1237" s="1" t="s">
        <v>28</v>
      </c>
      <c r="L1237" s="1" t="s">
        <v>28</v>
      </c>
      <c r="M1237" s="1" t="s">
        <v>21</v>
      </c>
      <c r="N1237" s="1" t="s">
        <v>22</v>
      </c>
      <c r="O1237" s="1" t="s">
        <v>20</v>
      </c>
      <c r="P1237" s="1" t="str">
        <f>IFERROR( LOOKUP(Table1[[#This Row],[Age]],$AO$3:$AO$8,$AP$3:$AP$8), "Out of Range")</f>
        <v>35-45</v>
      </c>
      <c r="Q1237" s="1" t="str">
        <f>TEXT(Table1[[#This Row],[Date Joined]],"DD")</f>
        <v>16</v>
      </c>
      <c r="R1237" s="1" t="str">
        <f>TEXT(Table1[[#This Row],[Date Joined]],"MMM")</f>
        <v>Jul</v>
      </c>
      <c r="S1237" s="1" t="str">
        <f>TEXT(Table1[[#This Row],[Date Joined]],"YYYY")</f>
        <v>2017</v>
      </c>
    </row>
    <row r="1238" spans="1:19" x14ac:dyDescent="0.3">
      <c r="A1238" s="1" t="s">
        <v>1345</v>
      </c>
      <c r="B1238" s="1" t="s">
        <v>103</v>
      </c>
      <c r="C1238" s="1" t="s">
        <v>15</v>
      </c>
      <c r="D1238" s="2">
        <v>39</v>
      </c>
      <c r="E1238" s="1" t="s">
        <v>16</v>
      </c>
      <c r="F1238" s="1" t="s">
        <v>26</v>
      </c>
      <c r="G1238" s="28">
        <v>42932</v>
      </c>
      <c r="H1238" s="3">
        <v>136187.25</v>
      </c>
      <c r="I1238" s="1" t="s">
        <v>31</v>
      </c>
      <c r="J1238" s="1" t="s">
        <v>27</v>
      </c>
      <c r="K1238" s="1" t="s">
        <v>20</v>
      </c>
      <c r="L1238" s="1" t="s">
        <v>28</v>
      </c>
      <c r="M1238" s="1" t="s">
        <v>21</v>
      </c>
      <c r="N1238" s="1" t="s">
        <v>22</v>
      </c>
      <c r="O1238" s="1" t="s">
        <v>20</v>
      </c>
      <c r="P1238" s="1" t="str">
        <f>IFERROR( LOOKUP(Table1[[#This Row],[Age]],$AO$3:$AO$8,$AP$3:$AP$8), "Out of Range")</f>
        <v>35-45</v>
      </c>
      <c r="Q1238" s="1" t="str">
        <f>TEXT(Table1[[#This Row],[Date Joined]],"DD")</f>
        <v>16</v>
      </c>
      <c r="R1238" s="1" t="str">
        <f>TEXT(Table1[[#This Row],[Date Joined]],"MMM")</f>
        <v>Jul</v>
      </c>
      <c r="S1238" s="1" t="str">
        <f>TEXT(Table1[[#This Row],[Date Joined]],"YYYY")</f>
        <v>2017</v>
      </c>
    </row>
    <row r="1239" spans="1:19" x14ac:dyDescent="0.3">
      <c r="A1239" s="1" t="s">
        <v>1346</v>
      </c>
      <c r="B1239" s="1" t="s">
        <v>52</v>
      </c>
      <c r="C1239" s="1" t="s">
        <v>15</v>
      </c>
      <c r="D1239" s="2">
        <v>34</v>
      </c>
      <c r="E1239" s="1" t="s">
        <v>16</v>
      </c>
      <c r="F1239" s="1" t="s">
        <v>41</v>
      </c>
      <c r="G1239" s="28">
        <v>42932</v>
      </c>
      <c r="H1239" s="3">
        <v>65901.789999999994</v>
      </c>
      <c r="I1239" s="1" t="s">
        <v>18</v>
      </c>
      <c r="J1239" s="1" t="s">
        <v>19</v>
      </c>
      <c r="K1239" s="1" t="s">
        <v>28</v>
      </c>
      <c r="L1239" s="1" t="s">
        <v>20</v>
      </c>
      <c r="M1239" s="1" t="s">
        <v>21</v>
      </c>
      <c r="N1239" s="1" t="s">
        <v>22</v>
      </c>
      <c r="O1239" s="1" t="s">
        <v>20</v>
      </c>
      <c r="P1239" s="1" t="str">
        <f>IFERROR( LOOKUP(Table1[[#This Row],[Age]],$AO$3:$AO$8,$AP$3:$AP$8), "Out of Range")</f>
        <v>26-35</v>
      </c>
      <c r="Q1239" s="1" t="str">
        <f>TEXT(Table1[[#This Row],[Date Joined]],"DD")</f>
        <v>16</v>
      </c>
      <c r="R1239" s="1" t="str">
        <f>TEXT(Table1[[#This Row],[Date Joined]],"MMM")</f>
        <v>Jul</v>
      </c>
      <c r="S1239" s="1" t="str">
        <f>TEXT(Table1[[#This Row],[Date Joined]],"YYYY")</f>
        <v>2017</v>
      </c>
    </row>
    <row r="1240" spans="1:19" x14ac:dyDescent="0.3">
      <c r="A1240" s="1" t="s">
        <v>2298</v>
      </c>
      <c r="B1240" s="1" t="s">
        <v>23</v>
      </c>
      <c r="C1240" s="1" t="s">
        <v>24</v>
      </c>
      <c r="D1240" s="2">
        <v>28</v>
      </c>
      <c r="E1240" s="1" t="s">
        <v>16</v>
      </c>
      <c r="F1240" s="1" t="s">
        <v>17</v>
      </c>
      <c r="G1240" s="28">
        <v>43001</v>
      </c>
      <c r="H1240" s="3">
        <v>17236.84</v>
      </c>
      <c r="I1240" s="1" t="s">
        <v>18</v>
      </c>
      <c r="J1240" s="1" t="s">
        <v>19</v>
      </c>
      <c r="K1240" s="1" t="s">
        <v>28</v>
      </c>
      <c r="L1240" s="1" t="s">
        <v>28</v>
      </c>
      <c r="M1240" s="1" t="s">
        <v>22</v>
      </c>
      <c r="N1240" s="1" t="s">
        <v>22</v>
      </c>
      <c r="O1240" s="1" t="s">
        <v>20</v>
      </c>
      <c r="P1240" s="1" t="str">
        <f>IFERROR( LOOKUP(Table1[[#This Row],[Age]],$AO$3:$AO$8,$AP$3:$AP$8), "Out of Range")</f>
        <v>26-35</v>
      </c>
      <c r="Q1240" s="1" t="str">
        <f>TEXT(Table1[[#This Row],[Date Joined]],"DD")</f>
        <v>23</v>
      </c>
      <c r="R1240" s="1" t="str">
        <f>TEXT(Table1[[#This Row],[Date Joined]],"MMM")</f>
        <v>Sep</v>
      </c>
      <c r="S1240" s="1" t="str">
        <f>TEXT(Table1[[#This Row],[Date Joined]],"YYYY")</f>
        <v>2017</v>
      </c>
    </row>
    <row r="1241" spans="1:19" x14ac:dyDescent="0.3">
      <c r="A1241" s="1" t="s">
        <v>1348</v>
      </c>
      <c r="B1241" s="1" t="s">
        <v>43</v>
      </c>
      <c r="C1241" s="1" t="s">
        <v>15</v>
      </c>
      <c r="D1241" s="2">
        <v>34</v>
      </c>
      <c r="E1241" s="1" t="s">
        <v>16</v>
      </c>
      <c r="F1241" s="1" t="s">
        <v>17</v>
      </c>
      <c r="G1241" s="28">
        <v>42932</v>
      </c>
      <c r="H1241" s="3">
        <v>88300.36</v>
      </c>
      <c r="I1241" s="1" t="s">
        <v>31</v>
      </c>
      <c r="J1241" s="1" t="s">
        <v>27</v>
      </c>
      <c r="K1241" s="1" t="s">
        <v>28</v>
      </c>
      <c r="L1241" s="1" t="s">
        <v>28</v>
      </c>
      <c r="M1241" s="1" t="s">
        <v>21</v>
      </c>
      <c r="N1241" s="1" t="s">
        <v>22</v>
      </c>
      <c r="O1241" s="1" t="s">
        <v>20</v>
      </c>
      <c r="P1241" s="1" t="str">
        <f>IFERROR( LOOKUP(Table1[[#This Row],[Age]],$AO$3:$AO$8,$AP$3:$AP$8), "Out of Range")</f>
        <v>26-35</v>
      </c>
      <c r="Q1241" s="1" t="str">
        <f>TEXT(Table1[[#This Row],[Date Joined]],"DD")</f>
        <v>16</v>
      </c>
      <c r="R1241" s="1" t="str">
        <f>TEXT(Table1[[#This Row],[Date Joined]],"MMM")</f>
        <v>Jul</v>
      </c>
      <c r="S1241" s="1" t="str">
        <f>TEXT(Table1[[#This Row],[Date Joined]],"YYYY")</f>
        <v>2017</v>
      </c>
    </row>
    <row r="1242" spans="1:19" x14ac:dyDescent="0.3">
      <c r="A1242" s="1" t="s">
        <v>1349</v>
      </c>
      <c r="B1242" s="1" t="s">
        <v>86</v>
      </c>
      <c r="C1242" s="1" t="s">
        <v>24</v>
      </c>
      <c r="D1242" s="2">
        <v>49</v>
      </c>
      <c r="E1242" s="1" t="s">
        <v>16</v>
      </c>
      <c r="F1242" s="1" t="s">
        <v>26</v>
      </c>
      <c r="G1242" s="28">
        <v>42932</v>
      </c>
      <c r="H1242" s="3">
        <v>54168.85</v>
      </c>
      <c r="I1242" s="1" t="s">
        <v>18</v>
      </c>
      <c r="J1242" s="1" t="s">
        <v>27</v>
      </c>
      <c r="K1242" s="1" t="s">
        <v>28</v>
      </c>
      <c r="L1242" s="1" t="s">
        <v>20</v>
      </c>
      <c r="M1242" s="1" t="s">
        <v>21</v>
      </c>
      <c r="N1242" s="1" t="s">
        <v>29</v>
      </c>
      <c r="O1242" s="1" t="s">
        <v>20</v>
      </c>
      <c r="P1242" s="1" t="str">
        <f>IFERROR( LOOKUP(Table1[[#This Row],[Age]],$AO$3:$AO$8,$AP$3:$AP$8), "Out of Range")</f>
        <v>45-55</v>
      </c>
      <c r="Q1242" s="1" t="str">
        <f>TEXT(Table1[[#This Row],[Date Joined]],"DD")</f>
        <v>16</v>
      </c>
      <c r="R1242" s="1" t="str">
        <f>TEXT(Table1[[#This Row],[Date Joined]],"MMM")</f>
        <v>Jul</v>
      </c>
      <c r="S1242" s="1" t="str">
        <f>TEXT(Table1[[#This Row],[Date Joined]],"YYYY")</f>
        <v>2017</v>
      </c>
    </row>
    <row r="1243" spans="1:19" x14ac:dyDescent="0.3">
      <c r="A1243" s="1" t="s">
        <v>1350</v>
      </c>
      <c r="B1243" s="1" t="s">
        <v>72</v>
      </c>
      <c r="C1243" s="1" t="s">
        <v>24</v>
      </c>
      <c r="D1243" s="2">
        <v>38</v>
      </c>
      <c r="E1243" s="1" t="s">
        <v>16</v>
      </c>
      <c r="F1243" s="1" t="s">
        <v>17</v>
      </c>
      <c r="G1243" s="28">
        <v>42932</v>
      </c>
      <c r="H1243" s="3">
        <v>51319.9</v>
      </c>
      <c r="I1243" s="1" t="s">
        <v>31</v>
      </c>
      <c r="J1243" s="1" t="s">
        <v>22</v>
      </c>
      <c r="K1243" s="1" t="s">
        <v>20</v>
      </c>
      <c r="L1243" s="1" t="s">
        <v>20</v>
      </c>
      <c r="M1243" s="1" t="s">
        <v>21</v>
      </c>
      <c r="N1243" s="1" t="s">
        <v>22</v>
      </c>
      <c r="O1243" s="1" t="s">
        <v>20</v>
      </c>
      <c r="P1243" s="1" t="str">
        <f>IFERROR( LOOKUP(Table1[[#This Row],[Age]],$AO$3:$AO$8,$AP$3:$AP$8), "Out of Range")</f>
        <v>35-45</v>
      </c>
      <c r="Q1243" s="1" t="str">
        <f>TEXT(Table1[[#This Row],[Date Joined]],"DD")</f>
        <v>16</v>
      </c>
      <c r="R1243" s="1" t="str">
        <f>TEXT(Table1[[#This Row],[Date Joined]],"MMM")</f>
        <v>Jul</v>
      </c>
      <c r="S1243" s="1" t="str">
        <f>TEXT(Table1[[#This Row],[Date Joined]],"YYYY")</f>
        <v>2017</v>
      </c>
    </row>
    <row r="1244" spans="1:19" x14ac:dyDescent="0.3">
      <c r="A1244" s="1" t="s">
        <v>1351</v>
      </c>
      <c r="B1244" s="1" t="s">
        <v>85</v>
      </c>
      <c r="C1244" s="1" t="s">
        <v>24</v>
      </c>
      <c r="D1244" s="2">
        <v>41</v>
      </c>
      <c r="E1244" s="1" t="s">
        <v>16</v>
      </c>
      <c r="F1244" s="1" t="s">
        <v>17</v>
      </c>
      <c r="G1244" s="28">
        <v>42932</v>
      </c>
      <c r="H1244" s="3">
        <v>87585.15</v>
      </c>
      <c r="I1244" s="1" t="s">
        <v>18</v>
      </c>
      <c r="J1244" s="1" t="s">
        <v>19</v>
      </c>
      <c r="K1244" s="1" t="s">
        <v>28</v>
      </c>
      <c r="L1244" s="1" t="s">
        <v>20</v>
      </c>
      <c r="M1244" s="1" t="s">
        <v>21</v>
      </c>
      <c r="N1244" s="1" t="s">
        <v>29</v>
      </c>
      <c r="O1244" s="1" t="s">
        <v>20</v>
      </c>
      <c r="P1244" s="1" t="str">
        <f>IFERROR( LOOKUP(Table1[[#This Row],[Age]],$AO$3:$AO$8,$AP$3:$AP$8), "Out of Range")</f>
        <v>35-45</v>
      </c>
      <c r="Q1244" s="1" t="str">
        <f>TEXT(Table1[[#This Row],[Date Joined]],"DD")</f>
        <v>16</v>
      </c>
      <c r="R1244" s="1" t="str">
        <f>TEXT(Table1[[#This Row],[Date Joined]],"MMM")</f>
        <v>Jul</v>
      </c>
      <c r="S1244" s="1" t="str">
        <f>TEXT(Table1[[#This Row],[Date Joined]],"YYYY")</f>
        <v>2017</v>
      </c>
    </row>
    <row r="1245" spans="1:19" x14ac:dyDescent="0.3">
      <c r="A1245" s="1" t="s">
        <v>2300</v>
      </c>
      <c r="B1245" s="1" t="s">
        <v>51</v>
      </c>
      <c r="C1245" s="1" t="s">
        <v>15</v>
      </c>
      <c r="D1245" s="2">
        <v>28</v>
      </c>
      <c r="E1245" s="1" t="s">
        <v>16</v>
      </c>
      <c r="F1245" s="1" t="s">
        <v>41</v>
      </c>
      <c r="G1245" s="28">
        <v>43001</v>
      </c>
      <c r="H1245" s="3">
        <v>116988.88</v>
      </c>
      <c r="I1245" s="1" t="s">
        <v>18</v>
      </c>
      <c r="J1245" s="1" t="s">
        <v>32</v>
      </c>
      <c r="K1245" s="1" t="s">
        <v>20</v>
      </c>
      <c r="L1245" s="1" t="s">
        <v>20</v>
      </c>
      <c r="M1245" s="1" t="s">
        <v>21</v>
      </c>
      <c r="N1245" s="1" t="s">
        <v>22</v>
      </c>
      <c r="O1245" s="1" t="s">
        <v>20</v>
      </c>
      <c r="P1245" s="1" t="str">
        <f>IFERROR( LOOKUP(Table1[[#This Row],[Age]],$AO$3:$AO$8,$AP$3:$AP$8), "Out of Range")</f>
        <v>26-35</v>
      </c>
      <c r="Q1245" s="1" t="str">
        <f>TEXT(Table1[[#This Row],[Date Joined]],"DD")</f>
        <v>23</v>
      </c>
      <c r="R1245" s="1" t="str">
        <f>TEXT(Table1[[#This Row],[Date Joined]],"MMM")</f>
        <v>Sep</v>
      </c>
      <c r="S1245" s="1" t="str">
        <f>TEXT(Table1[[#This Row],[Date Joined]],"YYYY")</f>
        <v>2017</v>
      </c>
    </row>
    <row r="1246" spans="1:19" x14ac:dyDescent="0.3">
      <c r="A1246" s="1" t="s">
        <v>1353</v>
      </c>
      <c r="B1246" s="1" t="s">
        <v>108</v>
      </c>
      <c r="C1246" s="1" t="s">
        <v>24</v>
      </c>
      <c r="D1246" s="2">
        <v>59</v>
      </c>
      <c r="E1246" s="1" t="s">
        <v>40</v>
      </c>
      <c r="F1246" s="1" t="s">
        <v>41</v>
      </c>
      <c r="G1246" s="28">
        <v>42932</v>
      </c>
      <c r="H1246" s="3">
        <v>59615.97</v>
      </c>
      <c r="I1246" s="1" t="s">
        <v>31</v>
      </c>
      <c r="J1246" s="1" t="s">
        <v>32</v>
      </c>
      <c r="K1246" s="1" t="s">
        <v>28</v>
      </c>
      <c r="L1246" s="1" t="s">
        <v>28</v>
      </c>
      <c r="M1246" s="1" t="s">
        <v>21</v>
      </c>
      <c r="N1246" s="1" t="s">
        <v>22</v>
      </c>
      <c r="O1246" s="1" t="s">
        <v>20</v>
      </c>
      <c r="P1246" s="1" t="str">
        <f>IFERROR( LOOKUP(Table1[[#This Row],[Age]],$AO$3:$AO$8,$AP$3:$AP$8), "Out of Range")</f>
        <v>55-65</v>
      </c>
      <c r="Q1246" s="1" t="str">
        <f>TEXT(Table1[[#This Row],[Date Joined]],"DD")</f>
        <v>16</v>
      </c>
      <c r="R1246" s="1" t="str">
        <f>TEXT(Table1[[#This Row],[Date Joined]],"MMM")</f>
        <v>Jul</v>
      </c>
      <c r="S1246" s="1" t="str">
        <f>TEXT(Table1[[#This Row],[Date Joined]],"YYYY")</f>
        <v>2017</v>
      </c>
    </row>
    <row r="1247" spans="1:19" x14ac:dyDescent="0.3">
      <c r="A1247" s="1" t="s">
        <v>1354</v>
      </c>
      <c r="B1247" s="1" t="s">
        <v>46</v>
      </c>
      <c r="C1247" s="1" t="s">
        <v>24</v>
      </c>
      <c r="D1247" s="2">
        <v>62</v>
      </c>
      <c r="E1247" s="1" t="s">
        <v>40</v>
      </c>
      <c r="F1247" s="1" t="s">
        <v>41</v>
      </c>
      <c r="G1247" s="28">
        <v>42932</v>
      </c>
      <c r="H1247" s="3">
        <v>35191</v>
      </c>
      <c r="I1247" s="1" t="s">
        <v>31</v>
      </c>
      <c r="J1247" s="1" t="s">
        <v>27</v>
      </c>
      <c r="K1247" s="1" t="s">
        <v>28</v>
      </c>
      <c r="L1247" s="1" t="s">
        <v>20</v>
      </c>
      <c r="M1247" s="1" t="s">
        <v>21</v>
      </c>
      <c r="N1247" s="1" t="s">
        <v>22</v>
      </c>
      <c r="O1247" s="1" t="s">
        <v>20</v>
      </c>
      <c r="P1247" s="1" t="str">
        <f>IFERROR( LOOKUP(Table1[[#This Row],[Age]],$AO$3:$AO$8,$AP$3:$AP$8), "Out of Range")</f>
        <v>55-65</v>
      </c>
      <c r="Q1247" s="1" t="str">
        <f>TEXT(Table1[[#This Row],[Date Joined]],"DD")</f>
        <v>16</v>
      </c>
      <c r="R1247" s="1" t="str">
        <f>TEXT(Table1[[#This Row],[Date Joined]],"MMM")</f>
        <v>Jul</v>
      </c>
      <c r="S1247" s="1" t="str">
        <f>TEXT(Table1[[#This Row],[Date Joined]],"YYYY")</f>
        <v>2017</v>
      </c>
    </row>
    <row r="1248" spans="1:19" x14ac:dyDescent="0.3">
      <c r="A1248" s="1" t="s">
        <v>1355</v>
      </c>
      <c r="B1248" s="1" t="s">
        <v>36</v>
      </c>
      <c r="C1248" s="1" t="s">
        <v>24</v>
      </c>
      <c r="D1248" s="2">
        <v>44</v>
      </c>
      <c r="E1248" s="1" t="s">
        <v>40</v>
      </c>
      <c r="F1248" s="1" t="s">
        <v>41</v>
      </c>
      <c r="G1248" s="28">
        <v>42932</v>
      </c>
      <c r="H1248" s="3">
        <v>38344.79</v>
      </c>
      <c r="I1248" s="1" t="s">
        <v>18</v>
      </c>
      <c r="J1248" s="1" t="s">
        <v>32</v>
      </c>
      <c r="K1248" s="1" t="s">
        <v>28</v>
      </c>
      <c r="L1248" s="1" t="s">
        <v>20</v>
      </c>
      <c r="M1248" s="1" t="s">
        <v>21</v>
      </c>
      <c r="N1248" s="1" t="s">
        <v>22</v>
      </c>
      <c r="O1248" s="1" t="s">
        <v>20</v>
      </c>
      <c r="P1248" s="1" t="str">
        <f>IFERROR( LOOKUP(Table1[[#This Row],[Age]],$AO$3:$AO$8,$AP$3:$AP$8), "Out of Range")</f>
        <v>35-45</v>
      </c>
      <c r="Q1248" s="1" t="str">
        <f>TEXT(Table1[[#This Row],[Date Joined]],"DD")</f>
        <v>16</v>
      </c>
      <c r="R1248" s="1" t="str">
        <f>TEXT(Table1[[#This Row],[Date Joined]],"MMM")</f>
        <v>Jul</v>
      </c>
      <c r="S1248" s="1" t="str">
        <f>TEXT(Table1[[#This Row],[Date Joined]],"YYYY")</f>
        <v>2017</v>
      </c>
    </row>
    <row r="1249" spans="1:19" x14ac:dyDescent="0.3">
      <c r="A1249" s="1" t="s">
        <v>1356</v>
      </c>
      <c r="B1249" s="1" t="s">
        <v>94</v>
      </c>
      <c r="C1249" s="1" t="s">
        <v>24</v>
      </c>
      <c r="D1249" s="2">
        <v>40</v>
      </c>
      <c r="E1249" s="1" t="s">
        <v>16</v>
      </c>
      <c r="F1249" s="1" t="s">
        <v>41</v>
      </c>
      <c r="G1249" s="28">
        <v>42933</v>
      </c>
      <c r="H1249" s="3">
        <v>36124.31</v>
      </c>
      <c r="I1249" s="1" t="s">
        <v>18</v>
      </c>
      <c r="J1249" s="1" t="s">
        <v>32</v>
      </c>
      <c r="K1249" s="1" t="s">
        <v>28</v>
      </c>
      <c r="L1249" s="1" t="s">
        <v>20</v>
      </c>
      <c r="M1249" s="1" t="s">
        <v>21</v>
      </c>
      <c r="N1249" s="1" t="s">
        <v>22</v>
      </c>
      <c r="O1249" s="1" t="s">
        <v>20</v>
      </c>
      <c r="P1249" s="1" t="str">
        <f>IFERROR( LOOKUP(Table1[[#This Row],[Age]],$AO$3:$AO$8,$AP$3:$AP$8), "Out of Range")</f>
        <v>35-45</v>
      </c>
      <c r="Q1249" s="1" t="str">
        <f>TEXT(Table1[[#This Row],[Date Joined]],"DD")</f>
        <v>17</v>
      </c>
      <c r="R1249" s="1" t="str">
        <f>TEXT(Table1[[#This Row],[Date Joined]],"MMM")</f>
        <v>Jul</v>
      </c>
      <c r="S1249" s="1" t="str">
        <f>TEXT(Table1[[#This Row],[Date Joined]],"YYYY")</f>
        <v>2017</v>
      </c>
    </row>
    <row r="1250" spans="1:19" x14ac:dyDescent="0.3">
      <c r="A1250" s="1" t="s">
        <v>2394</v>
      </c>
      <c r="B1250" s="1" t="s">
        <v>36</v>
      </c>
      <c r="C1250" s="1" t="s">
        <v>24</v>
      </c>
      <c r="D1250" s="2">
        <v>28</v>
      </c>
      <c r="E1250" s="1" t="s">
        <v>16</v>
      </c>
      <c r="F1250" s="1" t="s">
        <v>17</v>
      </c>
      <c r="G1250" s="28">
        <v>43003</v>
      </c>
      <c r="H1250" s="3">
        <v>159824.12</v>
      </c>
      <c r="I1250" s="1" t="s">
        <v>18</v>
      </c>
      <c r="J1250" s="1" t="s">
        <v>27</v>
      </c>
      <c r="K1250" s="1" t="s">
        <v>28</v>
      </c>
      <c r="L1250" s="1" t="s">
        <v>20</v>
      </c>
      <c r="M1250" s="1" t="s">
        <v>21</v>
      </c>
      <c r="N1250" s="1" t="s">
        <v>22</v>
      </c>
      <c r="O1250" s="1" t="s">
        <v>20</v>
      </c>
      <c r="P1250" s="1" t="str">
        <f>IFERROR( LOOKUP(Table1[[#This Row],[Age]],$AO$3:$AO$8,$AP$3:$AP$8), "Out of Range")</f>
        <v>26-35</v>
      </c>
      <c r="Q1250" s="1" t="str">
        <f>TEXT(Table1[[#This Row],[Date Joined]],"DD")</f>
        <v>25</v>
      </c>
      <c r="R1250" s="1" t="str">
        <f>TEXT(Table1[[#This Row],[Date Joined]],"MMM")</f>
        <v>Sep</v>
      </c>
      <c r="S1250" s="1" t="str">
        <f>TEXT(Table1[[#This Row],[Date Joined]],"YYYY")</f>
        <v>2017</v>
      </c>
    </row>
    <row r="1251" spans="1:19" x14ac:dyDescent="0.3">
      <c r="A1251" s="1" t="s">
        <v>1358</v>
      </c>
      <c r="B1251" s="1" t="s">
        <v>36</v>
      </c>
      <c r="C1251" s="1" t="s">
        <v>15</v>
      </c>
      <c r="D1251" s="2">
        <v>19</v>
      </c>
      <c r="E1251" s="1" t="s">
        <v>16</v>
      </c>
      <c r="F1251" s="1" t="s">
        <v>17</v>
      </c>
      <c r="G1251" s="28">
        <v>42933</v>
      </c>
      <c r="H1251" s="3">
        <v>19349.16</v>
      </c>
      <c r="I1251" s="1" t="s">
        <v>18</v>
      </c>
      <c r="J1251" s="1" t="s">
        <v>19</v>
      </c>
      <c r="K1251" s="1" t="s">
        <v>20</v>
      </c>
      <c r="L1251" s="1" t="s">
        <v>20</v>
      </c>
      <c r="M1251" s="1" t="s">
        <v>21</v>
      </c>
      <c r="N1251" s="1" t="s">
        <v>22</v>
      </c>
      <c r="O1251" s="1" t="s">
        <v>28</v>
      </c>
      <c r="P1251" s="1" t="str">
        <f>IFERROR( LOOKUP(Table1[[#This Row],[Age]],$AO$3:$AO$8,$AP$3:$AP$8), "Out of Range")</f>
        <v>15-25</v>
      </c>
      <c r="Q1251" s="1" t="str">
        <f>TEXT(Table1[[#This Row],[Date Joined]],"DD")</f>
        <v>17</v>
      </c>
      <c r="R1251" s="1" t="str">
        <f>TEXT(Table1[[#This Row],[Date Joined]],"MMM")</f>
        <v>Jul</v>
      </c>
      <c r="S1251" s="1" t="str">
        <f>TEXT(Table1[[#This Row],[Date Joined]],"YYYY")</f>
        <v>2017</v>
      </c>
    </row>
    <row r="1252" spans="1:19" x14ac:dyDescent="0.3">
      <c r="A1252" s="1" t="s">
        <v>1359</v>
      </c>
      <c r="B1252" s="1" t="s">
        <v>85</v>
      </c>
      <c r="C1252" s="1" t="s">
        <v>15</v>
      </c>
      <c r="D1252" s="2">
        <v>45</v>
      </c>
      <c r="E1252" s="1" t="s">
        <v>40</v>
      </c>
      <c r="F1252" s="1" t="s">
        <v>26</v>
      </c>
      <c r="G1252" s="28">
        <v>42933</v>
      </c>
      <c r="H1252" s="3">
        <v>65272.42</v>
      </c>
      <c r="I1252" s="1" t="s">
        <v>49</v>
      </c>
      <c r="J1252" s="1" t="s">
        <v>27</v>
      </c>
      <c r="K1252" s="1" t="s">
        <v>28</v>
      </c>
      <c r="L1252" s="1" t="s">
        <v>28</v>
      </c>
      <c r="M1252" s="1" t="s">
        <v>22</v>
      </c>
      <c r="N1252" s="1" t="s">
        <v>22</v>
      </c>
      <c r="O1252" s="1" t="s">
        <v>20</v>
      </c>
      <c r="P1252" s="1" t="str">
        <f>IFERROR( LOOKUP(Table1[[#This Row],[Age]],$AO$3:$AO$8,$AP$3:$AP$8), "Out of Range")</f>
        <v>45-55</v>
      </c>
      <c r="Q1252" s="1" t="str">
        <f>TEXT(Table1[[#This Row],[Date Joined]],"DD")</f>
        <v>17</v>
      </c>
      <c r="R1252" s="1" t="str">
        <f>TEXT(Table1[[#This Row],[Date Joined]],"MMM")</f>
        <v>Jul</v>
      </c>
      <c r="S1252" s="1" t="str">
        <f>TEXT(Table1[[#This Row],[Date Joined]],"YYYY")</f>
        <v>2017</v>
      </c>
    </row>
    <row r="1253" spans="1:19" x14ac:dyDescent="0.3">
      <c r="A1253" s="1" t="s">
        <v>1360</v>
      </c>
      <c r="B1253" s="1" t="s">
        <v>84</v>
      </c>
      <c r="C1253" s="1" t="s">
        <v>15</v>
      </c>
      <c r="D1253" s="2">
        <v>34</v>
      </c>
      <c r="E1253" s="1" t="s">
        <v>40</v>
      </c>
      <c r="F1253" s="1" t="s">
        <v>26</v>
      </c>
      <c r="G1253" s="28">
        <v>42933</v>
      </c>
      <c r="H1253" s="3">
        <v>15385.63</v>
      </c>
      <c r="I1253" s="1" t="s">
        <v>18</v>
      </c>
      <c r="J1253" s="1" t="s">
        <v>27</v>
      </c>
      <c r="K1253" s="1" t="s">
        <v>28</v>
      </c>
      <c r="L1253" s="1" t="s">
        <v>20</v>
      </c>
      <c r="M1253" s="1" t="s">
        <v>21</v>
      </c>
      <c r="N1253" s="1" t="s">
        <v>22</v>
      </c>
      <c r="O1253" s="1" t="s">
        <v>20</v>
      </c>
      <c r="P1253" s="1" t="str">
        <f>IFERROR( LOOKUP(Table1[[#This Row],[Age]],$AO$3:$AO$8,$AP$3:$AP$8), "Out of Range")</f>
        <v>26-35</v>
      </c>
      <c r="Q1253" s="1" t="str">
        <f>TEXT(Table1[[#This Row],[Date Joined]],"DD")</f>
        <v>17</v>
      </c>
      <c r="R1253" s="1" t="str">
        <f>TEXT(Table1[[#This Row],[Date Joined]],"MMM")</f>
        <v>Jul</v>
      </c>
      <c r="S1253" s="1" t="str">
        <f>TEXT(Table1[[#This Row],[Date Joined]],"YYYY")</f>
        <v>2017</v>
      </c>
    </row>
    <row r="1254" spans="1:19" x14ac:dyDescent="0.3">
      <c r="A1254" s="1" t="s">
        <v>1361</v>
      </c>
      <c r="B1254" s="1" t="s">
        <v>107</v>
      </c>
      <c r="C1254" s="1" t="s">
        <v>24</v>
      </c>
      <c r="D1254" s="2">
        <v>55</v>
      </c>
      <c r="E1254" s="1" t="s">
        <v>40</v>
      </c>
      <c r="F1254" s="1" t="s">
        <v>41</v>
      </c>
      <c r="G1254" s="28">
        <v>42933</v>
      </c>
      <c r="H1254" s="3">
        <v>16025.78</v>
      </c>
      <c r="I1254" s="1" t="s">
        <v>18</v>
      </c>
      <c r="J1254" s="1" t="s">
        <v>27</v>
      </c>
      <c r="K1254" s="1" t="s">
        <v>20</v>
      </c>
      <c r="L1254" s="1" t="s">
        <v>20</v>
      </c>
      <c r="M1254" s="1" t="s">
        <v>21</v>
      </c>
      <c r="N1254" s="1" t="s">
        <v>22</v>
      </c>
      <c r="O1254" s="1" t="s">
        <v>20</v>
      </c>
      <c r="P1254" s="1" t="str">
        <f>IFERROR( LOOKUP(Table1[[#This Row],[Age]],$AO$3:$AO$8,$AP$3:$AP$8), "Out of Range")</f>
        <v>55-65</v>
      </c>
      <c r="Q1254" s="1" t="str">
        <f>TEXT(Table1[[#This Row],[Date Joined]],"DD")</f>
        <v>17</v>
      </c>
      <c r="R1254" s="1" t="str">
        <f>TEXT(Table1[[#This Row],[Date Joined]],"MMM")</f>
        <v>Jul</v>
      </c>
      <c r="S1254" s="1" t="str">
        <f>TEXT(Table1[[#This Row],[Date Joined]],"YYYY")</f>
        <v>2017</v>
      </c>
    </row>
    <row r="1255" spans="1:19" x14ac:dyDescent="0.3">
      <c r="A1255" s="1" t="s">
        <v>1362</v>
      </c>
      <c r="B1255" s="1" t="s">
        <v>106</v>
      </c>
      <c r="C1255" s="1" t="s">
        <v>24</v>
      </c>
      <c r="D1255" s="2">
        <v>36</v>
      </c>
      <c r="E1255" s="1" t="s">
        <v>34</v>
      </c>
      <c r="F1255" s="1" t="s">
        <v>17</v>
      </c>
      <c r="G1255" s="28">
        <v>42933</v>
      </c>
      <c r="H1255" s="3">
        <v>13978.48</v>
      </c>
      <c r="I1255" s="1" t="s">
        <v>18</v>
      </c>
      <c r="J1255" s="1" t="s">
        <v>27</v>
      </c>
      <c r="K1255" s="1" t="s">
        <v>28</v>
      </c>
      <c r="L1255" s="1" t="s">
        <v>20</v>
      </c>
      <c r="M1255" s="1" t="s">
        <v>22</v>
      </c>
      <c r="N1255" s="1" t="s">
        <v>22</v>
      </c>
      <c r="O1255" s="1" t="s">
        <v>20</v>
      </c>
      <c r="P1255" s="1" t="str">
        <f>IFERROR( LOOKUP(Table1[[#This Row],[Age]],$AO$3:$AO$8,$AP$3:$AP$8), "Out of Range")</f>
        <v>35-45</v>
      </c>
      <c r="Q1255" s="1" t="str">
        <f>TEXT(Table1[[#This Row],[Date Joined]],"DD")</f>
        <v>17</v>
      </c>
      <c r="R1255" s="1" t="str">
        <f>TEXT(Table1[[#This Row],[Date Joined]],"MMM")</f>
        <v>Jul</v>
      </c>
      <c r="S1255" s="1" t="str">
        <f>TEXT(Table1[[#This Row],[Date Joined]],"YYYY")</f>
        <v>2017</v>
      </c>
    </row>
    <row r="1256" spans="1:19" x14ac:dyDescent="0.3">
      <c r="A1256" s="1" t="s">
        <v>1363</v>
      </c>
      <c r="B1256" s="1" t="s">
        <v>94</v>
      </c>
      <c r="C1256" s="1" t="s">
        <v>24</v>
      </c>
      <c r="D1256" s="2">
        <v>39</v>
      </c>
      <c r="E1256" s="1" t="s">
        <v>34</v>
      </c>
      <c r="F1256" s="1" t="s">
        <v>17</v>
      </c>
      <c r="G1256" s="28">
        <v>42933</v>
      </c>
      <c r="H1256" s="3">
        <v>47427.7</v>
      </c>
      <c r="I1256" s="1" t="s">
        <v>49</v>
      </c>
      <c r="J1256" s="1" t="s">
        <v>19</v>
      </c>
      <c r="K1256" s="1" t="s">
        <v>20</v>
      </c>
      <c r="L1256" s="1" t="s">
        <v>20</v>
      </c>
      <c r="M1256" s="1" t="s">
        <v>21</v>
      </c>
      <c r="N1256" s="1" t="s">
        <v>22</v>
      </c>
      <c r="O1256" s="1" t="s">
        <v>20</v>
      </c>
      <c r="P1256" s="1" t="str">
        <f>IFERROR( LOOKUP(Table1[[#This Row],[Age]],$AO$3:$AO$8,$AP$3:$AP$8), "Out of Range")</f>
        <v>35-45</v>
      </c>
      <c r="Q1256" s="1" t="str">
        <f>TEXT(Table1[[#This Row],[Date Joined]],"DD")</f>
        <v>17</v>
      </c>
      <c r="R1256" s="1" t="str">
        <f>TEXT(Table1[[#This Row],[Date Joined]],"MMM")</f>
        <v>Jul</v>
      </c>
      <c r="S1256" s="1" t="str">
        <f>TEXT(Table1[[#This Row],[Date Joined]],"YYYY")</f>
        <v>2017</v>
      </c>
    </row>
    <row r="1257" spans="1:19" x14ac:dyDescent="0.3">
      <c r="A1257" s="1" t="s">
        <v>1364</v>
      </c>
      <c r="B1257" s="1" t="s">
        <v>44</v>
      </c>
      <c r="C1257" s="1" t="s">
        <v>15</v>
      </c>
      <c r="D1257" s="2">
        <v>50</v>
      </c>
      <c r="E1257" s="1" t="s">
        <v>34</v>
      </c>
      <c r="F1257" s="1" t="s">
        <v>17</v>
      </c>
      <c r="G1257" s="28">
        <v>42933</v>
      </c>
      <c r="H1257" s="3">
        <v>11487.03</v>
      </c>
      <c r="I1257" s="1" t="s">
        <v>18</v>
      </c>
      <c r="J1257" s="1" t="s">
        <v>27</v>
      </c>
      <c r="K1257" s="1" t="s">
        <v>28</v>
      </c>
      <c r="L1257" s="1" t="s">
        <v>28</v>
      </c>
      <c r="M1257" s="1" t="s">
        <v>21</v>
      </c>
      <c r="N1257" s="1" t="s">
        <v>22</v>
      </c>
      <c r="O1257" s="1" t="s">
        <v>20</v>
      </c>
      <c r="P1257" s="1" t="str">
        <f>IFERROR( LOOKUP(Table1[[#This Row],[Age]],$AO$3:$AO$8,$AP$3:$AP$8), "Out of Range")</f>
        <v>45-55</v>
      </c>
      <c r="Q1257" s="1" t="str">
        <f>TEXT(Table1[[#This Row],[Date Joined]],"DD")</f>
        <v>17</v>
      </c>
      <c r="R1257" s="1" t="str">
        <f>TEXT(Table1[[#This Row],[Date Joined]],"MMM")</f>
        <v>Jul</v>
      </c>
      <c r="S1257" s="1" t="str">
        <f>TEXT(Table1[[#This Row],[Date Joined]],"YYYY")</f>
        <v>2017</v>
      </c>
    </row>
    <row r="1258" spans="1:19" x14ac:dyDescent="0.3">
      <c r="A1258" s="1" t="s">
        <v>2410</v>
      </c>
      <c r="B1258" s="1" t="s">
        <v>44</v>
      </c>
      <c r="C1258" s="1" t="s">
        <v>15</v>
      </c>
      <c r="D1258" s="2">
        <v>28</v>
      </c>
      <c r="E1258" s="1" t="s">
        <v>16</v>
      </c>
      <c r="F1258" s="1" t="s">
        <v>41</v>
      </c>
      <c r="G1258" s="28">
        <v>43004</v>
      </c>
      <c r="H1258" s="3">
        <v>17648.330000000002</v>
      </c>
      <c r="I1258" s="1" t="s">
        <v>49</v>
      </c>
      <c r="J1258" s="1" t="s">
        <v>27</v>
      </c>
      <c r="K1258" s="1" t="s">
        <v>20</v>
      </c>
      <c r="L1258" s="1" t="s">
        <v>28</v>
      </c>
      <c r="M1258" s="1" t="s">
        <v>21</v>
      </c>
      <c r="N1258" s="1" t="s">
        <v>22</v>
      </c>
      <c r="O1258" s="1" t="s">
        <v>20</v>
      </c>
      <c r="P1258" s="1" t="str">
        <f>IFERROR( LOOKUP(Table1[[#This Row],[Age]],$AO$3:$AO$8,$AP$3:$AP$8), "Out of Range")</f>
        <v>26-35</v>
      </c>
      <c r="Q1258" s="1" t="str">
        <f>TEXT(Table1[[#This Row],[Date Joined]],"DD")</f>
        <v>26</v>
      </c>
      <c r="R1258" s="1" t="str">
        <f>TEXT(Table1[[#This Row],[Date Joined]],"MMM")</f>
        <v>Sep</v>
      </c>
      <c r="S1258" s="1" t="str">
        <f>TEXT(Table1[[#This Row],[Date Joined]],"YYYY")</f>
        <v>2017</v>
      </c>
    </row>
    <row r="1259" spans="1:19" x14ac:dyDescent="0.3">
      <c r="A1259" s="1" t="s">
        <v>2493</v>
      </c>
      <c r="B1259" s="1" t="s">
        <v>72</v>
      </c>
      <c r="C1259" s="1" t="s">
        <v>15</v>
      </c>
      <c r="D1259" s="2">
        <v>28</v>
      </c>
      <c r="E1259" s="1" t="s">
        <v>16</v>
      </c>
      <c r="F1259" s="1" t="s">
        <v>17</v>
      </c>
      <c r="G1259" s="28">
        <v>43008</v>
      </c>
      <c r="H1259" s="3">
        <v>110138.31</v>
      </c>
      <c r="I1259" s="1" t="s">
        <v>18</v>
      </c>
      <c r="J1259" s="1" t="s">
        <v>32</v>
      </c>
      <c r="K1259" s="1" t="s">
        <v>28</v>
      </c>
      <c r="L1259" s="1" t="s">
        <v>20</v>
      </c>
      <c r="M1259" s="1" t="s">
        <v>21</v>
      </c>
      <c r="N1259" s="1" t="s">
        <v>22</v>
      </c>
      <c r="O1259" s="1" t="s">
        <v>20</v>
      </c>
      <c r="P1259" s="1" t="str">
        <f>IFERROR( LOOKUP(Table1[[#This Row],[Age]],$AO$3:$AO$8,$AP$3:$AP$8), "Out of Range")</f>
        <v>26-35</v>
      </c>
      <c r="Q1259" s="1" t="str">
        <f>TEXT(Table1[[#This Row],[Date Joined]],"DD")</f>
        <v>30</v>
      </c>
      <c r="R1259" s="1" t="str">
        <f>TEXT(Table1[[#This Row],[Date Joined]],"MMM")</f>
        <v>Sep</v>
      </c>
      <c r="S1259" s="1" t="str">
        <f>TEXT(Table1[[#This Row],[Date Joined]],"YYYY")</f>
        <v>2017</v>
      </c>
    </row>
    <row r="1260" spans="1:19" x14ac:dyDescent="0.3">
      <c r="A1260" s="1" t="s">
        <v>1367</v>
      </c>
      <c r="B1260" s="1" t="s">
        <v>60</v>
      </c>
      <c r="C1260" s="1" t="s">
        <v>15</v>
      </c>
      <c r="D1260" s="2">
        <v>49</v>
      </c>
      <c r="E1260" s="1" t="s">
        <v>40</v>
      </c>
      <c r="F1260" s="1" t="s">
        <v>26</v>
      </c>
      <c r="G1260" s="28">
        <v>42934</v>
      </c>
      <c r="H1260" s="3">
        <v>42463.09</v>
      </c>
      <c r="I1260" s="1" t="s">
        <v>18</v>
      </c>
      <c r="J1260" s="1" t="s">
        <v>27</v>
      </c>
      <c r="K1260" s="1" t="s">
        <v>28</v>
      </c>
      <c r="L1260" s="1" t="s">
        <v>20</v>
      </c>
      <c r="M1260" s="1" t="s">
        <v>21</v>
      </c>
      <c r="N1260" s="1" t="s">
        <v>22</v>
      </c>
      <c r="O1260" s="1" t="s">
        <v>20</v>
      </c>
      <c r="P1260" s="1" t="str">
        <f>IFERROR( LOOKUP(Table1[[#This Row],[Age]],$AO$3:$AO$8,$AP$3:$AP$8), "Out of Range")</f>
        <v>45-55</v>
      </c>
      <c r="Q1260" s="1" t="str">
        <f>TEXT(Table1[[#This Row],[Date Joined]],"DD")</f>
        <v>18</v>
      </c>
      <c r="R1260" s="1" t="str">
        <f>TEXT(Table1[[#This Row],[Date Joined]],"MMM")</f>
        <v>Jul</v>
      </c>
      <c r="S1260" s="1" t="str">
        <f>TEXT(Table1[[#This Row],[Date Joined]],"YYYY")</f>
        <v>2017</v>
      </c>
    </row>
    <row r="1261" spans="1:19" x14ac:dyDescent="0.3">
      <c r="A1261" s="1" t="s">
        <v>1368</v>
      </c>
      <c r="B1261" s="1" t="s">
        <v>78</v>
      </c>
      <c r="C1261" s="1" t="s">
        <v>15</v>
      </c>
      <c r="D1261" s="2">
        <v>52</v>
      </c>
      <c r="E1261" s="1" t="s">
        <v>40</v>
      </c>
      <c r="F1261" s="1" t="s">
        <v>26</v>
      </c>
      <c r="G1261" s="28">
        <v>42934</v>
      </c>
      <c r="H1261" s="3">
        <v>6112.63</v>
      </c>
      <c r="I1261" s="1" t="s">
        <v>31</v>
      </c>
      <c r="J1261" s="1" t="s">
        <v>27</v>
      </c>
      <c r="K1261" s="1" t="s">
        <v>28</v>
      </c>
      <c r="L1261" s="1" t="s">
        <v>20</v>
      </c>
      <c r="M1261" s="1" t="s">
        <v>21</v>
      </c>
      <c r="N1261" s="1" t="s">
        <v>22</v>
      </c>
      <c r="O1261" s="1" t="s">
        <v>20</v>
      </c>
      <c r="P1261" s="1" t="str">
        <f>IFERROR( LOOKUP(Table1[[#This Row],[Age]],$AO$3:$AO$8,$AP$3:$AP$8), "Out of Range")</f>
        <v>45-55</v>
      </c>
      <c r="Q1261" s="1" t="str">
        <f>TEXT(Table1[[#This Row],[Date Joined]],"DD")</f>
        <v>18</v>
      </c>
      <c r="R1261" s="1" t="str">
        <f>TEXT(Table1[[#This Row],[Date Joined]],"MMM")</f>
        <v>Jul</v>
      </c>
      <c r="S1261" s="1" t="str">
        <f>TEXT(Table1[[#This Row],[Date Joined]],"YYYY")</f>
        <v>2017</v>
      </c>
    </row>
    <row r="1262" spans="1:19" x14ac:dyDescent="0.3">
      <c r="A1262" s="1" t="s">
        <v>1369</v>
      </c>
      <c r="B1262" s="1" t="s">
        <v>75</v>
      </c>
      <c r="C1262" s="1" t="s">
        <v>15</v>
      </c>
      <c r="D1262" s="2">
        <v>40</v>
      </c>
      <c r="E1262" s="1" t="s">
        <v>40</v>
      </c>
      <c r="F1262" s="1" t="s">
        <v>26</v>
      </c>
      <c r="G1262" s="28">
        <v>42934</v>
      </c>
      <c r="H1262" s="3">
        <v>36784.15</v>
      </c>
      <c r="I1262" s="1" t="s">
        <v>31</v>
      </c>
      <c r="J1262" s="1" t="s">
        <v>27</v>
      </c>
      <c r="K1262" s="1" t="s">
        <v>20</v>
      </c>
      <c r="L1262" s="1" t="s">
        <v>28</v>
      </c>
      <c r="M1262" s="1" t="s">
        <v>21</v>
      </c>
      <c r="N1262" s="1" t="s">
        <v>22</v>
      </c>
      <c r="O1262" s="1" t="s">
        <v>20</v>
      </c>
      <c r="P1262" s="1" t="str">
        <f>IFERROR( LOOKUP(Table1[[#This Row],[Age]],$AO$3:$AO$8,$AP$3:$AP$8), "Out of Range")</f>
        <v>35-45</v>
      </c>
      <c r="Q1262" s="1" t="str">
        <f>TEXT(Table1[[#This Row],[Date Joined]],"DD")</f>
        <v>18</v>
      </c>
      <c r="R1262" s="1" t="str">
        <f>TEXT(Table1[[#This Row],[Date Joined]],"MMM")</f>
        <v>Jul</v>
      </c>
      <c r="S1262" s="1" t="str">
        <f>TEXT(Table1[[#This Row],[Date Joined]],"YYYY")</f>
        <v>2017</v>
      </c>
    </row>
    <row r="1263" spans="1:19" x14ac:dyDescent="0.3">
      <c r="A1263" s="1" t="s">
        <v>2529</v>
      </c>
      <c r="B1263" s="1" t="s">
        <v>75</v>
      </c>
      <c r="C1263" s="1" t="s">
        <v>15</v>
      </c>
      <c r="D1263" s="2">
        <v>28</v>
      </c>
      <c r="E1263" s="1" t="s">
        <v>16</v>
      </c>
      <c r="F1263" s="1" t="s">
        <v>17</v>
      </c>
      <c r="G1263" s="28">
        <v>43010</v>
      </c>
      <c r="H1263" s="3">
        <v>21563.61</v>
      </c>
      <c r="I1263" s="1" t="s">
        <v>18</v>
      </c>
      <c r="J1263" s="1" t="s">
        <v>32</v>
      </c>
      <c r="K1263" s="1" t="s">
        <v>20</v>
      </c>
      <c r="L1263" s="1" t="s">
        <v>20</v>
      </c>
      <c r="M1263" s="1" t="s">
        <v>21</v>
      </c>
      <c r="N1263" s="1" t="s">
        <v>22</v>
      </c>
      <c r="O1263" s="1" t="s">
        <v>20</v>
      </c>
      <c r="P1263" s="1" t="str">
        <f>IFERROR( LOOKUP(Table1[[#This Row],[Age]],$AO$3:$AO$8,$AP$3:$AP$8), "Out of Range")</f>
        <v>26-35</v>
      </c>
      <c r="Q1263" s="1" t="str">
        <f>TEXT(Table1[[#This Row],[Date Joined]],"DD")</f>
        <v>02</v>
      </c>
      <c r="R1263" s="1" t="str">
        <f>TEXT(Table1[[#This Row],[Date Joined]],"MMM")</f>
        <v>Oct</v>
      </c>
      <c r="S1263" s="1" t="str">
        <f>TEXT(Table1[[#This Row],[Date Joined]],"YYYY")</f>
        <v>2017</v>
      </c>
    </row>
    <row r="1264" spans="1:19" x14ac:dyDescent="0.3">
      <c r="A1264" s="1" t="s">
        <v>1371</v>
      </c>
      <c r="B1264" s="1" t="s">
        <v>75</v>
      </c>
      <c r="C1264" s="1" t="s">
        <v>15</v>
      </c>
      <c r="D1264" s="2">
        <v>37</v>
      </c>
      <c r="E1264" s="1" t="s">
        <v>34</v>
      </c>
      <c r="F1264" s="1" t="s">
        <v>17</v>
      </c>
      <c r="G1264" s="28">
        <v>42934</v>
      </c>
      <c r="H1264" s="3">
        <v>98662.79</v>
      </c>
      <c r="I1264" s="1" t="s">
        <v>18</v>
      </c>
      <c r="J1264" s="1" t="s">
        <v>19</v>
      </c>
      <c r="K1264" s="1" t="s">
        <v>28</v>
      </c>
      <c r="L1264" s="1" t="s">
        <v>28</v>
      </c>
      <c r="M1264" s="1" t="s">
        <v>21</v>
      </c>
      <c r="N1264" s="1" t="s">
        <v>38</v>
      </c>
      <c r="O1264" s="1" t="s">
        <v>20</v>
      </c>
      <c r="P1264" s="1" t="str">
        <f>IFERROR( LOOKUP(Table1[[#This Row],[Age]],$AO$3:$AO$8,$AP$3:$AP$8), "Out of Range")</f>
        <v>35-45</v>
      </c>
      <c r="Q1264" s="1" t="str">
        <f>TEXT(Table1[[#This Row],[Date Joined]],"DD")</f>
        <v>18</v>
      </c>
      <c r="R1264" s="1" t="str">
        <f>TEXT(Table1[[#This Row],[Date Joined]],"MMM")</f>
        <v>Jul</v>
      </c>
      <c r="S1264" s="1" t="str">
        <f>TEXT(Table1[[#This Row],[Date Joined]],"YYYY")</f>
        <v>2017</v>
      </c>
    </row>
    <row r="1265" spans="1:19" x14ac:dyDescent="0.3">
      <c r="A1265" s="1" t="s">
        <v>2530</v>
      </c>
      <c r="B1265" s="1" t="s">
        <v>35</v>
      </c>
      <c r="C1265" s="1" t="s">
        <v>15</v>
      </c>
      <c r="D1265" s="2">
        <v>28</v>
      </c>
      <c r="E1265" s="1" t="s">
        <v>16</v>
      </c>
      <c r="F1265" s="1" t="s">
        <v>17</v>
      </c>
      <c r="G1265" s="28">
        <v>43010</v>
      </c>
      <c r="H1265" s="3">
        <v>34440.959999999999</v>
      </c>
      <c r="I1265" s="1" t="s">
        <v>31</v>
      </c>
      <c r="J1265" s="1" t="s">
        <v>32</v>
      </c>
      <c r="K1265" s="1" t="s">
        <v>20</v>
      </c>
      <c r="L1265" s="1" t="s">
        <v>20</v>
      </c>
      <c r="M1265" s="1" t="s">
        <v>21</v>
      </c>
      <c r="N1265" s="1" t="s">
        <v>22</v>
      </c>
      <c r="O1265" s="1" t="s">
        <v>28</v>
      </c>
      <c r="P1265" s="1" t="str">
        <f>IFERROR( LOOKUP(Table1[[#This Row],[Age]],$AO$3:$AO$8,$AP$3:$AP$8), "Out of Range")</f>
        <v>26-35</v>
      </c>
      <c r="Q1265" s="1" t="str">
        <f>TEXT(Table1[[#This Row],[Date Joined]],"DD")</f>
        <v>02</v>
      </c>
      <c r="R1265" s="1" t="str">
        <f>TEXT(Table1[[#This Row],[Date Joined]],"MMM")</f>
        <v>Oct</v>
      </c>
      <c r="S1265" s="1" t="str">
        <f>TEXT(Table1[[#This Row],[Date Joined]],"YYYY")</f>
        <v>2017</v>
      </c>
    </row>
    <row r="1266" spans="1:19" x14ac:dyDescent="0.3">
      <c r="A1266" s="1" t="s">
        <v>1373</v>
      </c>
      <c r="B1266" s="1" t="s">
        <v>37</v>
      </c>
      <c r="C1266" s="1" t="s">
        <v>24</v>
      </c>
      <c r="D1266" s="2">
        <v>40</v>
      </c>
      <c r="E1266" s="1" t="s">
        <v>16</v>
      </c>
      <c r="F1266" s="1" t="s">
        <v>26</v>
      </c>
      <c r="G1266" s="28">
        <v>42935</v>
      </c>
      <c r="H1266" s="3">
        <v>46922.49</v>
      </c>
      <c r="I1266" s="1" t="s">
        <v>18</v>
      </c>
      <c r="J1266" s="1" t="s">
        <v>19</v>
      </c>
      <c r="K1266" s="1" t="s">
        <v>28</v>
      </c>
      <c r="L1266" s="1" t="s">
        <v>20</v>
      </c>
      <c r="M1266" s="1" t="s">
        <v>21</v>
      </c>
      <c r="N1266" s="1" t="s">
        <v>22</v>
      </c>
      <c r="O1266" s="1" t="s">
        <v>20</v>
      </c>
      <c r="P1266" s="1" t="str">
        <f>IFERROR( LOOKUP(Table1[[#This Row],[Age]],$AO$3:$AO$8,$AP$3:$AP$8), "Out of Range")</f>
        <v>35-45</v>
      </c>
      <c r="Q1266" s="1" t="str">
        <f>TEXT(Table1[[#This Row],[Date Joined]],"DD")</f>
        <v>19</v>
      </c>
      <c r="R1266" s="1" t="str">
        <f>TEXT(Table1[[#This Row],[Date Joined]],"MMM")</f>
        <v>Jul</v>
      </c>
      <c r="S1266" s="1" t="str">
        <f>TEXT(Table1[[#This Row],[Date Joined]],"YYYY")</f>
        <v>2017</v>
      </c>
    </row>
    <row r="1267" spans="1:19" x14ac:dyDescent="0.3">
      <c r="A1267" s="1" t="s">
        <v>1374</v>
      </c>
      <c r="B1267" s="1" t="s">
        <v>46</v>
      </c>
      <c r="C1267" s="1" t="s">
        <v>15</v>
      </c>
      <c r="D1267" s="2">
        <v>39</v>
      </c>
      <c r="E1267" s="1" t="s">
        <v>16</v>
      </c>
      <c r="F1267" s="1" t="s">
        <v>17</v>
      </c>
      <c r="G1267" s="28">
        <v>42935</v>
      </c>
      <c r="H1267" s="3">
        <v>22697.69</v>
      </c>
      <c r="I1267" s="1" t="s">
        <v>18</v>
      </c>
      <c r="J1267" s="1" t="s">
        <v>32</v>
      </c>
      <c r="K1267" s="1" t="s">
        <v>20</v>
      </c>
      <c r="L1267" s="1" t="s">
        <v>20</v>
      </c>
      <c r="M1267" s="1" t="s">
        <v>21</v>
      </c>
      <c r="N1267" s="1" t="s">
        <v>22</v>
      </c>
      <c r="O1267" s="1" t="s">
        <v>20</v>
      </c>
      <c r="P1267" s="1" t="str">
        <f>IFERROR( LOOKUP(Table1[[#This Row],[Age]],$AO$3:$AO$8,$AP$3:$AP$8), "Out of Range")</f>
        <v>35-45</v>
      </c>
      <c r="Q1267" s="1" t="str">
        <f>TEXT(Table1[[#This Row],[Date Joined]],"DD")</f>
        <v>19</v>
      </c>
      <c r="R1267" s="1" t="str">
        <f>TEXT(Table1[[#This Row],[Date Joined]],"MMM")</f>
        <v>Jul</v>
      </c>
      <c r="S1267" s="1" t="str">
        <f>TEXT(Table1[[#This Row],[Date Joined]],"YYYY")</f>
        <v>2017</v>
      </c>
    </row>
    <row r="1268" spans="1:19" x14ac:dyDescent="0.3">
      <c r="A1268" s="1" t="s">
        <v>1375</v>
      </c>
      <c r="B1268" s="1" t="s">
        <v>44</v>
      </c>
      <c r="C1268" s="1" t="s">
        <v>15</v>
      </c>
      <c r="D1268" s="2">
        <v>37</v>
      </c>
      <c r="E1268" s="1" t="s">
        <v>16</v>
      </c>
      <c r="F1268" s="1" t="s">
        <v>17</v>
      </c>
      <c r="G1268" s="28">
        <v>42935</v>
      </c>
      <c r="H1268" s="3">
        <v>48611.43</v>
      </c>
      <c r="I1268" s="1" t="s">
        <v>18</v>
      </c>
      <c r="J1268" s="1" t="s">
        <v>22</v>
      </c>
      <c r="K1268" s="1" t="s">
        <v>20</v>
      </c>
      <c r="L1268" s="1" t="s">
        <v>20</v>
      </c>
      <c r="M1268" s="1" t="s">
        <v>21</v>
      </c>
      <c r="N1268" s="1" t="s">
        <v>22</v>
      </c>
      <c r="O1268" s="1" t="s">
        <v>28</v>
      </c>
      <c r="P1268" s="1" t="str">
        <f>IFERROR( LOOKUP(Table1[[#This Row],[Age]],$AO$3:$AO$8,$AP$3:$AP$8), "Out of Range")</f>
        <v>35-45</v>
      </c>
      <c r="Q1268" s="1" t="str">
        <f>TEXT(Table1[[#This Row],[Date Joined]],"DD")</f>
        <v>19</v>
      </c>
      <c r="R1268" s="1" t="str">
        <f>TEXT(Table1[[#This Row],[Date Joined]],"MMM")</f>
        <v>Jul</v>
      </c>
      <c r="S1268" s="1" t="str">
        <f>TEXT(Table1[[#This Row],[Date Joined]],"YYYY")</f>
        <v>2017</v>
      </c>
    </row>
    <row r="1269" spans="1:19" x14ac:dyDescent="0.3">
      <c r="A1269" s="1" t="s">
        <v>1376</v>
      </c>
      <c r="B1269" s="1" t="s">
        <v>92</v>
      </c>
      <c r="C1269" s="1" t="s">
        <v>24</v>
      </c>
      <c r="D1269" s="2">
        <v>37</v>
      </c>
      <c r="E1269" s="1" t="s">
        <v>16</v>
      </c>
      <c r="F1269" s="1" t="s">
        <v>26</v>
      </c>
      <c r="G1269" s="28">
        <v>42935</v>
      </c>
      <c r="H1269" s="3">
        <v>63361.39</v>
      </c>
      <c r="I1269" s="1" t="s">
        <v>18</v>
      </c>
      <c r="J1269" s="1" t="s">
        <v>27</v>
      </c>
      <c r="K1269" s="1" t="s">
        <v>28</v>
      </c>
      <c r="L1269" s="1" t="s">
        <v>20</v>
      </c>
      <c r="M1269" s="1" t="s">
        <v>21</v>
      </c>
      <c r="N1269" s="1" t="s">
        <v>22</v>
      </c>
      <c r="O1269" s="1" t="s">
        <v>20</v>
      </c>
      <c r="P1269" s="1" t="str">
        <f>IFERROR( LOOKUP(Table1[[#This Row],[Age]],$AO$3:$AO$8,$AP$3:$AP$8), "Out of Range")</f>
        <v>35-45</v>
      </c>
      <c r="Q1269" s="1" t="str">
        <f>TEXT(Table1[[#This Row],[Date Joined]],"DD")</f>
        <v>19</v>
      </c>
      <c r="R1269" s="1" t="str">
        <f>TEXT(Table1[[#This Row],[Date Joined]],"MMM")</f>
        <v>Jul</v>
      </c>
      <c r="S1269" s="1" t="str">
        <f>TEXT(Table1[[#This Row],[Date Joined]],"YYYY")</f>
        <v>2017</v>
      </c>
    </row>
    <row r="1270" spans="1:19" x14ac:dyDescent="0.3">
      <c r="A1270" s="1" t="s">
        <v>2548</v>
      </c>
      <c r="B1270" s="1" t="s">
        <v>77</v>
      </c>
      <c r="C1270" s="1" t="s">
        <v>24</v>
      </c>
      <c r="D1270" s="2">
        <v>28</v>
      </c>
      <c r="E1270" s="1" t="s">
        <v>16</v>
      </c>
      <c r="F1270" s="1" t="s">
        <v>17</v>
      </c>
      <c r="G1270" s="28">
        <v>43011</v>
      </c>
      <c r="H1270" s="3">
        <v>113886.21</v>
      </c>
      <c r="I1270" s="1" t="s">
        <v>18</v>
      </c>
      <c r="J1270" s="1" t="s">
        <v>27</v>
      </c>
      <c r="K1270" s="1" t="s">
        <v>28</v>
      </c>
      <c r="L1270" s="1" t="s">
        <v>20</v>
      </c>
      <c r="M1270" s="1" t="s">
        <v>22</v>
      </c>
      <c r="N1270" s="1" t="s">
        <v>22</v>
      </c>
      <c r="O1270" s="1" t="s">
        <v>20</v>
      </c>
      <c r="P1270" s="1" t="str">
        <f>IFERROR( LOOKUP(Table1[[#This Row],[Age]],$AO$3:$AO$8,$AP$3:$AP$8), "Out of Range")</f>
        <v>26-35</v>
      </c>
      <c r="Q1270" s="1" t="str">
        <f>TEXT(Table1[[#This Row],[Date Joined]],"DD")</f>
        <v>03</v>
      </c>
      <c r="R1270" s="1" t="str">
        <f>TEXT(Table1[[#This Row],[Date Joined]],"MMM")</f>
        <v>Oct</v>
      </c>
      <c r="S1270" s="1" t="str">
        <f>TEXT(Table1[[#This Row],[Date Joined]],"YYYY")</f>
        <v>2017</v>
      </c>
    </row>
    <row r="1271" spans="1:19" x14ac:dyDescent="0.3">
      <c r="A1271" s="1" t="s">
        <v>1378</v>
      </c>
      <c r="B1271" s="1" t="s">
        <v>70</v>
      </c>
      <c r="C1271" s="1" t="s">
        <v>15</v>
      </c>
      <c r="D1271" s="2">
        <v>34</v>
      </c>
      <c r="E1271" s="1" t="s">
        <v>16</v>
      </c>
      <c r="F1271" s="1" t="s">
        <v>41</v>
      </c>
      <c r="G1271" s="28">
        <v>42935</v>
      </c>
      <c r="H1271" s="3">
        <v>166861.72</v>
      </c>
      <c r="I1271" s="1" t="s">
        <v>31</v>
      </c>
      <c r="J1271" s="1" t="s">
        <v>27</v>
      </c>
      <c r="K1271" s="1" t="s">
        <v>20</v>
      </c>
      <c r="L1271" s="1" t="s">
        <v>20</v>
      </c>
      <c r="M1271" s="1" t="s">
        <v>22</v>
      </c>
      <c r="N1271" s="1" t="s">
        <v>22</v>
      </c>
      <c r="O1271" s="1" t="s">
        <v>28</v>
      </c>
      <c r="P1271" s="1" t="str">
        <f>IFERROR( LOOKUP(Table1[[#This Row],[Age]],$AO$3:$AO$8,$AP$3:$AP$8), "Out of Range")</f>
        <v>26-35</v>
      </c>
      <c r="Q1271" s="1" t="str">
        <f>TEXT(Table1[[#This Row],[Date Joined]],"DD")</f>
        <v>19</v>
      </c>
      <c r="R1271" s="1" t="str">
        <f>TEXT(Table1[[#This Row],[Date Joined]],"MMM")</f>
        <v>Jul</v>
      </c>
      <c r="S1271" s="1" t="str">
        <f>TEXT(Table1[[#This Row],[Date Joined]],"YYYY")</f>
        <v>2017</v>
      </c>
    </row>
    <row r="1272" spans="1:19" x14ac:dyDescent="0.3">
      <c r="A1272" s="1" t="s">
        <v>2563</v>
      </c>
      <c r="B1272" s="1" t="s">
        <v>76</v>
      </c>
      <c r="C1272" s="1" t="s">
        <v>24</v>
      </c>
      <c r="D1272" s="2">
        <v>28</v>
      </c>
      <c r="E1272" s="1" t="s">
        <v>16</v>
      </c>
      <c r="F1272" s="1" t="s">
        <v>17</v>
      </c>
      <c r="G1272" s="28">
        <v>43012</v>
      </c>
      <c r="H1272" s="3">
        <v>29650.639999999999</v>
      </c>
      <c r="I1272" s="1" t="s">
        <v>18</v>
      </c>
      <c r="J1272" s="1" t="s">
        <v>32</v>
      </c>
      <c r="K1272" s="1" t="s">
        <v>20</v>
      </c>
      <c r="L1272" s="1" t="s">
        <v>20</v>
      </c>
      <c r="M1272" s="1" t="s">
        <v>21</v>
      </c>
      <c r="N1272" s="1" t="s">
        <v>22</v>
      </c>
      <c r="O1272" s="1" t="s">
        <v>20</v>
      </c>
      <c r="P1272" s="1" t="str">
        <f>IFERROR( LOOKUP(Table1[[#This Row],[Age]],$AO$3:$AO$8,$AP$3:$AP$8), "Out of Range")</f>
        <v>26-35</v>
      </c>
      <c r="Q1272" s="1" t="str">
        <f>TEXT(Table1[[#This Row],[Date Joined]],"DD")</f>
        <v>04</v>
      </c>
      <c r="R1272" s="1" t="str">
        <f>TEXT(Table1[[#This Row],[Date Joined]],"MMM")</f>
        <v>Oct</v>
      </c>
      <c r="S1272" s="1" t="str">
        <f>TEXT(Table1[[#This Row],[Date Joined]],"YYYY")</f>
        <v>2017</v>
      </c>
    </row>
    <row r="1273" spans="1:19" x14ac:dyDescent="0.3">
      <c r="A1273" s="1" t="s">
        <v>1380</v>
      </c>
      <c r="B1273" s="1" t="s">
        <v>52</v>
      </c>
      <c r="C1273" s="1" t="s">
        <v>24</v>
      </c>
      <c r="D1273" s="2">
        <v>45</v>
      </c>
      <c r="E1273" s="1" t="s">
        <v>40</v>
      </c>
      <c r="F1273" s="1" t="s">
        <v>41</v>
      </c>
      <c r="G1273" s="28">
        <v>42935</v>
      </c>
      <c r="H1273" s="3">
        <v>42135.69</v>
      </c>
      <c r="I1273" s="1" t="s">
        <v>18</v>
      </c>
      <c r="J1273" s="1" t="s">
        <v>27</v>
      </c>
      <c r="K1273" s="1" t="s">
        <v>28</v>
      </c>
      <c r="L1273" s="1" t="s">
        <v>20</v>
      </c>
      <c r="M1273" s="1" t="s">
        <v>22</v>
      </c>
      <c r="N1273" s="1" t="s">
        <v>22</v>
      </c>
      <c r="O1273" s="1" t="s">
        <v>20</v>
      </c>
      <c r="P1273" s="1" t="str">
        <f>IFERROR( LOOKUP(Table1[[#This Row],[Age]],$AO$3:$AO$8,$AP$3:$AP$8), "Out of Range")</f>
        <v>45-55</v>
      </c>
      <c r="Q1273" s="1" t="str">
        <f>TEXT(Table1[[#This Row],[Date Joined]],"DD")</f>
        <v>19</v>
      </c>
      <c r="R1273" s="1" t="str">
        <f>TEXT(Table1[[#This Row],[Date Joined]],"MMM")</f>
        <v>Jul</v>
      </c>
      <c r="S1273" s="1" t="str">
        <f>TEXT(Table1[[#This Row],[Date Joined]],"YYYY")</f>
        <v>2017</v>
      </c>
    </row>
    <row r="1274" spans="1:19" x14ac:dyDescent="0.3">
      <c r="A1274" s="1" t="s">
        <v>1381</v>
      </c>
      <c r="B1274" s="1" t="s">
        <v>36</v>
      </c>
      <c r="C1274" s="1" t="s">
        <v>15</v>
      </c>
      <c r="D1274" s="2">
        <v>61</v>
      </c>
      <c r="E1274" s="1" t="s">
        <v>40</v>
      </c>
      <c r="F1274" s="1" t="s">
        <v>41</v>
      </c>
      <c r="G1274" s="28">
        <v>42935</v>
      </c>
      <c r="H1274" s="3">
        <v>157243.32999999999</v>
      </c>
      <c r="I1274" s="1" t="s">
        <v>49</v>
      </c>
      <c r="J1274" s="1" t="s">
        <v>27</v>
      </c>
      <c r="K1274" s="1" t="s">
        <v>20</v>
      </c>
      <c r="L1274" s="1" t="s">
        <v>20</v>
      </c>
      <c r="M1274" s="1" t="s">
        <v>21</v>
      </c>
      <c r="N1274" s="1" t="s">
        <v>22</v>
      </c>
      <c r="O1274" s="1" t="s">
        <v>20</v>
      </c>
      <c r="P1274" s="1" t="str">
        <f>IFERROR( LOOKUP(Table1[[#This Row],[Age]],$AO$3:$AO$8,$AP$3:$AP$8), "Out of Range")</f>
        <v>55-65</v>
      </c>
      <c r="Q1274" s="1" t="str">
        <f>TEXT(Table1[[#This Row],[Date Joined]],"DD")</f>
        <v>19</v>
      </c>
      <c r="R1274" s="1" t="str">
        <f>TEXT(Table1[[#This Row],[Date Joined]],"MMM")</f>
        <v>Jul</v>
      </c>
      <c r="S1274" s="1" t="str">
        <f>TEXT(Table1[[#This Row],[Date Joined]],"YYYY")</f>
        <v>2017</v>
      </c>
    </row>
    <row r="1275" spans="1:19" x14ac:dyDescent="0.3">
      <c r="A1275" s="1" t="s">
        <v>1382</v>
      </c>
      <c r="B1275" s="1" t="s">
        <v>85</v>
      </c>
      <c r="C1275" s="1" t="s">
        <v>15</v>
      </c>
      <c r="D1275" s="2">
        <v>37</v>
      </c>
      <c r="E1275" s="1" t="s">
        <v>16</v>
      </c>
      <c r="F1275" s="1" t="s">
        <v>17</v>
      </c>
      <c r="G1275" s="28">
        <v>42936</v>
      </c>
      <c r="H1275" s="3">
        <v>51918.13</v>
      </c>
      <c r="I1275" s="1" t="s">
        <v>49</v>
      </c>
      <c r="J1275" s="1" t="s">
        <v>27</v>
      </c>
      <c r="K1275" s="1" t="s">
        <v>28</v>
      </c>
      <c r="L1275" s="1" t="s">
        <v>20</v>
      </c>
      <c r="M1275" s="1" t="s">
        <v>22</v>
      </c>
      <c r="N1275" s="1" t="s">
        <v>22</v>
      </c>
      <c r="O1275" s="1" t="s">
        <v>20</v>
      </c>
      <c r="P1275" s="1" t="str">
        <f>IFERROR( LOOKUP(Table1[[#This Row],[Age]],$AO$3:$AO$8,$AP$3:$AP$8), "Out of Range")</f>
        <v>35-45</v>
      </c>
      <c r="Q1275" s="1" t="str">
        <f>TEXT(Table1[[#This Row],[Date Joined]],"DD")</f>
        <v>20</v>
      </c>
      <c r="R1275" s="1" t="str">
        <f>TEXT(Table1[[#This Row],[Date Joined]],"MMM")</f>
        <v>Jul</v>
      </c>
      <c r="S1275" s="1" t="str">
        <f>TEXT(Table1[[#This Row],[Date Joined]],"YYYY")</f>
        <v>2017</v>
      </c>
    </row>
    <row r="1276" spans="1:19" x14ac:dyDescent="0.3">
      <c r="A1276" s="1" t="s">
        <v>1383</v>
      </c>
      <c r="B1276" s="1" t="s">
        <v>73</v>
      </c>
      <c r="C1276" s="1" t="s">
        <v>15</v>
      </c>
      <c r="D1276" s="2">
        <v>34</v>
      </c>
      <c r="E1276" s="1" t="s">
        <v>16</v>
      </c>
      <c r="F1276" s="1" t="s">
        <v>17</v>
      </c>
      <c r="G1276" s="28">
        <v>42936</v>
      </c>
      <c r="H1276" s="3">
        <v>30787.52</v>
      </c>
      <c r="I1276" s="1" t="s">
        <v>49</v>
      </c>
      <c r="J1276" s="1" t="s">
        <v>19</v>
      </c>
      <c r="K1276" s="1" t="s">
        <v>28</v>
      </c>
      <c r="L1276" s="1" t="s">
        <v>28</v>
      </c>
      <c r="M1276" s="1" t="s">
        <v>21</v>
      </c>
      <c r="N1276" s="1" t="s">
        <v>22</v>
      </c>
      <c r="O1276" s="1" t="s">
        <v>20</v>
      </c>
      <c r="P1276" s="1" t="str">
        <f>IFERROR( LOOKUP(Table1[[#This Row],[Age]],$AO$3:$AO$8,$AP$3:$AP$8), "Out of Range")</f>
        <v>26-35</v>
      </c>
      <c r="Q1276" s="1" t="str">
        <f>TEXT(Table1[[#This Row],[Date Joined]],"DD")</f>
        <v>20</v>
      </c>
      <c r="R1276" s="1" t="str">
        <f>TEXT(Table1[[#This Row],[Date Joined]],"MMM")</f>
        <v>Jul</v>
      </c>
      <c r="S1276" s="1" t="str">
        <f>TEXT(Table1[[#This Row],[Date Joined]],"YYYY")</f>
        <v>2017</v>
      </c>
    </row>
    <row r="1277" spans="1:19" x14ac:dyDescent="0.3">
      <c r="A1277" s="1" t="s">
        <v>1384</v>
      </c>
      <c r="B1277" s="1" t="s">
        <v>102</v>
      </c>
      <c r="C1277" s="1" t="s">
        <v>15</v>
      </c>
      <c r="D1277" s="2">
        <v>38</v>
      </c>
      <c r="E1277" s="1" t="s">
        <v>16</v>
      </c>
      <c r="F1277" s="1" t="s">
        <v>17</v>
      </c>
      <c r="G1277" s="28">
        <v>42936</v>
      </c>
      <c r="H1277" s="3">
        <v>44296.3</v>
      </c>
      <c r="I1277" s="1" t="s">
        <v>18</v>
      </c>
      <c r="J1277" s="1" t="s">
        <v>27</v>
      </c>
      <c r="K1277" s="1" t="s">
        <v>28</v>
      </c>
      <c r="L1277" s="1" t="s">
        <v>20</v>
      </c>
      <c r="M1277" s="1" t="s">
        <v>21</v>
      </c>
      <c r="N1277" s="1" t="s">
        <v>38</v>
      </c>
      <c r="O1277" s="1" t="s">
        <v>20</v>
      </c>
      <c r="P1277" s="1" t="str">
        <f>IFERROR( LOOKUP(Table1[[#This Row],[Age]],$AO$3:$AO$8,$AP$3:$AP$8), "Out of Range")</f>
        <v>35-45</v>
      </c>
      <c r="Q1277" s="1" t="str">
        <f>TEXT(Table1[[#This Row],[Date Joined]],"DD")</f>
        <v>20</v>
      </c>
      <c r="R1277" s="1" t="str">
        <f>TEXT(Table1[[#This Row],[Date Joined]],"MMM")</f>
        <v>Jul</v>
      </c>
      <c r="S1277" s="1" t="str">
        <f>TEXT(Table1[[#This Row],[Date Joined]],"YYYY")</f>
        <v>2017</v>
      </c>
    </row>
    <row r="1278" spans="1:19" x14ac:dyDescent="0.3">
      <c r="A1278" s="1" t="s">
        <v>1385</v>
      </c>
      <c r="B1278" s="1" t="s">
        <v>35</v>
      </c>
      <c r="C1278" s="1" t="s">
        <v>24</v>
      </c>
      <c r="D1278" s="2">
        <v>35</v>
      </c>
      <c r="E1278" s="1" t="s">
        <v>16</v>
      </c>
      <c r="F1278" s="1" t="s">
        <v>17</v>
      </c>
      <c r="G1278" s="28">
        <v>42936</v>
      </c>
      <c r="H1278" s="3">
        <v>43243.42</v>
      </c>
      <c r="I1278" s="1" t="s">
        <v>49</v>
      </c>
      <c r="J1278" s="1" t="s">
        <v>32</v>
      </c>
      <c r="K1278" s="1" t="s">
        <v>20</v>
      </c>
      <c r="L1278" s="1" t="s">
        <v>20</v>
      </c>
      <c r="M1278" s="1" t="s">
        <v>21</v>
      </c>
      <c r="N1278" s="1" t="s">
        <v>38</v>
      </c>
      <c r="O1278" s="1" t="s">
        <v>28</v>
      </c>
      <c r="P1278" s="1" t="str">
        <f>IFERROR( LOOKUP(Table1[[#This Row],[Age]],$AO$3:$AO$8,$AP$3:$AP$8), "Out of Range")</f>
        <v>35-45</v>
      </c>
      <c r="Q1278" s="1" t="str">
        <f>TEXT(Table1[[#This Row],[Date Joined]],"DD")</f>
        <v>20</v>
      </c>
      <c r="R1278" s="1" t="str">
        <f>TEXT(Table1[[#This Row],[Date Joined]],"MMM")</f>
        <v>Jul</v>
      </c>
      <c r="S1278" s="1" t="str">
        <f>TEXT(Table1[[#This Row],[Date Joined]],"YYYY")</f>
        <v>2017</v>
      </c>
    </row>
    <row r="1279" spans="1:19" x14ac:dyDescent="0.3">
      <c r="A1279" s="1" t="s">
        <v>1386</v>
      </c>
      <c r="B1279" s="1" t="s">
        <v>39</v>
      </c>
      <c r="C1279" s="1" t="s">
        <v>15</v>
      </c>
      <c r="D1279" s="2">
        <v>40</v>
      </c>
      <c r="E1279" s="1" t="s">
        <v>16</v>
      </c>
      <c r="F1279" s="1" t="s">
        <v>26</v>
      </c>
      <c r="G1279" s="28">
        <v>42936</v>
      </c>
      <c r="H1279" s="3">
        <v>3776.15</v>
      </c>
      <c r="I1279" s="1" t="s">
        <v>49</v>
      </c>
      <c r="J1279" s="1" t="s">
        <v>27</v>
      </c>
      <c r="K1279" s="1" t="s">
        <v>20</v>
      </c>
      <c r="L1279" s="1" t="s">
        <v>20</v>
      </c>
      <c r="M1279" s="1" t="s">
        <v>21</v>
      </c>
      <c r="N1279" s="1" t="s">
        <v>22</v>
      </c>
      <c r="O1279" s="1" t="s">
        <v>28</v>
      </c>
      <c r="P1279" s="1" t="str">
        <f>IFERROR( LOOKUP(Table1[[#This Row],[Age]],$AO$3:$AO$8,$AP$3:$AP$8), "Out of Range")</f>
        <v>35-45</v>
      </c>
      <c r="Q1279" s="1" t="str">
        <f>TEXT(Table1[[#This Row],[Date Joined]],"DD")</f>
        <v>20</v>
      </c>
      <c r="R1279" s="1" t="str">
        <f>TEXT(Table1[[#This Row],[Date Joined]],"MMM")</f>
        <v>Jul</v>
      </c>
      <c r="S1279" s="1" t="str">
        <f>TEXT(Table1[[#This Row],[Date Joined]],"YYYY")</f>
        <v>2017</v>
      </c>
    </row>
    <row r="1280" spans="1:19" x14ac:dyDescent="0.3">
      <c r="A1280" s="1" t="s">
        <v>1387</v>
      </c>
      <c r="B1280" s="1" t="s">
        <v>51</v>
      </c>
      <c r="C1280" s="1" t="s">
        <v>24</v>
      </c>
      <c r="D1280" s="2">
        <v>35</v>
      </c>
      <c r="E1280" s="1" t="s">
        <v>16</v>
      </c>
      <c r="F1280" s="1" t="s">
        <v>26</v>
      </c>
      <c r="G1280" s="28">
        <v>42936</v>
      </c>
      <c r="H1280" s="3">
        <v>132644.85</v>
      </c>
      <c r="I1280" s="1" t="s">
        <v>18</v>
      </c>
      <c r="J1280" s="1" t="s">
        <v>27</v>
      </c>
      <c r="K1280" s="1" t="s">
        <v>28</v>
      </c>
      <c r="L1280" s="1" t="s">
        <v>20</v>
      </c>
      <c r="M1280" s="1" t="s">
        <v>22</v>
      </c>
      <c r="N1280" s="1" t="s">
        <v>22</v>
      </c>
      <c r="O1280" s="1" t="s">
        <v>20</v>
      </c>
      <c r="P1280" s="1" t="str">
        <f>IFERROR( LOOKUP(Table1[[#This Row],[Age]],$AO$3:$AO$8,$AP$3:$AP$8), "Out of Range")</f>
        <v>35-45</v>
      </c>
      <c r="Q1280" s="1" t="str">
        <f>TEXT(Table1[[#This Row],[Date Joined]],"DD")</f>
        <v>20</v>
      </c>
      <c r="R1280" s="1" t="str">
        <f>TEXT(Table1[[#This Row],[Date Joined]],"MMM")</f>
        <v>Jul</v>
      </c>
      <c r="S1280" s="1" t="str">
        <f>TEXT(Table1[[#This Row],[Date Joined]],"YYYY")</f>
        <v>2017</v>
      </c>
    </row>
    <row r="1281" spans="1:19" x14ac:dyDescent="0.3">
      <c r="A1281" s="1" t="s">
        <v>1388</v>
      </c>
      <c r="B1281" s="1" t="s">
        <v>71</v>
      </c>
      <c r="C1281" s="1" t="s">
        <v>15</v>
      </c>
      <c r="D1281" s="2">
        <v>53</v>
      </c>
      <c r="E1281" s="1" t="s">
        <v>16</v>
      </c>
      <c r="F1281" s="1" t="s">
        <v>41</v>
      </c>
      <c r="G1281" s="28">
        <v>42936</v>
      </c>
      <c r="H1281" s="3">
        <v>18975.27</v>
      </c>
      <c r="I1281" s="1" t="s">
        <v>18</v>
      </c>
      <c r="J1281" s="1" t="s">
        <v>32</v>
      </c>
      <c r="K1281" s="1" t="s">
        <v>28</v>
      </c>
      <c r="L1281" s="1" t="s">
        <v>20</v>
      </c>
      <c r="M1281" s="1" t="s">
        <v>21</v>
      </c>
      <c r="N1281" s="1" t="s">
        <v>29</v>
      </c>
      <c r="O1281" s="1" t="s">
        <v>20</v>
      </c>
      <c r="P1281" s="1" t="str">
        <f>IFERROR( LOOKUP(Table1[[#This Row],[Age]],$AO$3:$AO$8,$AP$3:$AP$8), "Out of Range")</f>
        <v>45-55</v>
      </c>
      <c r="Q1281" s="1" t="str">
        <f>TEXT(Table1[[#This Row],[Date Joined]],"DD")</f>
        <v>20</v>
      </c>
      <c r="R1281" s="1" t="str">
        <f>TEXT(Table1[[#This Row],[Date Joined]],"MMM")</f>
        <v>Jul</v>
      </c>
      <c r="S1281" s="1" t="str">
        <f>TEXT(Table1[[#This Row],[Date Joined]],"YYYY")</f>
        <v>2017</v>
      </c>
    </row>
    <row r="1282" spans="1:19" x14ac:dyDescent="0.3">
      <c r="A1282" s="1" t="s">
        <v>1389</v>
      </c>
      <c r="B1282" s="1" t="s">
        <v>66</v>
      </c>
      <c r="C1282" s="1" t="s">
        <v>15</v>
      </c>
      <c r="D1282" s="2">
        <v>36</v>
      </c>
      <c r="E1282" s="1" t="s">
        <v>16</v>
      </c>
      <c r="F1282" s="1" t="s">
        <v>17</v>
      </c>
      <c r="G1282" s="28">
        <v>42936</v>
      </c>
      <c r="H1282" s="3">
        <v>24344.81</v>
      </c>
      <c r="I1282" s="1" t="s">
        <v>31</v>
      </c>
      <c r="J1282" s="1" t="s">
        <v>32</v>
      </c>
      <c r="K1282" s="1" t="s">
        <v>28</v>
      </c>
      <c r="L1282" s="1" t="s">
        <v>20</v>
      </c>
      <c r="M1282" s="1" t="s">
        <v>22</v>
      </c>
      <c r="N1282" s="1" t="s">
        <v>22</v>
      </c>
      <c r="O1282" s="1" t="s">
        <v>20</v>
      </c>
      <c r="P1282" s="1" t="str">
        <f>IFERROR( LOOKUP(Table1[[#This Row],[Age]],$AO$3:$AO$8,$AP$3:$AP$8), "Out of Range")</f>
        <v>35-45</v>
      </c>
      <c r="Q1282" s="1" t="str">
        <f>TEXT(Table1[[#This Row],[Date Joined]],"DD")</f>
        <v>20</v>
      </c>
      <c r="R1282" s="1" t="str">
        <f>TEXT(Table1[[#This Row],[Date Joined]],"MMM")</f>
        <v>Jul</v>
      </c>
      <c r="S1282" s="1" t="str">
        <f>TEXT(Table1[[#This Row],[Date Joined]],"YYYY")</f>
        <v>2017</v>
      </c>
    </row>
    <row r="1283" spans="1:19" x14ac:dyDescent="0.3">
      <c r="A1283" s="1" t="s">
        <v>1390</v>
      </c>
      <c r="B1283" s="1" t="s">
        <v>51</v>
      </c>
      <c r="C1283" s="1" t="s">
        <v>15</v>
      </c>
      <c r="D1283" s="2">
        <v>44</v>
      </c>
      <c r="E1283" s="1" t="s">
        <v>40</v>
      </c>
      <c r="F1283" s="1" t="s">
        <v>17</v>
      </c>
      <c r="G1283" s="28">
        <v>42936</v>
      </c>
      <c r="H1283" s="3">
        <v>360.45</v>
      </c>
      <c r="I1283" s="1" t="s">
        <v>18</v>
      </c>
      <c r="J1283" s="1" t="s">
        <v>19</v>
      </c>
      <c r="K1283" s="1" t="s">
        <v>28</v>
      </c>
      <c r="L1283" s="1" t="s">
        <v>20</v>
      </c>
      <c r="M1283" s="1" t="s">
        <v>21</v>
      </c>
      <c r="N1283" s="1" t="s">
        <v>22</v>
      </c>
      <c r="O1283" s="1" t="s">
        <v>20</v>
      </c>
      <c r="P1283" s="1" t="str">
        <f>IFERROR( LOOKUP(Table1[[#This Row],[Age]],$AO$3:$AO$8,$AP$3:$AP$8), "Out of Range")</f>
        <v>35-45</v>
      </c>
      <c r="Q1283" s="1" t="str">
        <f>TEXT(Table1[[#This Row],[Date Joined]],"DD")</f>
        <v>20</v>
      </c>
      <c r="R1283" s="1" t="str">
        <f>TEXT(Table1[[#This Row],[Date Joined]],"MMM")</f>
        <v>Jul</v>
      </c>
      <c r="S1283" s="1" t="str">
        <f>TEXT(Table1[[#This Row],[Date Joined]],"YYYY")</f>
        <v>2017</v>
      </c>
    </row>
    <row r="1284" spans="1:19" x14ac:dyDescent="0.3">
      <c r="A1284" s="1" t="s">
        <v>1391</v>
      </c>
      <c r="B1284" s="1" t="s">
        <v>37</v>
      </c>
      <c r="C1284" s="1" t="s">
        <v>15</v>
      </c>
      <c r="D1284" s="2">
        <v>48</v>
      </c>
      <c r="E1284" s="1" t="s">
        <v>40</v>
      </c>
      <c r="F1284" s="1" t="s">
        <v>26</v>
      </c>
      <c r="G1284" s="28">
        <v>42936</v>
      </c>
      <c r="H1284" s="3">
        <v>8544.73</v>
      </c>
      <c r="I1284" s="1" t="s">
        <v>18</v>
      </c>
      <c r="J1284" s="1" t="s">
        <v>19</v>
      </c>
      <c r="K1284" s="1" t="s">
        <v>20</v>
      </c>
      <c r="L1284" s="1" t="s">
        <v>20</v>
      </c>
      <c r="M1284" s="1" t="s">
        <v>22</v>
      </c>
      <c r="N1284" s="1" t="s">
        <v>22</v>
      </c>
      <c r="O1284" s="1" t="s">
        <v>20</v>
      </c>
      <c r="P1284" s="1" t="str">
        <f>IFERROR( LOOKUP(Table1[[#This Row],[Age]],$AO$3:$AO$8,$AP$3:$AP$8), "Out of Range")</f>
        <v>45-55</v>
      </c>
      <c r="Q1284" s="1" t="str">
        <f>TEXT(Table1[[#This Row],[Date Joined]],"DD")</f>
        <v>20</v>
      </c>
      <c r="R1284" s="1" t="str">
        <f>TEXT(Table1[[#This Row],[Date Joined]],"MMM")</f>
        <v>Jul</v>
      </c>
      <c r="S1284" s="1" t="str">
        <f>TEXT(Table1[[#This Row],[Date Joined]],"YYYY")</f>
        <v>2017</v>
      </c>
    </row>
    <row r="1285" spans="1:19" x14ac:dyDescent="0.3">
      <c r="A1285" s="1" t="s">
        <v>1392</v>
      </c>
      <c r="B1285" s="1" t="s">
        <v>48</v>
      </c>
      <c r="C1285" s="1" t="s">
        <v>15</v>
      </c>
      <c r="D1285" s="2">
        <v>41</v>
      </c>
      <c r="E1285" s="1" t="s">
        <v>34</v>
      </c>
      <c r="F1285" s="1" t="s">
        <v>17</v>
      </c>
      <c r="G1285" s="28">
        <v>42936</v>
      </c>
      <c r="H1285" s="3">
        <v>130275.63</v>
      </c>
      <c r="I1285" s="1" t="s">
        <v>18</v>
      </c>
      <c r="J1285" s="1" t="s">
        <v>27</v>
      </c>
      <c r="K1285" s="1" t="s">
        <v>20</v>
      </c>
      <c r="L1285" s="1" t="s">
        <v>28</v>
      </c>
      <c r="M1285" s="1" t="s">
        <v>21</v>
      </c>
      <c r="N1285" s="1" t="s">
        <v>22</v>
      </c>
      <c r="O1285" s="1" t="s">
        <v>20</v>
      </c>
      <c r="P1285" s="1" t="str">
        <f>IFERROR( LOOKUP(Table1[[#This Row],[Age]],$AO$3:$AO$8,$AP$3:$AP$8), "Out of Range")</f>
        <v>35-45</v>
      </c>
      <c r="Q1285" s="1" t="str">
        <f>TEXT(Table1[[#This Row],[Date Joined]],"DD")</f>
        <v>20</v>
      </c>
      <c r="R1285" s="1" t="str">
        <f>TEXT(Table1[[#This Row],[Date Joined]],"MMM")</f>
        <v>Jul</v>
      </c>
      <c r="S1285" s="1" t="str">
        <f>TEXT(Table1[[#This Row],[Date Joined]],"YYYY")</f>
        <v>2017</v>
      </c>
    </row>
    <row r="1286" spans="1:19" x14ac:dyDescent="0.3">
      <c r="A1286" s="1" t="s">
        <v>2611</v>
      </c>
      <c r="B1286" s="1" t="s">
        <v>90</v>
      </c>
      <c r="C1286" s="1" t="s">
        <v>15</v>
      </c>
      <c r="D1286" s="2">
        <v>28</v>
      </c>
      <c r="E1286" s="1" t="s">
        <v>16</v>
      </c>
      <c r="F1286" s="1" t="s">
        <v>26</v>
      </c>
      <c r="G1286" s="28">
        <v>43016</v>
      </c>
      <c r="H1286" s="3">
        <v>153659.69</v>
      </c>
      <c r="I1286" s="1" t="s">
        <v>18</v>
      </c>
      <c r="J1286" s="1" t="s">
        <v>27</v>
      </c>
      <c r="K1286" s="1" t="s">
        <v>20</v>
      </c>
      <c r="L1286" s="1" t="s">
        <v>20</v>
      </c>
      <c r="M1286" s="1" t="s">
        <v>21</v>
      </c>
      <c r="N1286" s="1" t="s">
        <v>22</v>
      </c>
      <c r="O1286" s="1" t="s">
        <v>20</v>
      </c>
      <c r="P1286" s="1" t="str">
        <f>IFERROR( LOOKUP(Table1[[#This Row],[Age]],$AO$3:$AO$8,$AP$3:$AP$8), "Out of Range")</f>
        <v>26-35</v>
      </c>
      <c r="Q1286" s="1" t="str">
        <f>TEXT(Table1[[#This Row],[Date Joined]],"DD")</f>
        <v>08</v>
      </c>
      <c r="R1286" s="1" t="str">
        <f>TEXT(Table1[[#This Row],[Date Joined]],"MMM")</f>
        <v>Oct</v>
      </c>
      <c r="S1286" s="1" t="str">
        <f>TEXT(Table1[[#This Row],[Date Joined]],"YYYY")</f>
        <v>2017</v>
      </c>
    </row>
    <row r="1287" spans="1:19" x14ac:dyDescent="0.3">
      <c r="A1287" s="1" t="s">
        <v>1394</v>
      </c>
      <c r="B1287" s="1" t="s">
        <v>66</v>
      </c>
      <c r="C1287" s="1" t="s">
        <v>15</v>
      </c>
      <c r="D1287" s="2">
        <v>37</v>
      </c>
      <c r="E1287" s="1" t="s">
        <v>34</v>
      </c>
      <c r="F1287" s="1" t="s">
        <v>17</v>
      </c>
      <c r="G1287" s="28">
        <v>42936</v>
      </c>
      <c r="H1287" s="3">
        <v>43071.63</v>
      </c>
      <c r="I1287" s="1" t="s">
        <v>18</v>
      </c>
      <c r="J1287" s="1" t="s">
        <v>27</v>
      </c>
      <c r="K1287" s="1" t="s">
        <v>28</v>
      </c>
      <c r="L1287" s="1" t="s">
        <v>20</v>
      </c>
      <c r="M1287" s="1" t="s">
        <v>21</v>
      </c>
      <c r="N1287" s="1" t="s">
        <v>22</v>
      </c>
      <c r="O1287" s="1" t="s">
        <v>20</v>
      </c>
      <c r="P1287" s="1" t="str">
        <f>IFERROR( LOOKUP(Table1[[#This Row],[Age]],$AO$3:$AO$8,$AP$3:$AP$8), "Out of Range")</f>
        <v>35-45</v>
      </c>
      <c r="Q1287" s="1" t="str">
        <f>TEXT(Table1[[#This Row],[Date Joined]],"DD")</f>
        <v>20</v>
      </c>
      <c r="R1287" s="1" t="str">
        <f>TEXT(Table1[[#This Row],[Date Joined]],"MMM")</f>
        <v>Jul</v>
      </c>
      <c r="S1287" s="1" t="str">
        <f>TEXT(Table1[[#This Row],[Date Joined]],"YYYY")</f>
        <v>2017</v>
      </c>
    </row>
    <row r="1288" spans="1:19" x14ac:dyDescent="0.3">
      <c r="A1288" s="1" t="s">
        <v>2677</v>
      </c>
      <c r="B1288" s="1" t="s">
        <v>99</v>
      </c>
      <c r="C1288" s="1" t="s">
        <v>15</v>
      </c>
      <c r="D1288" s="2">
        <v>28</v>
      </c>
      <c r="E1288" s="1" t="s">
        <v>25</v>
      </c>
      <c r="F1288" s="1" t="s">
        <v>26</v>
      </c>
      <c r="G1288" s="28">
        <v>43019</v>
      </c>
      <c r="H1288" s="3">
        <v>50075.4</v>
      </c>
      <c r="I1288" s="1" t="s">
        <v>18</v>
      </c>
      <c r="J1288" s="1" t="s">
        <v>27</v>
      </c>
      <c r="K1288" s="1" t="s">
        <v>20</v>
      </c>
      <c r="L1288" s="1" t="s">
        <v>20</v>
      </c>
      <c r="M1288" s="1" t="s">
        <v>21</v>
      </c>
      <c r="N1288" s="1" t="s">
        <v>22</v>
      </c>
      <c r="O1288" s="1" t="s">
        <v>28</v>
      </c>
      <c r="P1288" s="1" t="str">
        <f>IFERROR( LOOKUP(Table1[[#This Row],[Age]],$AO$3:$AO$8,$AP$3:$AP$8), "Out of Range")</f>
        <v>26-35</v>
      </c>
      <c r="Q1288" s="1" t="str">
        <f>TEXT(Table1[[#This Row],[Date Joined]],"DD")</f>
        <v>11</v>
      </c>
      <c r="R1288" s="1" t="str">
        <f>TEXT(Table1[[#This Row],[Date Joined]],"MMM")</f>
        <v>Oct</v>
      </c>
      <c r="S1288" s="1" t="str">
        <f>TEXT(Table1[[#This Row],[Date Joined]],"YYYY")</f>
        <v>2017</v>
      </c>
    </row>
    <row r="1289" spans="1:19" x14ac:dyDescent="0.3">
      <c r="A1289" s="1" t="s">
        <v>2720</v>
      </c>
      <c r="B1289" s="1" t="s">
        <v>35</v>
      </c>
      <c r="C1289" s="1" t="s">
        <v>15</v>
      </c>
      <c r="D1289" s="2">
        <v>28</v>
      </c>
      <c r="E1289" s="1" t="s">
        <v>16</v>
      </c>
      <c r="F1289" s="1" t="s">
        <v>17</v>
      </c>
      <c r="G1289" s="28">
        <v>43022</v>
      </c>
      <c r="H1289" s="3">
        <v>17951.060000000001</v>
      </c>
      <c r="I1289" s="1" t="s">
        <v>31</v>
      </c>
      <c r="J1289" s="1" t="s">
        <v>27</v>
      </c>
      <c r="K1289" s="1" t="s">
        <v>20</v>
      </c>
      <c r="L1289" s="1" t="s">
        <v>20</v>
      </c>
      <c r="M1289" s="1" t="s">
        <v>21</v>
      </c>
      <c r="N1289" s="1" t="s">
        <v>22</v>
      </c>
      <c r="O1289" s="1" t="s">
        <v>20</v>
      </c>
      <c r="P1289" s="1" t="str">
        <f>IFERROR( LOOKUP(Table1[[#This Row],[Age]],$AO$3:$AO$8,$AP$3:$AP$8), "Out of Range")</f>
        <v>26-35</v>
      </c>
      <c r="Q1289" s="1" t="str">
        <f>TEXT(Table1[[#This Row],[Date Joined]],"DD")</f>
        <v>14</v>
      </c>
      <c r="R1289" s="1" t="str">
        <f>TEXT(Table1[[#This Row],[Date Joined]],"MMM")</f>
        <v>Oct</v>
      </c>
      <c r="S1289" s="1" t="str">
        <f>TEXT(Table1[[#This Row],[Date Joined]],"YYYY")</f>
        <v>2017</v>
      </c>
    </row>
    <row r="1290" spans="1:19" x14ac:dyDescent="0.3">
      <c r="A1290" s="1" t="s">
        <v>1397</v>
      </c>
      <c r="B1290" s="1" t="s">
        <v>73</v>
      </c>
      <c r="C1290" s="1" t="s">
        <v>15</v>
      </c>
      <c r="D1290" s="2">
        <v>43</v>
      </c>
      <c r="E1290" s="1" t="s">
        <v>16</v>
      </c>
      <c r="F1290" s="1" t="s">
        <v>17</v>
      </c>
      <c r="G1290" s="28">
        <v>42937</v>
      </c>
      <c r="H1290" s="3">
        <v>101659.81</v>
      </c>
      <c r="I1290" s="1" t="s">
        <v>18</v>
      </c>
      <c r="J1290" s="1" t="s">
        <v>27</v>
      </c>
      <c r="K1290" s="1" t="s">
        <v>28</v>
      </c>
      <c r="L1290" s="1" t="s">
        <v>20</v>
      </c>
      <c r="M1290" s="1" t="s">
        <v>22</v>
      </c>
      <c r="N1290" s="1" t="s">
        <v>22</v>
      </c>
      <c r="O1290" s="1" t="s">
        <v>20</v>
      </c>
      <c r="P1290" s="1" t="str">
        <f>IFERROR( LOOKUP(Table1[[#This Row],[Age]],$AO$3:$AO$8,$AP$3:$AP$8), "Out of Range")</f>
        <v>35-45</v>
      </c>
      <c r="Q1290" s="1" t="str">
        <f>TEXT(Table1[[#This Row],[Date Joined]],"DD")</f>
        <v>21</v>
      </c>
      <c r="R1290" s="1" t="str">
        <f>TEXT(Table1[[#This Row],[Date Joined]],"MMM")</f>
        <v>Jul</v>
      </c>
      <c r="S1290" s="1" t="str">
        <f>TEXT(Table1[[#This Row],[Date Joined]],"YYYY")</f>
        <v>2017</v>
      </c>
    </row>
    <row r="1291" spans="1:19" x14ac:dyDescent="0.3">
      <c r="A1291" s="1" t="s">
        <v>1398</v>
      </c>
      <c r="B1291" s="1" t="s">
        <v>46</v>
      </c>
      <c r="C1291" s="1" t="s">
        <v>15</v>
      </c>
      <c r="D1291" s="2">
        <v>41</v>
      </c>
      <c r="E1291" s="1" t="s">
        <v>16</v>
      </c>
      <c r="F1291" s="1" t="s">
        <v>17</v>
      </c>
      <c r="G1291" s="28">
        <v>42937</v>
      </c>
      <c r="H1291" s="3">
        <v>19010.21</v>
      </c>
      <c r="I1291" s="1" t="s">
        <v>18</v>
      </c>
      <c r="J1291" s="1" t="s">
        <v>19</v>
      </c>
      <c r="K1291" s="1" t="s">
        <v>20</v>
      </c>
      <c r="L1291" s="1" t="s">
        <v>20</v>
      </c>
      <c r="M1291" s="1" t="s">
        <v>22</v>
      </c>
      <c r="N1291" s="1" t="s">
        <v>22</v>
      </c>
      <c r="O1291" s="1" t="s">
        <v>20</v>
      </c>
      <c r="P1291" s="1" t="str">
        <f>IFERROR( LOOKUP(Table1[[#This Row],[Age]],$AO$3:$AO$8,$AP$3:$AP$8), "Out of Range")</f>
        <v>35-45</v>
      </c>
      <c r="Q1291" s="1" t="str">
        <f>TEXT(Table1[[#This Row],[Date Joined]],"DD")</f>
        <v>21</v>
      </c>
      <c r="R1291" s="1" t="str">
        <f>TEXT(Table1[[#This Row],[Date Joined]],"MMM")</f>
        <v>Jul</v>
      </c>
      <c r="S1291" s="1" t="str">
        <f>TEXT(Table1[[#This Row],[Date Joined]],"YYYY")</f>
        <v>2017</v>
      </c>
    </row>
    <row r="1292" spans="1:19" x14ac:dyDescent="0.3">
      <c r="A1292" s="1" t="s">
        <v>2726</v>
      </c>
      <c r="B1292" s="1" t="s">
        <v>106</v>
      </c>
      <c r="C1292" s="1" t="s">
        <v>24</v>
      </c>
      <c r="D1292" s="2">
        <v>28</v>
      </c>
      <c r="E1292" s="1" t="s">
        <v>25</v>
      </c>
      <c r="F1292" s="1" t="s">
        <v>41</v>
      </c>
      <c r="G1292" s="28">
        <v>43022</v>
      </c>
      <c r="H1292" s="3">
        <v>198580.75</v>
      </c>
      <c r="I1292" s="1" t="s">
        <v>18</v>
      </c>
      <c r="J1292" s="1" t="s">
        <v>27</v>
      </c>
      <c r="K1292" s="1" t="s">
        <v>20</v>
      </c>
      <c r="L1292" s="1" t="s">
        <v>20</v>
      </c>
      <c r="M1292" s="1" t="s">
        <v>21</v>
      </c>
      <c r="N1292" s="1" t="s">
        <v>22</v>
      </c>
      <c r="O1292" s="1" t="s">
        <v>20</v>
      </c>
      <c r="P1292" s="1" t="str">
        <f>IFERROR( LOOKUP(Table1[[#This Row],[Age]],$AO$3:$AO$8,$AP$3:$AP$8), "Out of Range")</f>
        <v>26-35</v>
      </c>
      <c r="Q1292" s="1" t="str">
        <f>TEXT(Table1[[#This Row],[Date Joined]],"DD")</f>
        <v>14</v>
      </c>
      <c r="R1292" s="1" t="str">
        <f>TEXT(Table1[[#This Row],[Date Joined]],"MMM")</f>
        <v>Oct</v>
      </c>
      <c r="S1292" s="1" t="str">
        <f>TEXT(Table1[[#This Row],[Date Joined]],"YYYY")</f>
        <v>2017</v>
      </c>
    </row>
    <row r="1293" spans="1:19" x14ac:dyDescent="0.3">
      <c r="A1293" s="1" t="s">
        <v>1400</v>
      </c>
      <c r="B1293" s="1" t="s">
        <v>48</v>
      </c>
      <c r="C1293" s="1" t="s">
        <v>15</v>
      </c>
      <c r="D1293" s="2">
        <v>43</v>
      </c>
      <c r="E1293" s="1" t="s">
        <v>16</v>
      </c>
      <c r="F1293" s="1" t="s">
        <v>17</v>
      </c>
      <c r="G1293" s="28">
        <v>42937</v>
      </c>
      <c r="H1293" s="3">
        <v>43789.22</v>
      </c>
      <c r="I1293" s="1" t="s">
        <v>49</v>
      </c>
      <c r="J1293" s="1" t="s">
        <v>27</v>
      </c>
      <c r="K1293" s="1" t="s">
        <v>28</v>
      </c>
      <c r="L1293" s="1" t="s">
        <v>28</v>
      </c>
      <c r="M1293" s="1" t="s">
        <v>21</v>
      </c>
      <c r="N1293" s="1" t="s">
        <v>22</v>
      </c>
      <c r="O1293" s="1" t="s">
        <v>20</v>
      </c>
      <c r="P1293" s="1" t="str">
        <f>IFERROR( LOOKUP(Table1[[#This Row],[Age]],$AO$3:$AO$8,$AP$3:$AP$8), "Out of Range")</f>
        <v>35-45</v>
      </c>
      <c r="Q1293" s="1" t="str">
        <f>TEXT(Table1[[#This Row],[Date Joined]],"DD")</f>
        <v>21</v>
      </c>
      <c r="R1293" s="1" t="str">
        <f>TEXT(Table1[[#This Row],[Date Joined]],"MMM")</f>
        <v>Jul</v>
      </c>
      <c r="S1293" s="1" t="str">
        <f>TEXT(Table1[[#This Row],[Date Joined]],"YYYY")</f>
        <v>2017</v>
      </c>
    </row>
    <row r="1294" spans="1:19" x14ac:dyDescent="0.3">
      <c r="A1294" s="1" t="s">
        <v>2751</v>
      </c>
      <c r="B1294" s="1" t="s">
        <v>94</v>
      </c>
      <c r="C1294" s="1" t="s">
        <v>15</v>
      </c>
      <c r="D1294" s="2">
        <v>28</v>
      </c>
      <c r="E1294" s="1" t="s">
        <v>16</v>
      </c>
      <c r="F1294" s="1" t="s">
        <v>17</v>
      </c>
      <c r="G1294" s="28">
        <v>43024</v>
      </c>
      <c r="H1294" s="3">
        <v>71252.66</v>
      </c>
      <c r="I1294" s="1" t="s">
        <v>18</v>
      </c>
      <c r="J1294" s="1" t="s">
        <v>19</v>
      </c>
      <c r="K1294" s="1" t="s">
        <v>28</v>
      </c>
      <c r="L1294" s="1" t="s">
        <v>20</v>
      </c>
      <c r="M1294" s="1" t="s">
        <v>22</v>
      </c>
      <c r="N1294" s="1" t="s">
        <v>22</v>
      </c>
      <c r="O1294" s="1" t="s">
        <v>20</v>
      </c>
      <c r="P1294" s="1" t="str">
        <f>IFERROR( LOOKUP(Table1[[#This Row],[Age]],$AO$3:$AO$8,$AP$3:$AP$8), "Out of Range")</f>
        <v>26-35</v>
      </c>
      <c r="Q1294" s="1" t="str">
        <f>TEXT(Table1[[#This Row],[Date Joined]],"DD")</f>
        <v>16</v>
      </c>
      <c r="R1294" s="1" t="str">
        <f>TEXT(Table1[[#This Row],[Date Joined]],"MMM")</f>
        <v>Oct</v>
      </c>
      <c r="S1294" s="1" t="str">
        <f>TEXT(Table1[[#This Row],[Date Joined]],"YYYY")</f>
        <v>2017</v>
      </c>
    </row>
    <row r="1295" spans="1:19" x14ac:dyDescent="0.3">
      <c r="A1295" s="1" t="s">
        <v>1402</v>
      </c>
      <c r="B1295" s="1" t="s">
        <v>100</v>
      </c>
      <c r="C1295" s="1" t="s">
        <v>24</v>
      </c>
      <c r="D1295" s="2">
        <v>36</v>
      </c>
      <c r="E1295" s="1" t="s">
        <v>16</v>
      </c>
      <c r="F1295" s="1" t="s">
        <v>41</v>
      </c>
      <c r="G1295" s="28">
        <v>42937</v>
      </c>
      <c r="H1295" s="3">
        <v>9361.19</v>
      </c>
      <c r="I1295" s="1" t="s">
        <v>49</v>
      </c>
      <c r="J1295" s="1" t="s">
        <v>32</v>
      </c>
      <c r="K1295" s="1" t="s">
        <v>20</v>
      </c>
      <c r="L1295" s="1" t="s">
        <v>20</v>
      </c>
      <c r="M1295" s="1" t="s">
        <v>22</v>
      </c>
      <c r="N1295" s="1" t="s">
        <v>22</v>
      </c>
      <c r="O1295" s="1" t="s">
        <v>20</v>
      </c>
      <c r="P1295" s="1" t="str">
        <f>IFERROR( LOOKUP(Table1[[#This Row],[Age]],$AO$3:$AO$8,$AP$3:$AP$8), "Out of Range")</f>
        <v>35-45</v>
      </c>
      <c r="Q1295" s="1" t="str">
        <f>TEXT(Table1[[#This Row],[Date Joined]],"DD")</f>
        <v>21</v>
      </c>
      <c r="R1295" s="1" t="str">
        <f>TEXT(Table1[[#This Row],[Date Joined]],"MMM")</f>
        <v>Jul</v>
      </c>
      <c r="S1295" s="1" t="str">
        <f>TEXT(Table1[[#This Row],[Date Joined]],"YYYY")</f>
        <v>2017</v>
      </c>
    </row>
    <row r="1296" spans="1:19" x14ac:dyDescent="0.3">
      <c r="A1296" s="1" t="s">
        <v>1403</v>
      </c>
      <c r="B1296" s="1" t="s">
        <v>83</v>
      </c>
      <c r="C1296" s="1" t="s">
        <v>24</v>
      </c>
      <c r="D1296" s="2">
        <v>45</v>
      </c>
      <c r="E1296" s="1" t="s">
        <v>40</v>
      </c>
      <c r="F1296" s="1" t="s">
        <v>41</v>
      </c>
      <c r="G1296" s="28">
        <v>42937</v>
      </c>
      <c r="H1296" s="3">
        <v>15862.27</v>
      </c>
      <c r="I1296" s="1" t="s">
        <v>18</v>
      </c>
      <c r="J1296" s="1" t="s">
        <v>22</v>
      </c>
      <c r="K1296" s="1" t="s">
        <v>28</v>
      </c>
      <c r="L1296" s="1" t="s">
        <v>20</v>
      </c>
      <c r="M1296" s="1" t="s">
        <v>22</v>
      </c>
      <c r="N1296" s="1" t="s">
        <v>22</v>
      </c>
      <c r="O1296" s="1" t="s">
        <v>20</v>
      </c>
      <c r="P1296" s="1" t="str">
        <f>IFERROR( LOOKUP(Table1[[#This Row],[Age]],$AO$3:$AO$8,$AP$3:$AP$8), "Out of Range")</f>
        <v>45-55</v>
      </c>
      <c r="Q1296" s="1" t="str">
        <f>TEXT(Table1[[#This Row],[Date Joined]],"DD")</f>
        <v>21</v>
      </c>
      <c r="R1296" s="1" t="str">
        <f>TEXT(Table1[[#This Row],[Date Joined]],"MMM")</f>
        <v>Jul</v>
      </c>
      <c r="S1296" s="1" t="str">
        <f>TEXT(Table1[[#This Row],[Date Joined]],"YYYY")</f>
        <v>2017</v>
      </c>
    </row>
    <row r="1297" spans="1:19" x14ac:dyDescent="0.3">
      <c r="A1297" s="1" t="s">
        <v>1404</v>
      </c>
      <c r="B1297" s="1" t="s">
        <v>30</v>
      </c>
      <c r="C1297" s="1" t="s">
        <v>15</v>
      </c>
      <c r="D1297" s="2">
        <v>50</v>
      </c>
      <c r="E1297" s="1" t="s">
        <v>40</v>
      </c>
      <c r="F1297" s="1" t="s">
        <v>17</v>
      </c>
      <c r="G1297" s="28">
        <v>42937</v>
      </c>
      <c r="H1297" s="3">
        <v>14333.45</v>
      </c>
      <c r="I1297" s="1" t="s">
        <v>31</v>
      </c>
      <c r="J1297" s="1" t="s">
        <v>32</v>
      </c>
      <c r="K1297" s="1" t="s">
        <v>20</v>
      </c>
      <c r="L1297" s="1" t="s">
        <v>20</v>
      </c>
      <c r="M1297" s="1" t="s">
        <v>21</v>
      </c>
      <c r="N1297" s="1" t="s">
        <v>22</v>
      </c>
      <c r="O1297" s="1" t="s">
        <v>20</v>
      </c>
      <c r="P1297" s="1" t="str">
        <f>IFERROR( LOOKUP(Table1[[#This Row],[Age]],$AO$3:$AO$8,$AP$3:$AP$8), "Out of Range")</f>
        <v>45-55</v>
      </c>
      <c r="Q1297" s="1" t="str">
        <f>TEXT(Table1[[#This Row],[Date Joined]],"DD")</f>
        <v>21</v>
      </c>
      <c r="R1297" s="1" t="str">
        <f>TEXT(Table1[[#This Row],[Date Joined]],"MMM")</f>
        <v>Jul</v>
      </c>
      <c r="S1297" s="1" t="str">
        <f>TEXT(Table1[[#This Row],[Date Joined]],"YYYY")</f>
        <v>2017</v>
      </c>
    </row>
    <row r="1298" spans="1:19" x14ac:dyDescent="0.3">
      <c r="A1298" s="1" t="s">
        <v>2826</v>
      </c>
      <c r="B1298" s="1" t="s">
        <v>60</v>
      </c>
      <c r="C1298" s="1" t="s">
        <v>15</v>
      </c>
      <c r="D1298" s="2">
        <v>28</v>
      </c>
      <c r="E1298" s="1" t="s">
        <v>16</v>
      </c>
      <c r="F1298" s="1" t="s">
        <v>17</v>
      </c>
      <c r="G1298" s="28">
        <v>43029</v>
      </c>
      <c r="H1298" s="3">
        <v>92651.520000000004</v>
      </c>
      <c r="I1298" s="1" t="s">
        <v>31</v>
      </c>
      <c r="J1298" s="1" t="s">
        <v>32</v>
      </c>
      <c r="K1298" s="1" t="s">
        <v>20</v>
      </c>
      <c r="L1298" s="1" t="s">
        <v>20</v>
      </c>
      <c r="M1298" s="1" t="s">
        <v>21</v>
      </c>
      <c r="N1298" s="1" t="s">
        <v>22</v>
      </c>
      <c r="O1298" s="1" t="s">
        <v>28</v>
      </c>
      <c r="P1298" s="1" t="str">
        <f>IFERROR( LOOKUP(Table1[[#This Row],[Age]],$AO$3:$AO$8,$AP$3:$AP$8), "Out of Range")</f>
        <v>26-35</v>
      </c>
      <c r="Q1298" s="1" t="str">
        <f>TEXT(Table1[[#This Row],[Date Joined]],"DD")</f>
        <v>21</v>
      </c>
      <c r="R1298" s="1" t="str">
        <f>TEXT(Table1[[#This Row],[Date Joined]],"MMM")</f>
        <v>Oct</v>
      </c>
      <c r="S1298" s="1" t="str">
        <f>TEXT(Table1[[#This Row],[Date Joined]],"YYYY")</f>
        <v>2017</v>
      </c>
    </row>
    <row r="1299" spans="1:19" x14ac:dyDescent="0.3">
      <c r="A1299" s="1" t="s">
        <v>1406</v>
      </c>
      <c r="B1299" s="1" t="s">
        <v>61</v>
      </c>
      <c r="C1299" s="1" t="s">
        <v>15</v>
      </c>
      <c r="D1299" s="2">
        <v>37</v>
      </c>
      <c r="E1299" s="1" t="s">
        <v>16</v>
      </c>
      <c r="F1299" s="1" t="s">
        <v>17</v>
      </c>
      <c r="G1299" s="28">
        <v>42938</v>
      </c>
      <c r="H1299" s="3">
        <v>25782.61</v>
      </c>
      <c r="I1299" s="1" t="s">
        <v>31</v>
      </c>
      <c r="J1299" s="1" t="s">
        <v>32</v>
      </c>
      <c r="K1299" s="1" t="s">
        <v>20</v>
      </c>
      <c r="L1299" s="1" t="s">
        <v>20</v>
      </c>
      <c r="M1299" s="1" t="s">
        <v>21</v>
      </c>
      <c r="N1299" s="1" t="s">
        <v>22</v>
      </c>
      <c r="O1299" s="1" t="s">
        <v>28</v>
      </c>
      <c r="P1299" s="1" t="str">
        <f>IFERROR( LOOKUP(Table1[[#This Row],[Age]],$AO$3:$AO$8,$AP$3:$AP$8), "Out of Range")</f>
        <v>35-45</v>
      </c>
      <c r="Q1299" s="1" t="str">
        <f>TEXT(Table1[[#This Row],[Date Joined]],"DD")</f>
        <v>22</v>
      </c>
      <c r="R1299" s="1" t="str">
        <f>TEXT(Table1[[#This Row],[Date Joined]],"MMM")</f>
        <v>Jul</v>
      </c>
      <c r="S1299" s="1" t="str">
        <f>TEXT(Table1[[#This Row],[Date Joined]],"YYYY")</f>
        <v>2017</v>
      </c>
    </row>
    <row r="1300" spans="1:19" x14ac:dyDescent="0.3">
      <c r="A1300" s="1" t="s">
        <v>1407</v>
      </c>
      <c r="B1300" s="1" t="s">
        <v>101</v>
      </c>
      <c r="C1300" s="1" t="s">
        <v>15</v>
      </c>
      <c r="D1300" s="2">
        <v>43</v>
      </c>
      <c r="E1300" s="1" t="s">
        <v>16</v>
      </c>
      <c r="F1300" s="1" t="s">
        <v>17</v>
      </c>
      <c r="G1300" s="28">
        <v>42938</v>
      </c>
      <c r="H1300" s="3">
        <v>17719.75</v>
      </c>
      <c r="I1300" s="1" t="s">
        <v>31</v>
      </c>
      <c r="J1300" s="1" t="s">
        <v>27</v>
      </c>
      <c r="K1300" s="1" t="s">
        <v>28</v>
      </c>
      <c r="L1300" s="1" t="s">
        <v>20</v>
      </c>
      <c r="M1300" s="1" t="s">
        <v>21</v>
      </c>
      <c r="N1300" s="1" t="s">
        <v>22</v>
      </c>
      <c r="O1300" s="1" t="s">
        <v>20</v>
      </c>
      <c r="P1300" s="1" t="str">
        <f>IFERROR( LOOKUP(Table1[[#This Row],[Age]],$AO$3:$AO$8,$AP$3:$AP$8), "Out of Range")</f>
        <v>35-45</v>
      </c>
      <c r="Q1300" s="1" t="str">
        <f>TEXT(Table1[[#This Row],[Date Joined]],"DD")</f>
        <v>22</v>
      </c>
      <c r="R1300" s="1" t="str">
        <f>TEXT(Table1[[#This Row],[Date Joined]],"MMM")</f>
        <v>Jul</v>
      </c>
      <c r="S1300" s="1" t="str">
        <f>TEXT(Table1[[#This Row],[Date Joined]],"YYYY")</f>
        <v>2017</v>
      </c>
    </row>
    <row r="1301" spans="1:19" x14ac:dyDescent="0.3">
      <c r="A1301" s="1" t="s">
        <v>1408</v>
      </c>
      <c r="B1301" s="1" t="s">
        <v>72</v>
      </c>
      <c r="C1301" s="1" t="s">
        <v>15</v>
      </c>
      <c r="D1301" s="2">
        <v>35</v>
      </c>
      <c r="E1301" s="1" t="s">
        <v>16</v>
      </c>
      <c r="F1301" s="1" t="s">
        <v>41</v>
      </c>
      <c r="G1301" s="28">
        <v>42938</v>
      </c>
      <c r="H1301" s="3">
        <v>107404.16</v>
      </c>
      <c r="I1301" s="1" t="s">
        <v>18</v>
      </c>
      <c r="J1301" s="1" t="s">
        <v>27</v>
      </c>
      <c r="K1301" s="1" t="s">
        <v>20</v>
      </c>
      <c r="L1301" s="1" t="s">
        <v>20</v>
      </c>
      <c r="M1301" s="1" t="s">
        <v>22</v>
      </c>
      <c r="N1301" s="1" t="s">
        <v>22</v>
      </c>
      <c r="O1301" s="1" t="s">
        <v>20</v>
      </c>
      <c r="P1301" s="1" t="str">
        <f>IFERROR( LOOKUP(Table1[[#This Row],[Age]],$AO$3:$AO$8,$AP$3:$AP$8), "Out of Range")</f>
        <v>35-45</v>
      </c>
      <c r="Q1301" s="1" t="str">
        <f>TEXT(Table1[[#This Row],[Date Joined]],"DD")</f>
        <v>22</v>
      </c>
      <c r="R1301" s="1" t="str">
        <f>TEXT(Table1[[#This Row],[Date Joined]],"MMM")</f>
        <v>Jul</v>
      </c>
      <c r="S1301" s="1" t="str">
        <f>TEXT(Table1[[#This Row],[Date Joined]],"YYYY")</f>
        <v>2017</v>
      </c>
    </row>
    <row r="1302" spans="1:19" x14ac:dyDescent="0.3">
      <c r="A1302" s="1" t="s">
        <v>1409</v>
      </c>
      <c r="B1302" s="1" t="s">
        <v>72</v>
      </c>
      <c r="C1302" s="1" t="s">
        <v>24</v>
      </c>
      <c r="D1302" s="2">
        <v>35</v>
      </c>
      <c r="E1302" s="1" t="s">
        <v>16</v>
      </c>
      <c r="F1302" s="1" t="s">
        <v>17</v>
      </c>
      <c r="G1302" s="28">
        <v>42938</v>
      </c>
      <c r="H1302" s="3">
        <v>21081.96</v>
      </c>
      <c r="I1302" s="1" t="s">
        <v>49</v>
      </c>
      <c r="J1302" s="1" t="s">
        <v>27</v>
      </c>
      <c r="K1302" s="1" t="s">
        <v>20</v>
      </c>
      <c r="L1302" s="1" t="s">
        <v>20</v>
      </c>
      <c r="M1302" s="1" t="s">
        <v>21</v>
      </c>
      <c r="N1302" s="1" t="s">
        <v>22</v>
      </c>
      <c r="O1302" s="1" t="s">
        <v>28</v>
      </c>
      <c r="P1302" s="1" t="str">
        <f>IFERROR( LOOKUP(Table1[[#This Row],[Age]],$AO$3:$AO$8,$AP$3:$AP$8), "Out of Range")</f>
        <v>35-45</v>
      </c>
      <c r="Q1302" s="1" t="str">
        <f>TEXT(Table1[[#This Row],[Date Joined]],"DD")</f>
        <v>22</v>
      </c>
      <c r="R1302" s="1" t="str">
        <f>TEXT(Table1[[#This Row],[Date Joined]],"MMM")</f>
        <v>Jul</v>
      </c>
      <c r="S1302" s="1" t="str">
        <f>TEXT(Table1[[#This Row],[Date Joined]],"YYYY")</f>
        <v>2017</v>
      </c>
    </row>
    <row r="1303" spans="1:19" x14ac:dyDescent="0.3">
      <c r="A1303" s="1" t="s">
        <v>2857</v>
      </c>
      <c r="B1303" s="1" t="s">
        <v>94</v>
      </c>
      <c r="C1303" s="1" t="s">
        <v>15</v>
      </c>
      <c r="D1303" s="2">
        <v>28</v>
      </c>
      <c r="E1303" s="1" t="s">
        <v>16</v>
      </c>
      <c r="F1303" s="1" t="s">
        <v>17</v>
      </c>
      <c r="G1303" s="28">
        <v>43031</v>
      </c>
      <c r="H1303" s="3">
        <v>103171.93</v>
      </c>
      <c r="I1303" s="1" t="s">
        <v>18</v>
      </c>
      <c r="J1303" s="1" t="s">
        <v>27</v>
      </c>
      <c r="K1303" s="1" t="s">
        <v>28</v>
      </c>
      <c r="L1303" s="1" t="s">
        <v>28</v>
      </c>
      <c r="M1303" s="1" t="s">
        <v>21</v>
      </c>
      <c r="N1303" s="1" t="s">
        <v>22</v>
      </c>
      <c r="O1303" s="1" t="s">
        <v>28</v>
      </c>
      <c r="P1303" s="1" t="str">
        <f>IFERROR( LOOKUP(Table1[[#This Row],[Age]],$AO$3:$AO$8,$AP$3:$AP$8), "Out of Range")</f>
        <v>26-35</v>
      </c>
      <c r="Q1303" s="1" t="str">
        <f>TEXT(Table1[[#This Row],[Date Joined]],"DD")</f>
        <v>23</v>
      </c>
      <c r="R1303" s="1" t="str">
        <f>TEXT(Table1[[#This Row],[Date Joined]],"MMM")</f>
        <v>Oct</v>
      </c>
      <c r="S1303" s="1" t="str">
        <f>TEXT(Table1[[#This Row],[Date Joined]],"YYYY")</f>
        <v>2017</v>
      </c>
    </row>
    <row r="1304" spans="1:19" x14ac:dyDescent="0.3">
      <c r="A1304" s="1" t="s">
        <v>1411</v>
      </c>
      <c r="B1304" s="1" t="s">
        <v>62</v>
      </c>
      <c r="C1304" s="1" t="s">
        <v>15</v>
      </c>
      <c r="D1304" s="2">
        <v>40</v>
      </c>
      <c r="E1304" s="1" t="s">
        <v>16</v>
      </c>
      <c r="F1304" s="1" t="s">
        <v>17</v>
      </c>
      <c r="G1304" s="28">
        <v>42938</v>
      </c>
      <c r="H1304" s="3">
        <v>26291.45</v>
      </c>
      <c r="I1304" s="1" t="s">
        <v>18</v>
      </c>
      <c r="J1304" s="1" t="s">
        <v>27</v>
      </c>
      <c r="K1304" s="1" t="s">
        <v>28</v>
      </c>
      <c r="L1304" s="1" t="s">
        <v>20</v>
      </c>
      <c r="M1304" s="1" t="s">
        <v>22</v>
      </c>
      <c r="N1304" s="1" t="s">
        <v>22</v>
      </c>
      <c r="O1304" s="1" t="s">
        <v>20</v>
      </c>
      <c r="P1304" s="1" t="str">
        <f>IFERROR( LOOKUP(Table1[[#This Row],[Age]],$AO$3:$AO$8,$AP$3:$AP$8), "Out of Range")</f>
        <v>35-45</v>
      </c>
      <c r="Q1304" s="1" t="str">
        <f>TEXT(Table1[[#This Row],[Date Joined]],"DD")</f>
        <v>22</v>
      </c>
      <c r="R1304" s="1" t="str">
        <f>TEXT(Table1[[#This Row],[Date Joined]],"MMM")</f>
        <v>Jul</v>
      </c>
      <c r="S1304" s="1" t="str">
        <f>TEXT(Table1[[#This Row],[Date Joined]],"YYYY")</f>
        <v>2017</v>
      </c>
    </row>
    <row r="1305" spans="1:19" x14ac:dyDescent="0.3">
      <c r="A1305" s="1" t="s">
        <v>1412</v>
      </c>
      <c r="B1305" s="1" t="s">
        <v>100</v>
      </c>
      <c r="C1305" s="1" t="s">
        <v>24</v>
      </c>
      <c r="D1305" s="2">
        <v>41</v>
      </c>
      <c r="E1305" s="1" t="s">
        <v>16</v>
      </c>
      <c r="F1305" s="1" t="s">
        <v>26</v>
      </c>
      <c r="G1305" s="28">
        <v>42938</v>
      </c>
      <c r="H1305" s="3">
        <v>50646.61</v>
      </c>
      <c r="I1305" s="1" t="s">
        <v>18</v>
      </c>
      <c r="J1305" s="1" t="s">
        <v>22</v>
      </c>
      <c r="K1305" s="1" t="s">
        <v>20</v>
      </c>
      <c r="L1305" s="1" t="s">
        <v>20</v>
      </c>
      <c r="M1305" s="1" t="s">
        <v>21</v>
      </c>
      <c r="N1305" s="1" t="s">
        <v>69</v>
      </c>
      <c r="O1305" s="1" t="s">
        <v>28</v>
      </c>
      <c r="P1305" s="1" t="str">
        <f>IFERROR( LOOKUP(Table1[[#This Row],[Age]],$AO$3:$AO$8,$AP$3:$AP$8), "Out of Range")</f>
        <v>35-45</v>
      </c>
      <c r="Q1305" s="1" t="str">
        <f>TEXT(Table1[[#This Row],[Date Joined]],"DD")</f>
        <v>22</v>
      </c>
      <c r="R1305" s="1" t="str">
        <f>TEXT(Table1[[#This Row],[Date Joined]],"MMM")</f>
        <v>Jul</v>
      </c>
      <c r="S1305" s="1" t="str">
        <f>TEXT(Table1[[#This Row],[Date Joined]],"YYYY")</f>
        <v>2017</v>
      </c>
    </row>
    <row r="1306" spans="1:19" x14ac:dyDescent="0.3">
      <c r="A1306" s="1" t="s">
        <v>1413</v>
      </c>
      <c r="B1306" s="1" t="s">
        <v>59</v>
      </c>
      <c r="C1306" s="1" t="s">
        <v>15</v>
      </c>
      <c r="D1306" s="2">
        <v>34</v>
      </c>
      <c r="E1306" s="1" t="s">
        <v>16</v>
      </c>
      <c r="F1306" s="1" t="s">
        <v>26</v>
      </c>
      <c r="G1306" s="28">
        <v>42938</v>
      </c>
      <c r="H1306" s="3">
        <v>163133.94</v>
      </c>
      <c r="I1306" s="1" t="s">
        <v>18</v>
      </c>
      <c r="J1306" s="1" t="s">
        <v>32</v>
      </c>
      <c r="K1306" s="1" t="s">
        <v>20</v>
      </c>
      <c r="L1306" s="1" t="s">
        <v>20</v>
      </c>
      <c r="M1306" s="1" t="s">
        <v>22</v>
      </c>
      <c r="N1306" s="1" t="s">
        <v>22</v>
      </c>
      <c r="O1306" s="1" t="s">
        <v>20</v>
      </c>
      <c r="P1306" s="1" t="str">
        <f>IFERROR( LOOKUP(Table1[[#This Row],[Age]],$AO$3:$AO$8,$AP$3:$AP$8), "Out of Range")</f>
        <v>26-35</v>
      </c>
      <c r="Q1306" s="1" t="str">
        <f>TEXT(Table1[[#This Row],[Date Joined]],"DD")</f>
        <v>22</v>
      </c>
      <c r="R1306" s="1" t="str">
        <f>TEXT(Table1[[#This Row],[Date Joined]],"MMM")</f>
        <v>Jul</v>
      </c>
      <c r="S1306" s="1" t="str">
        <f>TEXT(Table1[[#This Row],[Date Joined]],"YYYY")</f>
        <v>2017</v>
      </c>
    </row>
    <row r="1307" spans="1:19" x14ac:dyDescent="0.3">
      <c r="A1307" s="1" t="s">
        <v>2874</v>
      </c>
      <c r="B1307" s="1" t="s">
        <v>91</v>
      </c>
      <c r="C1307" s="1" t="s">
        <v>15</v>
      </c>
      <c r="D1307" s="2">
        <v>28</v>
      </c>
      <c r="E1307" s="1" t="s">
        <v>16</v>
      </c>
      <c r="F1307" s="1" t="s">
        <v>41</v>
      </c>
      <c r="G1307" s="28">
        <v>43032</v>
      </c>
      <c r="H1307" s="3">
        <v>7831.27</v>
      </c>
      <c r="I1307" s="1" t="s">
        <v>18</v>
      </c>
      <c r="J1307" s="1" t="s">
        <v>27</v>
      </c>
      <c r="K1307" s="1" t="s">
        <v>28</v>
      </c>
      <c r="L1307" s="1" t="s">
        <v>28</v>
      </c>
      <c r="M1307" s="1" t="s">
        <v>21</v>
      </c>
      <c r="N1307" s="1" t="s">
        <v>22</v>
      </c>
      <c r="O1307" s="1" t="s">
        <v>20</v>
      </c>
      <c r="P1307" s="1" t="str">
        <f>IFERROR( LOOKUP(Table1[[#This Row],[Age]],$AO$3:$AO$8,$AP$3:$AP$8), "Out of Range")</f>
        <v>26-35</v>
      </c>
      <c r="Q1307" s="1" t="str">
        <f>TEXT(Table1[[#This Row],[Date Joined]],"DD")</f>
        <v>24</v>
      </c>
      <c r="R1307" s="1" t="str">
        <f>TEXT(Table1[[#This Row],[Date Joined]],"MMM")</f>
        <v>Oct</v>
      </c>
      <c r="S1307" s="1" t="str">
        <f>TEXT(Table1[[#This Row],[Date Joined]],"YYYY")</f>
        <v>2017</v>
      </c>
    </row>
    <row r="1308" spans="1:19" x14ac:dyDescent="0.3">
      <c r="A1308" s="1" t="s">
        <v>2928</v>
      </c>
      <c r="B1308" s="1" t="s">
        <v>76</v>
      </c>
      <c r="C1308" s="1" t="s">
        <v>24</v>
      </c>
      <c r="D1308" s="2">
        <v>28</v>
      </c>
      <c r="E1308" s="1" t="s">
        <v>16</v>
      </c>
      <c r="F1308" s="1" t="s">
        <v>17</v>
      </c>
      <c r="G1308" s="28">
        <v>43034</v>
      </c>
      <c r="H1308" s="3">
        <v>39805.79</v>
      </c>
      <c r="I1308" s="1" t="s">
        <v>31</v>
      </c>
      <c r="J1308" s="1" t="s">
        <v>27</v>
      </c>
      <c r="K1308" s="1" t="s">
        <v>28</v>
      </c>
      <c r="L1308" s="1" t="s">
        <v>20</v>
      </c>
      <c r="M1308" s="1" t="s">
        <v>21</v>
      </c>
      <c r="N1308" s="1" t="s">
        <v>38</v>
      </c>
      <c r="O1308" s="1" t="s">
        <v>20</v>
      </c>
      <c r="P1308" s="1" t="str">
        <f>IFERROR( LOOKUP(Table1[[#This Row],[Age]],$AO$3:$AO$8,$AP$3:$AP$8), "Out of Range")</f>
        <v>26-35</v>
      </c>
      <c r="Q1308" s="1" t="str">
        <f>TEXT(Table1[[#This Row],[Date Joined]],"DD")</f>
        <v>26</v>
      </c>
      <c r="R1308" s="1" t="str">
        <f>TEXT(Table1[[#This Row],[Date Joined]],"MMM")</f>
        <v>Oct</v>
      </c>
      <c r="S1308" s="1" t="str">
        <f>TEXT(Table1[[#This Row],[Date Joined]],"YYYY")</f>
        <v>2017</v>
      </c>
    </row>
    <row r="1309" spans="1:19" x14ac:dyDescent="0.3">
      <c r="A1309" s="1" t="s">
        <v>1416</v>
      </c>
      <c r="B1309" s="1" t="s">
        <v>73</v>
      </c>
      <c r="C1309" s="1" t="s">
        <v>24</v>
      </c>
      <c r="D1309" s="2">
        <v>51</v>
      </c>
      <c r="E1309" s="1" t="s">
        <v>16</v>
      </c>
      <c r="F1309" s="1" t="s">
        <v>17</v>
      </c>
      <c r="G1309" s="28">
        <v>42938</v>
      </c>
      <c r="H1309" s="3">
        <v>87544.42</v>
      </c>
      <c r="I1309" s="1" t="s">
        <v>18</v>
      </c>
      <c r="J1309" s="1" t="s">
        <v>27</v>
      </c>
      <c r="K1309" s="1" t="s">
        <v>20</v>
      </c>
      <c r="L1309" s="1" t="s">
        <v>20</v>
      </c>
      <c r="M1309" s="1" t="s">
        <v>22</v>
      </c>
      <c r="N1309" s="1" t="s">
        <v>22</v>
      </c>
      <c r="O1309" s="1" t="s">
        <v>20</v>
      </c>
      <c r="P1309" s="1" t="str">
        <f>IFERROR( LOOKUP(Table1[[#This Row],[Age]],$AO$3:$AO$8,$AP$3:$AP$8), "Out of Range")</f>
        <v>45-55</v>
      </c>
      <c r="Q1309" s="1" t="str">
        <f>TEXT(Table1[[#This Row],[Date Joined]],"DD")</f>
        <v>22</v>
      </c>
      <c r="R1309" s="1" t="str">
        <f>TEXT(Table1[[#This Row],[Date Joined]],"MMM")</f>
        <v>Jul</v>
      </c>
      <c r="S1309" s="1" t="str">
        <f>TEXT(Table1[[#This Row],[Date Joined]],"YYYY")</f>
        <v>2017</v>
      </c>
    </row>
    <row r="1310" spans="1:19" x14ac:dyDescent="0.3">
      <c r="A1310" s="1" t="s">
        <v>1417</v>
      </c>
      <c r="B1310" s="1" t="s">
        <v>97</v>
      </c>
      <c r="C1310" s="1" t="s">
        <v>15</v>
      </c>
      <c r="D1310" s="2">
        <v>35</v>
      </c>
      <c r="E1310" s="1" t="s">
        <v>16</v>
      </c>
      <c r="F1310" s="1" t="s">
        <v>17</v>
      </c>
      <c r="G1310" s="28">
        <v>42938</v>
      </c>
      <c r="H1310" s="3">
        <v>186589.3</v>
      </c>
      <c r="I1310" s="1" t="s">
        <v>18</v>
      </c>
      <c r="J1310" s="1" t="s">
        <v>32</v>
      </c>
      <c r="K1310" s="1" t="s">
        <v>20</v>
      </c>
      <c r="L1310" s="1" t="s">
        <v>20</v>
      </c>
      <c r="M1310" s="1" t="s">
        <v>53</v>
      </c>
      <c r="N1310" s="1" t="s">
        <v>22</v>
      </c>
      <c r="O1310" s="1" t="s">
        <v>20</v>
      </c>
      <c r="P1310" s="1" t="str">
        <f>IFERROR( LOOKUP(Table1[[#This Row],[Age]],$AO$3:$AO$8,$AP$3:$AP$8), "Out of Range")</f>
        <v>35-45</v>
      </c>
      <c r="Q1310" s="1" t="str">
        <f>TEXT(Table1[[#This Row],[Date Joined]],"DD")</f>
        <v>22</v>
      </c>
      <c r="R1310" s="1" t="str">
        <f>TEXT(Table1[[#This Row],[Date Joined]],"MMM")</f>
        <v>Jul</v>
      </c>
      <c r="S1310" s="1" t="str">
        <f>TEXT(Table1[[#This Row],[Date Joined]],"YYYY")</f>
        <v>2017</v>
      </c>
    </row>
    <row r="1311" spans="1:19" x14ac:dyDescent="0.3">
      <c r="A1311" s="1" t="s">
        <v>2950</v>
      </c>
      <c r="B1311" s="1" t="s">
        <v>74</v>
      </c>
      <c r="C1311" s="1" t="s">
        <v>15</v>
      </c>
      <c r="D1311" s="2">
        <v>28</v>
      </c>
      <c r="E1311" s="1" t="s">
        <v>34</v>
      </c>
      <c r="F1311" s="1" t="s">
        <v>26</v>
      </c>
      <c r="G1311" s="28">
        <v>43034</v>
      </c>
      <c r="H1311" s="3">
        <v>69902.45</v>
      </c>
      <c r="I1311" s="1" t="s">
        <v>31</v>
      </c>
      <c r="J1311" s="1" t="s">
        <v>32</v>
      </c>
      <c r="K1311" s="1" t="s">
        <v>28</v>
      </c>
      <c r="L1311" s="1" t="s">
        <v>20</v>
      </c>
      <c r="M1311" s="1" t="s">
        <v>21</v>
      </c>
      <c r="N1311" s="1" t="s">
        <v>22</v>
      </c>
      <c r="O1311" s="1" t="s">
        <v>20</v>
      </c>
      <c r="P1311" s="1" t="str">
        <f>IFERROR( LOOKUP(Table1[[#This Row],[Age]],$AO$3:$AO$8,$AP$3:$AP$8), "Out of Range")</f>
        <v>26-35</v>
      </c>
      <c r="Q1311" s="1" t="str">
        <f>TEXT(Table1[[#This Row],[Date Joined]],"DD")</f>
        <v>26</v>
      </c>
      <c r="R1311" s="1" t="str">
        <f>TEXT(Table1[[#This Row],[Date Joined]],"MMM")</f>
        <v>Oct</v>
      </c>
      <c r="S1311" s="1" t="str">
        <f>TEXT(Table1[[#This Row],[Date Joined]],"YYYY")</f>
        <v>2017</v>
      </c>
    </row>
    <row r="1312" spans="1:19" x14ac:dyDescent="0.3">
      <c r="A1312" s="1" t="s">
        <v>1419</v>
      </c>
      <c r="B1312" s="1" t="s">
        <v>44</v>
      </c>
      <c r="C1312" s="1" t="s">
        <v>24</v>
      </c>
      <c r="D1312" s="2">
        <v>39</v>
      </c>
      <c r="E1312" s="1" t="s">
        <v>16</v>
      </c>
      <c r="F1312" s="1" t="s">
        <v>26</v>
      </c>
      <c r="G1312" s="28">
        <v>42938</v>
      </c>
      <c r="H1312" s="3">
        <v>95509.119999999995</v>
      </c>
      <c r="I1312" s="1" t="s">
        <v>18</v>
      </c>
      <c r="J1312" s="1" t="s">
        <v>22</v>
      </c>
      <c r="K1312" s="1" t="s">
        <v>20</v>
      </c>
      <c r="L1312" s="1" t="s">
        <v>20</v>
      </c>
      <c r="M1312" s="1" t="s">
        <v>22</v>
      </c>
      <c r="N1312" s="1" t="s">
        <v>22</v>
      </c>
      <c r="O1312" s="1" t="s">
        <v>20</v>
      </c>
      <c r="P1312" s="1" t="str">
        <f>IFERROR( LOOKUP(Table1[[#This Row],[Age]],$AO$3:$AO$8,$AP$3:$AP$8), "Out of Range")</f>
        <v>35-45</v>
      </c>
      <c r="Q1312" s="1" t="str">
        <f>TEXT(Table1[[#This Row],[Date Joined]],"DD")</f>
        <v>22</v>
      </c>
      <c r="R1312" s="1" t="str">
        <f>TEXT(Table1[[#This Row],[Date Joined]],"MMM")</f>
        <v>Jul</v>
      </c>
      <c r="S1312" s="1" t="str">
        <f>TEXT(Table1[[#This Row],[Date Joined]],"YYYY")</f>
        <v>2017</v>
      </c>
    </row>
    <row r="1313" spans="1:19" x14ac:dyDescent="0.3">
      <c r="A1313" s="1" t="s">
        <v>1420</v>
      </c>
      <c r="B1313" s="1" t="s">
        <v>43</v>
      </c>
      <c r="C1313" s="1" t="s">
        <v>24</v>
      </c>
      <c r="D1313" s="2">
        <v>38</v>
      </c>
      <c r="E1313" s="1" t="s">
        <v>16</v>
      </c>
      <c r="F1313" s="1" t="s">
        <v>17</v>
      </c>
      <c r="G1313" s="28">
        <v>42938</v>
      </c>
      <c r="H1313" s="3">
        <v>27728.34</v>
      </c>
      <c r="I1313" s="1" t="s">
        <v>18</v>
      </c>
      <c r="J1313" s="1" t="s">
        <v>27</v>
      </c>
      <c r="K1313" s="1" t="s">
        <v>28</v>
      </c>
      <c r="L1313" s="1" t="s">
        <v>20</v>
      </c>
      <c r="M1313" s="1" t="s">
        <v>21</v>
      </c>
      <c r="N1313" s="1" t="s">
        <v>29</v>
      </c>
      <c r="O1313" s="1" t="s">
        <v>20</v>
      </c>
      <c r="P1313" s="1" t="str">
        <f>IFERROR( LOOKUP(Table1[[#This Row],[Age]],$AO$3:$AO$8,$AP$3:$AP$8), "Out of Range")</f>
        <v>35-45</v>
      </c>
      <c r="Q1313" s="1" t="str">
        <f>TEXT(Table1[[#This Row],[Date Joined]],"DD")</f>
        <v>22</v>
      </c>
      <c r="R1313" s="1" t="str">
        <f>TEXT(Table1[[#This Row],[Date Joined]],"MMM")</f>
        <v>Jul</v>
      </c>
      <c r="S1313" s="1" t="str">
        <f>TEXT(Table1[[#This Row],[Date Joined]],"YYYY")</f>
        <v>2017</v>
      </c>
    </row>
    <row r="1314" spans="1:19" x14ac:dyDescent="0.3">
      <c r="A1314" s="1" t="s">
        <v>3045</v>
      </c>
      <c r="B1314" s="1" t="s">
        <v>57</v>
      </c>
      <c r="C1314" s="1" t="s">
        <v>24</v>
      </c>
      <c r="D1314" s="2">
        <v>28</v>
      </c>
      <c r="E1314" s="1" t="s">
        <v>16</v>
      </c>
      <c r="F1314" s="1" t="s">
        <v>17</v>
      </c>
      <c r="G1314" s="28">
        <v>43039</v>
      </c>
      <c r="H1314" s="3">
        <v>5620.16</v>
      </c>
      <c r="I1314" s="1" t="s">
        <v>49</v>
      </c>
      <c r="J1314" s="1" t="s">
        <v>27</v>
      </c>
      <c r="K1314" s="1" t="s">
        <v>28</v>
      </c>
      <c r="L1314" s="1" t="s">
        <v>20</v>
      </c>
      <c r="M1314" s="1" t="s">
        <v>21</v>
      </c>
      <c r="N1314" s="1" t="s">
        <v>22</v>
      </c>
      <c r="O1314" s="1" t="s">
        <v>20</v>
      </c>
      <c r="P1314" s="1" t="str">
        <f>IFERROR( LOOKUP(Table1[[#This Row],[Age]],$AO$3:$AO$8,$AP$3:$AP$8), "Out of Range")</f>
        <v>26-35</v>
      </c>
      <c r="Q1314" s="1" t="str">
        <f>TEXT(Table1[[#This Row],[Date Joined]],"DD")</f>
        <v>31</v>
      </c>
      <c r="R1314" s="1" t="str">
        <f>TEXT(Table1[[#This Row],[Date Joined]],"MMM")</f>
        <v>Oct</v>
      </c>
      <c r="S1314" s="1" t="str">
        <f>TEXT(Table1[[#This Row],[Date Joined]],"YYYY")</f>
        <v>2017</v>
      </c>
    </row>
    <row r="1315" spans="1:19" x14ac:dyDescent="0.3">
      <c r="A1315" s="1" t="s">
        <v>3067</v>
      </c>
      <c r="B1315" s="1" t="s">
        <v>87</v>
      </c>
      <c r="C1315" s="1" t="s">
        <v>15</v>
      </c>
      <c r="D1315" s="2">
        <v>28</v>
      </c>
      <c r="E1315" s="1" t="s">
        <v>16</v>
      </c>
      <c r="F1315" s="1" t="s">
        <v>17</v>
      </c>
      <c r="G1315" s="28">
        <v>43040</v>
      </c>
      <c r="H1315" s="3">
        <v>90292.25</v>
      </c>
      <c r="I1315" s="1" t="s">
        <v>18</v>
      </c>
      <c r="J1315" s="1" t="s">
        <v>32</v>
      </c>
      <c r="K1315" s="1" t="s">
        <v>28</v>
      </c>
      <c r="L1315" s="1" t="s">
        <v>28</v>
      </c>
      <c r="M1315" s="1" t="s">
        <v>22</v>
      </c>
      <c r="N1315" s="1" t="s">
        <v>22</v>
      </c>
      <c r="O1315" s="1" t="s">
        <v>20</v>
      </c>
      <c r="P1315" s="1" t="str">
        <f>IFERROR( LOOKUP(Table1[[#This Row],[Age]],$AO$3:$AO$8,$AP$3:$AP$8), "Out of Range")</f>
        <v>26-35</v>
      </c>
      <c r="Q1315" s="1" t="str">
        <f>TEXT(Table1[[#This Row],[Date Joined]],"DD")</f>
        <v>01</v>
      </c>
      <c r="R1315" s="1" t="str">
        <f>TEXT(Table1[[#This Row],[Date Joined]],"MMM")</f>
        <v>Nov</v>
      </c>
      <c r="S1315" s="1" t="str">
        <f>TEXT(Table1[[#This Row],[Date Joined]],"YYYY")</f>
        <v>2017</v>
      </c>
    </row>
    <row r="1316" spans="1:19" x14ac:dyDescent="0.3">
      <c r="A1316" s="1" t="s">
        <v>3069</v>
      </c>
      <c r="B1316" s="1" t="s">
        <v>35</v>
      </c>
      <c r="C1316" s="1" t="s">
        <v>15</v>
      </c>
      <c r="D1316" s="2">
        <v>28</v>
      </c>
      <c r="E1316" s="1" t="s">
        <v>16</v>
      </c>
      <c r="F1316" s="1" t="s">
        <v>17</v>
      </c>
      <c r="G1316" s="28">
        <v>43040</v>
      </c>
      <c r="H1316" s="3">
        <v>9969</v>
      </c>
      <c r="I1316" s="1" t="s">
        <v>18</v>
      </c>
      <c r="J1316" s="1" t="s">
        <v>27</v>
      </c>
      <c r="K1316" s="1" t="s">
        <v>28</v>
      </c>
      <c r="L1316" s="1" t="s">
        <v>20</v>
      </c>
      <c r="M1316" s="1" t="s">
        <v>53</v>
      </c>
      <c r="N1316" s="1" t="s">
        <v>22</v>
      </c>
      <c r="O1316" s="1" t="s">
        <v>20</v>
      </c>
      <c r="P1316" s="1" t="str">
        <f>IFERROR( LOOKUP(Table1[[#This Row],[Age]],$AO$3:$AO$8,$AP$3:$AP$8), "Out of Range")</f>
        <v>26-35</v>
      </c>
      <c r="Q1316" s="1" t="str">
        <f>TEXT(Table1[[#This Row],[Date Joined]],"DD")</f>
        <v>01</v>
      </c>
      <c r="R1316" s="1" t="str">
        <f>TEXT(Table1[[#This Row],[Date Joined]],"MMM")</f>
        <v>Nov</v>
      </c>
      <c r="S1316" s="1" t="str">
        <f>TEXT(Table1[[#This Row],[Date Joined]],"YYYY")</f>
        <v>2017</v>
      </c>
    </row>
    <row r="1317" spans="1:19" x14ac:dyDescent="0.3">
      <c r="A1317" s="1" t="s">
        <v>3142</v>
      </c>
      <c r="B1317" s="1" t="s">
        <v>73</v>
      </c>
      <c r="C1317" s="1" t="s">
        <v>24</v>
      </c>
      <c r="D1317" s="2">
        <v>28</v>
      </c>
      <c r="E1317" s="1" t="s">
        <v>34</v>
      </c>
      <c r="F1317" s="1" t="s">
        <v>41</v>
      </c>
      <c r="G1317" s="28">
        <v>43044</v>
      </c>
      <c r="H1317" s="3">
        <v>92741.49</v>
      </c>
      <c r="I1317" s="1" t="s">
        <v>49</v>
      </c>
      <c r="J1317" s="1" t="s">
        <v>27</v>
      </c>
      <c r="K1317" s="1" t="s">
        <v>28</v>
      </c>
      <c r="L1317" s="1" t="s">
        <v>28</v>
      </c>
      <c r="M1317" s="1" t="s">
        <v>21</v>
      </c>
      <c r="N1317" s="1" t="s">
        <v>29</v>
      </c>
      <c r="O1317" s="1" t="s">
        <v>28</v>
      </c>
      <c r="P1317" s="1" t="str">
        <f>IFERROR( LOOKUP(Table1[[#This Row],[Age]],$AO$3:$AO$8,$AP$3:$AP$8), "Out of Range")</f>
        <v>26-35</v>
      </c>
      <c r="Q1317" s="1" t="str">
        <f>TEXT(Table1[[#This Row],[Date Joined]],"DD")</f>
        <v>05</v>
      </c>
      <c r="R1317" s="1" t="str">
        <f>TEXT(Table1[[#This Row],[Date Joined]],"MMM")</f>
        <v>Nov</v>
      </c>
      <c r="S1317" s="1" t="str">
        <f>TEXT(Table1[[#This Row],[Date Joined]],"YYYY")</f>
        <v>2017</v>
      </c>
    </row>
    <row r="1318" spans="1:19" x14ac:dyDescent="0.3">
      <c r="A1318" s="1" t="s">
        <v>3147</v>
      </c>
      <c r="B1318" s="1" t="s">
        <v>67</v>
      </c>
      <c r="C1318" s="1" t="s">
        <v>15</v>
      </c>
      <c r="D1318" s="2">
        <v>28</v>
      </c>
      <c r="E1318" s="1" t="s">
        <v>16</v>
      </c>
      <c r="F1318" s="1" t="s">
        <v>17</v>
      </c>
      <c r="G1318" s="28">
        <v>43045</v>
      </c>
      <c r="H1318" s="3">
        <v>19984.759999999998</v>
      </c>
      <c r="I1318" s="1" t="s">
        <v>18</v>
      </c>
      <c r="J1318" s="1" t="s">
        <v>27</v>
      </c>
      <c r="K1318" s="1" t="s">
        <v>28</v>
      </c>
      <c r="L1318" s="1" t="s">
        <v>20</v>
      </c>
      <c r="M1318" s="1" t="s">
        <v>22</v>
      </c>
      <c r="N1318" s="1" t="s">
        <v>22</v>
      </c>
      <c r="O1318" s="1" t="s">
        <v>20</v>
      </c>
      <c r="P1318" s="1" t="str">
        <f>IFERROR( LOOKUP(Table1[[#This Row],[Age]],$AO$3:$AO$8,$AP$3:$AP$8), "Out of Range")</f>
        <v>26-35</v>
      </c>
      <c r="Q1318" s="1" t="str">
        <f>TEXT(Table1[[#This Row],[Date Joined]],"DD")</f>
        <v>06</v>
      </c>
      <c r="R1318" s="1" t="str">
        <f>TEXT(Table1[[#This Row],[Date Joined]],"MMM")</f>
        <v>Nov</v>
      </c>
      <c r="S1318" s="1" t="str">
        <f>TEXT(Table1[[#This Row],[Date Joined]],"YYYY")</f>
        <v>2017</v>
      </c>
    </row>
    <row r="1319" spans="1:19" x14ac:dyDescent="0.3">
      <c r="A1319" s="1" t="s">
        <v>1426</v>
      </c>
      <c r="B1319" s="1" t="s">
        <v>75</v>
      </c>
      <c r="C1319" s="1" t="s">
        <v>15</v>
      </c>
      <c r="D1319" s="2">
        <v>37</v>
      </c>
      <c r="E1319" s="1" t="s">
        <v>16</v>
      </c>
      <c r="F1319" s="1" t="s">
        <v>26</v>
      </c>
      <c r="G1319" s="28">
        <v>42938</v>
      </c>
      <c r="H1319" s="3">
        <v>7810.48</v>
      </c>
      <c r="I1319" s="1" t="s">
        <v>31</v>
      </c>
      <c r="J1319" s="1" t="s">
        <v>27</v>
      </c>
      <c r="K1319" s="1" t="s">
        <v>28</v>
      </c>
      <c r="L1319" s="1" t="s">
        <v>20</v>
      </c>
      <c r="M1319" s="1" t="s">
        <v>21</v>
      </c>
      <c r="N1319" s="1" t="s">
        <v>22</v>
      </c>
      <c r="O1319" s="1" t="s">
        <v>20</v>
      </c>
      <c r="P1319" s="1" t="str">
        <f>IFERROR( LOOKUP(Table1[[#This Row],[Age]],$AO$3:$AO$8,$AP$3:$AP$8), "Out of Range")</f>
        <v>35-45</v>
      </c>
      <c r="Q1319" s="1" t="str">
        <f>TEXT(Table1[[#This Row],[Date Joined]],"DD")</f>
        <v>22</v>
      </c>
      <c r="R1319" s="1" t="str">
        <f>TEXT(Table1[[#This Row],[Date Joined]],"MMM")</f>
        <v>Jul</v>
      </c>
      <c r="S1319" s="1" t="str">
        <f>TEXT(Table1[[#This Row],[Date Joined]],"YYYY")</f>
        <v>2017</v>
      </c>
    </row>
    <row r="1320" spans="1:19" x14ac:dyDescent="0.3">
      <c r="A1320" s="1" t="s">
        <v>1427</v>
      </c>
      <c r="B1320" s="1" t="s">
        <v>70</v>
      </c>
      <c r="C1320" s="1" t="s">
        <v>24</v>
      </c>
      <c r="D1320" s="2">
        <v>21</v>
      </c>
      <c r="E1320" s="1" t="s">
        <v>16</v>
      </c>
      <c r="F1320" s="1" t="s">
        <v>26</v>
      </c>
      <c r="G1320" s="28">
        <v>42938</v>
      </c>
      <c r="H1320" s="3">
        <v>89012.64</v>
      </c>
      <c r="I1320" s="1" t="s">
        <v>18</v>
      </c>
      <c r="J1320" s="1" t="s">
        <v>27</v>
      </c>
      <c r="K1320" s="1" t="s">
        <v>20</v>
      </c>
      <c r="L1320" s="1" t="s">
        <v>20</v>
      </c>
      <c r="M1320" s="1" t="s">
        <v>21</v>
      </c>
      <c r="N1320" s="1" t="s">
        <v>22</v>
      </c>
      <c r="O1320" s="1" t="s">
        <v>20</v>
      </c>
      <c r="P1320" s="1" t="str">
        <f>IFERROR( LOOKUP(Table1[[#This Row],[Age]],$AO$3:$AO$8,$AP$3:$AP$8), "Out of Range")</f>
        <v>15-25</v>
      </c>
      <c r="Q1320" s="1" t="str">
        <f>TEXT(Table1[[#This Row],[Date Joined]],"DD")</f>
        <v>22</v>
      </c>
      <c r="R1320" s="1" t="str">
        <f>TEXT(Table1[[#This Row],[Date Joined]],"MMM")</f>
        <v>Jul</v>
      </c>
      <c r="S1320" s="1" t="str">
        <f>TEXT(Table1[[#This Row],[Date Joined]],"YYYY")</f>
        <v>2017</v>
      </c>
    </row>
    <row r="1321" spans="1:19" x14ac:dyDescent="0.3">
      <c r="A1321" s="1" t="s">
        <v>1428</v>
      </c>
      <c r="B1321" s="1" t="s">
        <v>45</v>
      </c>
      <c r="C1321" s="1" t="s">
        <v>24</v>
      </c>
      <c r="D1321" s="2">
        <v>38</v>
      </c>
      <c r="E1321" s="1" t="s">
        <v>16</v>
      </c>
      <c r="F1321" s="1" t="s">
        <v>17</v>
      </c>
      <c r="G1321" s="28">
        <v>42938</v>
      </c>
      <c r="H1321" s="3">
        <v>15.72</v>
      </c>
      <c r="I1321" s="1" t="s">
        <v>18</v>
      </c>
      <c r="J1321" s="1" t="s">
        <v>27</v>
      </c>
      <c r="K1321" s="1" t="s">
        <v>28</v>
      </c>
      <c r="L1321" s="1" t="s">
        <v>20</v>
      </c>
      <c r="M1321" s="1" t="s">
        <v>21</v>
      </c>
      <c r="N1321" s="1" t="s">
        <v>22</v>
      </c>
      <c r="O1321" s="1" t="s">
        <v>28</v>
      </c>
      <c r="P1321" s="1" t="str">
        <f>IFERROR( LOOKUP(Table1[[#This Row],[Age]],$AO$3:$AO$8,$AP$3:$AP$8), "Out of Range")</f>
        <v>35-45</v>
      </c>
      <c r="Q1321" s="1" t="str">
        <f>TEXT(Table1[[#This Row],[Date Joined]],"DD")</f>
        <v>22</v>
      </c>
      <c r="R1321" s="1" t="str">
        <f>TEXT(Table1[[#This Row],[Date Joined]],"MMM")</f>
        <v>Jul</v>
      </c>
      <c r="S1321" s="1" t="str">
        <f>TEXT(Table1[[#This Row],[Date Joined]],"YYYY")</f>
        <v>2017</v>
      </c>
    </row>
    <row r="1322" spans="1:19" x14ac:dyDescent="0.3">
      <c r="A1322" s="1" t="s">
        <v>1429</v>
      </c>
      <c r="B1322" s="1" t="s">
        <v>66</v>
      </c>
      <c r="C1322" s="1" t="s">
        <v>15</v>
      </c>
      <c r="D1322" s="2">
        <v>37</v>
      </c>
      <c r="E1322" s="1" t="s">
        <v>16</v>
      </c>
      <c r="F1322" s="1" t="s">
        <v>17</v>
      </c>
      <c r="G1322" s="28">
        <v>42938</v>
      </c>
      <c r="H1322" s="3">
        <v>42154.69</v>
      </c>
      <c r="I1322" s="1" t="s">
        <v>18</v>
      </c>
      <c r="J1322" s="1" t="s">
        <v>32</v>
      </c>
      <c r="K1322" s="1" t="s">
        <v>20</v>
      </c>
      <c r="L1322" s="1" t="s">
        <v>20</v>
      </c>
      <c r="M1322" s="1" t="s">
        <v>53</v>
      </c>
      <c r="N1322" s="1" t="s">
        <v>29</v>
      </c>
      <c r="O1322" s="1" t="s">
        <v>20</v>
      </c>
      <c r="P1322" s="1" t="str">
        <f>IFERROR( LOOKUP(Table1[[#This Row],[Age]],$AO$3:$AO$8,$AP$3:$AP$8), "Out of Range")</f>
        <v>35-45</v>
      </c>
      <c r="Q1322" s="1" t="str">
        <f>TEXT(Table1[[#This Row],[Date Joined]],"DD")</f>
        <v>22</v>
      </c>
      <c r="R1322" s="1" t="str">
        <f>TEXT(Table1[[#This Row],[Date Joined]],"MMM")</f>
        <v>Jul</v>
      </c>
      <c r="S1322" s="1" t="str">
        <f>TEXT(Table1[[#This Row],[Date Joined]],"YYYY")</f>
        <v>2017</v>
      </c>
    </row>
    <row r="1323" spans="1:19" x14ac:dyDescent="0.3">
      <c r="A1323" s="1" t="s">
        <v>1430</v>
      </c>
      <c r="B1323" s="1" t="s">
        <v>56</v>
      </c>
      <c r="C1323" s="1" t="s">
        <v>24</v>
      </c>
      <c r="D1323" s="2">
        <v>40</v>
      </c>
      <c r="E1323" s="1" t="s">
        <v>16</v>
      </c>
      <c r="F1323" s="1" t="s">
        <v>17</v>
      </c>
      <c r="G1323" s="28">
        <v>42938</v>
      </c>
      <c r="H1323" s="3">
        <v>8334.8799999999992</v>
      </c>
      <c r="I1323" s="1" t="s">
        <v>18</v>
      </c>
      <c r="J1323" s="1" t="s">
        <v>27</v>
      </c>
      <c r="K1323" s="1" t="s">
        <v>20</v>
      </c>
      <c r="L1323" s="1" t="s">
        <v>20</v>
      </c>
      <c r="M1323" s="1" t="s">
        <v>21</v>
      </c>
      <c r="N1323" s="1" t="s">
        <v>22</v>
      </c>
      <c r="O1323" s="1" t="s">
        <v>20</v>
      </c>
      <c r="P1323" s="1" t="str">
        <f>IFERROR( LOOKUP(Table1[[#This Row],[Age]],$AO$3:$AO$8,$AP$3:$AP$8), "Out of Range")</f>
        <v>35-45</v>
      </c>
      <c r="Q1323" s="1" t="str">
        <f>TEXT(Table1[[#This Row],[Date Joined]],"DD")</f>
        <v>22</v>
      </c>
      <c r="R1323" s="1" t="str">
        <f>TEXT(Table1[[#This Row],[Date Joined]],"MMM")</f>
        <v>Jul</v>
      </c>
      <c r="S1323" s="1" t="str">
        <f>TEXT(Table1[[#This Row],[Date Joined]],"YYYY")</f>
        <v>2017</v>
      </c>
    </row>
    <row r="1324" spans="1:19" x14ac:dyDescent="0.3">
      <c r="A1324" s="1" t="s">
        <v>3195</v>
      </c>
      <c r="B1324" s="1" t="s">
        <v>73</v>
      </c>
      <c r="C1324" s="1" t="s">
        <v>24</v>
      </c>
      <c r="D1324" s="2">
        <v>28</v>
      </c>
      <c r="E1324" s="1" t="s">
        <v>40</v>
      </c>
      <c r="F1324" s="1" t="s">
        <v>41</v>
      </c>
      <c r="G1324" s="28">
        <v>43048</v>
      </c>
      <c r="H1324" s="3">
        <v>48458.54</v>
      </c>
      <c r="I1324" s="1" t="s">
        <v>18</v>
      </c>
      <c r="J1324" s="1" t="s">
        <v>27</v>
      </c>
      <c r="K1324" s="1" t="s">
        <v>28</v>
      </c>
      <c r="L1324" s="1" t="s">
        <v>20</v>
      </c>
      <c r="M1324" s="1" t="s">
        <v>22</v>
      </c>
      <c r="N1324" s="1" t="s">
        <v>22</v>
      </c>
      <c r="O1324" s="1" t="s">
        <v>20</v>
      </c>
      <c r="P1324" s="1" t="str">
        <f>IFERROR( LOOKUP(Table1[[#This Row],[Age]],$AO$3:$AO$8,$AP$3:$AP$8), "Out of Range")</f>
        <v>26-35</v>
      </c>
      <c r="Q1324" s="1" t="str">
        <f>TEXT(Table1[[#This Row],[Date Joined]],"DD")</f>
        <v>09</v>
      </c>
      <c r="R1324" s="1" t="str">
        <f>TEXT(Table1[[#This Row],[Date Joined]],"MMM")</f>
        <v>Nov</v>
      </c>
      <c r="S1324" s="1" t="str">
        <f>TEXT(Table1[[#This Row],[Date Joined]],"YYYY")</f>
        <v>2017</v>
      </c>
    </row>
    <row r="1325" spans="1:19" x14ac:dyDescent="0.3">
      <c r="A1325" s="1" t="s">
        <v>1432</v>
      </c>
      <c r="B1325" s="1" t="s">
        <v>90</v>
      </c>
      <c r="C1325" s="1" t="s">
        <v>15</v>
      </c>
      <c r="D1325" s="2">
        <v>35</v>
      </c>
      <c r="E1325" s="1" t="s">
        <v>16</v>
      </c>
      <c r="F1325" s="1" t="s">
        <v>17</v>
      </c>
      <c r="G1325" s="28">
        <v>42938</v>
      </c>
      <c r="H1325" s="3">
        <v>12188.96</v>
      </c>
      <c r="I1325" s="1" t="s">
        <v>18</v>
      </c>
      <c r="J1325" s="1" t="s">
        <v>19</v>
      </c>
      <c r="K1325" s="1" t="s">
        <v>28</v>
      </c>
      <c r="L1325" s="1" t="s">
        <v>20</v>
      </c>
      <c r="M1325" s="1" t="s">
        <v>21</v>
      </c>
      <c r="N1325" s="1" t="s">
        <v>29</v>
      </c>
      <c r="O1325" s="1" t="s">
        <v>20</v>
      </c>
      <c r="P1325" s="1" t="str">
        <f>IFERROR( LOOKUP(Table1[[#This Row],[Age]],$AO$3:$AO$8,$AP$3:$AP$8), "Out of Range")</f>
        <v>35-45</v>
      </c>
      <c r="Q1325" s="1" t="str">
        <f>TEXT(Table1[[#This Row],[Date Joined]],"DD")</f>
        <v>22</v>
      </c>
      <c r="R1325" s="1" t="str">
        <f>TEXT(Table1[[#This Row],[Date Joined]],"MMM")</f>
        <v>Jul</v>
      </c>
      <c r="S1325" s="1" t="str">
        <f>TEXT(Table1[[#This Row],[Date Joined]],"YYYY")</f>
        <v>2017</v>
      </c>
    </row>
    <row r="1326" spans="1:19" x14ac:dyDescent="0.3">
      <c r="A1326" s="1" t="s">
        <v>1433</v>
      </c>
      <c r="B1326" s="1" t="s">
        <v>78</v>
      </c>
      <c r="C1326" s="1" t="s">
        <v>24</v>
      </c>
      <c r="D1326" s="2">
        <v>35</v>
      </c>
      <c r="E1326" s="1" t="s">
        <v>16</v>
      </c>
      <c r="F1326" s="1" t="s">
        <v>17</v>
      </c>
      <c r="G1326" s="28">
        <v>42938</v>
      </c>
      <c r="H1326" s="3">
        <v>64385.31</v>
      </c>
      <c r="I1326" s="1" t="s">
        <v>18</v>
      </c>
      <c r="J1326" s="1" t="s">
        <v>32</v>
      </c>
      <c r="K1326" s="1" t="s">
        <v>28</v>
      </c>
      <c r="L1326" s="1" t="s">
        <v>20</v>
      </c>
      <c r="M1326" s="1" t="s">
        <v>21</v>
      </c>
      <c r="N1326" s="1" t="s">
        <v>29</v>
      </c>
      <c r="O1326" s="1" t="s">
        <v>20</v>
      </c>
      <c r="P1326" s="1" t="str">
        <f>IFERROR( LOOKUP(Table1[[#This Row],[Age]],$AO$3:$AO$8,$AP$3:$AP$8), "Out of Range")</f>
        <v>35-45</v>
      </c>
      <c r="Q1326" s="1" t="str">
        <f>TEXT(Table1[[#This Row],[Date Joined]],"DD")</f>
        <v>22</v>
      </c>
      <c r="R1326" s="1" t="str">
        <f>TEXT(Table1[[#This Row],[Date Joined]],"MMM")</f>
        <v>Jul</v>
      </c>
      <c r="S1326" s="1" t="str">
        <f>TEXT(Table1[[#This Row],[Date Joined]],"YYYY")</f>
        <v>2017</v>
      </c>
    </row>
    <row r="1327" spans="1:19" x14ac:dyDescent="0.3">
      <c r="A1327" s="1" t="s">
        <v>1434</v>
      </c>
      <c r="B1327" s="1" t="s">
        <v>87</v>
      </c>
      <c r="C1327" s="1" t="s">
        <v>24</v>
      </c>
      <c r="D1327" s="2">
        <v>53</v>
      </c>
      <c r="E1327" s="1" t="s">
        <v>40</v>
      </c>
      <c r="F1327" s="1" t="s">
        <v>41</v>
      </c>
      <c r="G1327" s="28">
        <v>42938</v>
      </c>
      <c r="H1327" s="3">
        <v>61089.99</v>
      </c>
      <c r="I1327" s="1" t="s">
        <v>31</v>
      </c>
      <c r="J1327" s="1" t="s">
        <v>32</v>
      </c>
      <c r="K1327" s="1" t="s">
        <v>28</v>
      </c>
      <c r="L1327" s="1" t="s">
        <v>20</v>
      </c>
      <c r="M1327" s="1" t="s">
        <v>21</v>
      </c>
      <c r="N1327" s="1" t="s">
        <v>22</v>
      </c>
      <c r="O1327" s="1" t="s">
        <v>20</v>
      </c>
      <c r="P1327" s="1" t="str">
        <f>IFERROR( LOOKUP(Table1[[#This Row],[Age]],$AO$3:$AO$8,$AP$3:$AP$8), "Out of Range")</f>
        <v>45-55</v>
      </c>
      <c r="Q1327" s="1" t="str">
        <f>TEXT(Table1[[#This Row],[Date Joined]],"DD")</f>
        <v>22</v>
      </c>
      <c r="R1327" s="1" t="str">
        <f>TEXT(Table1[[#This Row],[Date Joined]],"MMM")</f>
        <v>Jul</v>
      </c>
      <c r="S1327" s="1" t="str">
        <f>TEXT(Table1[[#This Row],[Date Joined]],"YYYY")</f>
        <v>2017</v>
      </c>
    </row>
    <row r="1328" spans="1:19" x14ac:dyDescent="0.3">
      <c r="A1328" s="1" t="s">
        <v>1435</v>
      </c>
      <c r="B1328" s="1" t="s">
        <v>102</v>
      </c>
      <c r="C1328" s="1" t="s">
        <v>15</v>
      </c>
      <c r="D1328" s="2">
        <v>44</v>
      </c>
      <c r="E1328" s="1" t="s">
        <v>40</v>
      </c>
      <c r="F1328" s="1" t="s">
        <v>41</v>
      </c>
      <c r="G1328" s="28">
        <v>42938</v>
      </c>
      <c r="H1328" s="3">
        <v>45936.33</v>
      </c>
      <c r="I1328" s="1" t="s">
        <v>18</v>
      </c>
      <c r="J1328" s="1" t="s">
        <v>22</v>
      </c>
      <c r="K1328" s="1" t="s">
        <v>28</v>
      </c>
      <c r="L1328" s="1" t="s">
        <v>20</v>
      </c>
      <c r="M1328" s="1" t="s">
        <v>22</v>
      </c>
      <c r="N1328" s="1" t="s">
        <v>22</v>
      </c>
      <c r="O1328" s="1" t="s">
        <v>20</v>
      </c>
      <c r="P1328" s="1" t="str">
        <f>IFERROR( LOOKUP(Table1[[#This Row],[Age]],$AO$3:$AO$8,$AP$3:$AP$8), "Out of Range")</f>
        <v>35-45</v>
      </c>
      <c r="Q1328" s="1" t="str">
        <f>TEXT(Table1[[#This Row],[Date Joined]],"DD")</f>
        <v>22</v>
      </c>
      <c r="R1328" s="1" t="str">
        <f>TEXT(Table1[[#This Row],[Date Joined]],"MMM")</f>
        <v>Jul</v>
      </c>
      <c r="S1328" s="1" t="str">
        <f>TEXT(Table1[[#This Row],[Date Joined]],"YYYY")</f>
        <v>2017</v>
      </c>
    </row>
    <row r="1329" spans="1:19" x14ac:dyDescent="0.3">
      <c r="A1329" s="1" t="s">
        <v>1436</v>
      </c>
      <c r="B1329" s="1" t="s">
        <v>50</v>
      </c>
      <c r="C1329" s="1" t="s">
        <v>15</v>
      </c>
      <c r="D1329" s="2">
        <v>44</v>
      </c>
      <c r="E1329" s="1" t="s">
        <v>40</v>
      </c>
      <c r="F1329" s="1" t="s">
        <v>26</v>
      </c>
      <c r="G1329" s="28">
        <v>42938</v>
      </c>
      <c r="H1329" s="3">
        <v>55693.01</v>
      </c>
      <c r="I1329" s="1" t="s">
        <v>49</v>
      </c>
      <c r="J1329" s="1" t="s">
        <v>19</v>
      </c>
      <c r="K1329" s="1" t="s">
        <v>28</v>
      </c>
      <c r="L1329" s="1" t="s">
        <v>20</v>
      </c>
      <c r="M1329" s="1" t="s">
        <v>53</v>
      </c>
      <c r="N1329" s="1" t="s">
        <v>29</v>
      </c>
      <c r="O1329" s="1" t="s">
        <v>20</v>
      </c>
      <c r="P1329" s="1" t="str">
        <f>IFERROR( LOOKUP(Table1[[#This Row],[Age]],$AO$3:$AO$8,$AP$3:$AP$8), "Out of Range")</f>
        <v>35-45</v>
      </c>
      <c r="Q1329" s="1" t="str">
        <f>TEXT(Table1[[#This Row],[Date Joined]],"DD")</f>
        <v>22</v>
      </c>
      <c r="R1329" s="1" t="str">
        <f>TEXT(Table1[[#This Row],[Date Joined]],"MMM")</f>
        <v>Jul</v>
      </c>
      <c r="S1329" s="1" t="str">
        <f>TEXT(Table1[[#This Row],[Date Joined]],"YYYY")</f>
        <v>2017</v>
      </c>
    </row>
    <row r="1330" spans="1:19" x14ac:dyDescent="0.3">
      <c r="A1330" s="1" t="s">
        <v>1437</v>
      </c>
      <c r="B1330" s="1" t="s">
        <v>48</v>
      </c>
      <c r="C1330" s="1" t="s">
        <v>24</v>
      </c>
      <c r="D1330" s="2">
        <v>43</v>
      </c>
      <c r="E1330" s="1" t="s">
        <v>40</v>
      </c>
      <c r="F1330" s="1" t="s">
        <v>41</v>
      </c>
      <c r="G1330" s="28">
        <v>42938</v>
      </c>
      <c r="H1330" s="3">
        <v>5809.6</v>
      </c>
      <c r="I1330" s="1" t="s">
        <v>31</v>
      </c>
      <c r="J1330" s="1" t="s">
        <v>32</v>
      </c>
      <c r="K1330" s="1" t="s">
        <v>20</v>
      </c>
      <c r="L1330" s="1" t="s">
        <v>20</v>
      </c>
      <c r="M1330" s="1" t="s">
        <v>22</v>
      </c>
      <c r="N1330" s="1" t="s">
        <v>22</v>
      </c>
      <c r="O1330" s="1" t="s">
        <v>20</v>
      </c>
      <c r="P1330" s="1" t="str">
        <f>IFERROR( LOOKUP(Table1[[#This Row],[Age]],$AO$3:$AO$8,$AP$3:$AP$8), "Out of Range")</f>
        <v>35-45</v>
      </c>
      <c r="Q1330" s="1" t="str">
        <f>TEXT(Table1[[#This Row],[Date Joined]],"DD")</f>
        <v>22</v>
      </c>
      <c r="R1330" s="1" t="str">
        <f>TEXT(Table1[[#This Row],[Date Joined]],"MMM")</f>
        <v>Jul</v>
      </c>
      <c r="S1330" s="1" t="str">
        <f>TEXT(Table1[[#This Row],[Date Joined]],"YYYY")</f>
        <v>2017</v>
      </c>
    </row>
    <row r="1331" spans="1:19" x14ac:dyDescent="0.3">
      <c r="A1331" s="1" t="s">
        <v>1438</v>
      </c>
      <c r="B1331" s="1" t="s">
        <v>92</v>
      </c>
      <c r="C1331" s="1" t="s">
        <v>15</v>
      </c>
      <c r="D1331" s="2">
        <v>19</v>
      </c>
      <c r="E1331" s="1" t="s">
        <v>40</v>
      </c>
      <c r="F1331" s="1" t="s">
        <v>17</v>
      </c>
      <c r="G1331" s="28">
        <v>42938</v>
      </c>
      <c r="H1331" s="3">
        <v>14562.84</v>
      </c>
      <c r="I1331" s="1" t="s">
        <v>31</v>
      </c>
      <c r="J1331" s="1" t="s">
        <v>27</v>
      </c>
      <c r="K1331" s="1" t="s">
        <v>20</v>
      </c>
      <c r="L1331" s="1" t="s">
        <v>20</v>
      </c>
      <c r="M1331" s="1" t="s">
        <v>21</v>
      </c>
      <c r="N1331" s="1" t="s">
        <v>22</v>
      </c>
      <c r="O1331" s="1" t="s">
        <v>20</v>
      </c>
      <c r="P1331" s="1" t="str">
        <f>IFERROR( LOOKUP(Table1[[#This Row],[Age]],$AO$3:$AO$8,$AP$3:$AP$8), "Out of Range")</f>
        <v>15-25</v>
      </c>
      <c r="Q1331" s="1" t="str">
        <f>TEXT(Table1[[#This Row],[Date Joined]],"DD")</f>
        <v>22</v>
      </c>
      <c r="R1331" s="1" t="str">
        <f>TEXT(Table1[[#This Row],[Date Joined]],"MMM")</f>
        <v>Jul</v>
      </c>
      <c r="S1331" s="1" t="str">
        <f>TEXT(Table1[[#This Row],[Date Joined]],"YYYY")</f>
        <v>2017</v>
      </c>
    </row>
    <row r="1332" spans="1:19" x14ac:dyDescent="0.3">
      <c r="A1332" s="1" t="s">
        <v>1439</v>
      </c>
      <c r="B1332" s="1" t="s">
        <v>99</v>
      </c>
      <c r="C1332" s="1" t="s">
        <v>24</v>
      </c>
      <c r="D1332" s="2">
        <v>56</v>
      </c>
      <c r="E1332" s="1" t="s">
        <v>40</v>
      </c>
      <c r="F1332" s="1" t="s">
        <v>41</v>
      </c>
      <c r="G1332" s="28">
        <v>42938</v>
      </c>
      <c r="H1332" s="3">
        <v>9248.09</v>
      </c>
      <c r="I1332" s="1" t="s">
        <v>18</v>
      </c>
      <c r="J1332" s="1" t="s">
        <v>27</v>
      </c>
      <c r="K1332" s="1" t="s">
        <v>28</v>
      </c>
      <c r="L1332" s="1" t="s">
        <v>20</v>
      </c>
      <c r="M1332" s="1" t="s">
        <v>21</v>
      </c>
      <c r="N1332" s="1" t="s">
        <v>22</v>
      </c>
      <c r="O1332" s="1" t="s">
        <v>20</v>
      </c>
      <c r="P1332" s="1" t="str">
        <f>IFERROR( LOOKUP(Table1[[#This Row],[Age]],$AO$3:$AO$8,$AP$3:$AP$8), "Out of Range")</f>
        <v>55-65</v>
      </c>
      <c r="Q1332" s="1" t="str">
        <f>TEXT(Table1[[#This Row],[Date Joined]],"DD")</f>
        <v>22</v>
      </c>
      <c r="R1332" s="1" t="str">
        <f>TEXT(Table1[[#This Row],[Date Joined]],"MMM")</f>
        <v>Jul</v>
      </c>
      <c r="S1332" s="1" t="str">
        <f>TEXT(Table1[[#This Row],[Date Joined]],"YYYY")</f>
        <v>2017</v>
      </c>
    </row>
    <row r="1333" spans="1:19" x14ac:dyDescent="0.3">
      <c r="A1333" s="1" t="s">
        <v>1440</v>
      </c>
      <c r="B1333" s="1" t="s">
        <v>80</v>
      </c>
      <c r="C1333" s="1" t="s">
        <v>15</v>
      </c>
      <c r="D1333" s="2">
        <v>49</v>
      </c>
      <c r="E1333" s="1" t="s">
        <v>40</v>
      </c>
      <c r="F1333" s="1" t="s">
        <v>26</v>
      </c>
      <c r="G1333" s="28">
        <v>42938</v>
      </c>
      <c r="H1333" s="3">
        <v>119169.42</v>
      </c>
      <c r="I1333" s="1" t="s">
        <v>18</v>
      </c>
      <c r="J1333" s="1" t="s">
        <v>27</v>
      </c>
      <c r="K1333" s="1" t="s">
        <v>20</v>
      </c>
      <c r="L1333" s="1" t="s">
        <v>20</v>
      </c>
      <c r="M1333" s="1" t="s">
        <v>21</v>
      </c>
      <c r="N1333" s="1" t="s">
        <v>22</v>
      </c>
      <c r="O1333" s="1" t="s">
        <v>20</v>
      </c>
      <c r="P1333" s="1" t="str">
        <f>IFERROR( LOOKUP(Table1[[#This Row],[Age]],$AO$3:$AO$8,$AP$3:$AP$8), "Out of Range")</f>
        <v>45-55</v>
      </c>
      <c r="Q1333" s="1" t="str">
        <f>TEXT(Table1[[#This Row],[Date Joined]],"DD")</f>
        <v>22</v>
      </c>
      <c r="R1333" s="1" t="str">
        <f>TEXT(Table1[[#This Row],[Date Joined]],"MMM")</f>
        <v>Jul</v>
      </c>
      <c r="S1333" s="1" t="str">
        <f>TEXT(Table1[[#This Row],[Date Joined]],"YYYY")</f>
        <v>2017</v>
      </c>
    </row>
    <row r="1334" spans="1:19" x14ac:dyDescent="0.3">
      <c r="A1334" s="1" t="s">
        <v>1441</v>
      </c>
      <c r="B1334" s="1" t="s">
        <v>65</v>
      </c>
      <c r="C1334" s="1" t="s">
        <v>15</v>
      </c>
      <c r="D1334" s="2">
        <v>55</v>
      </c>
      <c r="E1334" s="1" t="s">
        <v>40</v>
      </c>
      <c r="F1334" s="1" t="s">
        <v>26</v>
      </c>
      <c r="G1334" s="28">
        <v>42938</v>
      </c>
      <c r="H1334" s="3">
        <v>47324.22</v>
      </c>
      <c r="I1334" s="1" t="s">
        <v>18</v>
      </c>
      <c r="J1334" s="1" t="s">
        <v>27</v>
      </c>
      <c r="K1334" s="1" t="s">
        <v>28</v>
      </c>
      <c r="L1334" s="1" t="s">
        <v>20</v>
      </c>
      <c r="M1334" s="1" t="s">
        <v>21</v>
      </c>
      <c r="N1334" s="1" t="s">
        <v>22</v>
      </c>
      <c r="O1334" s="1" t="s">
        <v>28</v>
      </c>
      <c r="P1334" s="1" t="str">
        <f>IFERROR( LOOKUP(Table1[[#This Row],[Age]],$AO$3:$AO$8,$AP$3:$AP$8), "Out of Range")</f>
        <v>55-65</v>
      </c>
      <c r="Q1334" s="1" t="str">
        <f>TEXT(Table1[[#This Row],[Date Joined]],"DD")</f>
        <v>22</v>
      </c>
      <c r="R1334" s="1" t="str">
        <f>TEXT(Table1[[#This Row],[Date Joined]],"MMM")</f>
        <v>Jul</v>
      </c>
      <c r="S1334" s="1" t="str">
        <f>TEXT(Table1[[#This Row],[Date Joined]],"YYYY")</f>
        <v>2017</v>
      </c>
    </row>
    <row r="1335" spans="1:19" x14ac:dyDescent="0.3">
      <c r="A1335" s="1" t="s">
        <v>1442</v>
      </c>
      <c r="B1335" s="1" t="s">
        <v>87</v>
      </c>
      <c r="C1335" s="1" t="s">
        <v>15</v>
      </c>
      <c r="D1335" s="2">
        <v>40</v>
      </c>
      <c r="E1335" s="1" t="s">
        <v>40</v>
      </c>
      <c r="F1335" s="1" t="s">
        <v>41</v>
      </c>
      <c r="G1335" s="28">
        <v>42938</v>
      </c>
      <c r="H1335" s="3">
        <v>6082.39</v>
      </c>
      <c r="I1335" s="1" t="s">
        <v>31</v>
      </c>
      <c r="J1335" s="1" t="s">
        <v>27</v>
      </c>
      <c r="K1335" s="1" t="s">
        <v>28</v>
      </c>
      <c r="L1335" s="1" t="s">
        <v>20</v>
      </c>
      <c r="M1335" s="1" t="s">
        <v>22</v>
      </c>
      <c r="N1335" s="1" t="s">
        <v>22</v>
      </c>
      <c r="O1335" s="1" t="s">
        <v>20</v>
      </c>
      <c r="P1335" s="1" t="str">
        <f>IFERROR( LOOKUP(Table1[[#This Row],[Age]],$AO$3:$AO$8,$AP$3:$AP$8), "Out of Range")</f>
        <v>35-45</v>
      </c>
      <c r="Q1335" s="1" t="str">
        <f>TEXT(Table1[[#This Row],[Date Joined]],"DD")</f>
        <v>22</v>
      </c>
      <c r="R1335" s="1" t="str">
        <f>TEXT(Table1[[#This Row],[Date Joined]],"MMM")</f>
        <v>Jul</v>
      </c>
      <c r="S1335" s="1" t="str">
        <f>TEXT(Table1[[#This Row],[Date Joined]],"YYYY")</f>
        <v>2017</v>
      </c>
    </row>
    <row r="1336" spans="1:19" x14ac:dyDescent="0.3">
      <c r="A1336" s="1" t="s">
        <v>1443</v>
      </c>
      <c r="B1336" s="1" t="s">
        <v>88</v>
      </c>
      <c r="C1336" s="1" t="s">
        <v>15</v>
      </c>
      <c r="D1336" s="2">
        <v>55</v>
      </c>
      <c r="E1336" s="1" t="s">
        <v>40</v>
      </c>
      <c r="F1336" s="1" t="s">
        <v>26</v>
      </c>
      <c r="G1336" s="28">
        <v>42938</v>
      </c>
      <c r="H1336" s="3">
        <v>81525.31</v>
      </c>
      <c r="I1336" s="1" t="s">
        <v>31</v>
      </c>
      <c r="J1336" s="1" t="s">
        <v>32</v>
      </c>
      <c r="K1336" s="1" t="s">
        <v>20</v>
      </c>
      <c r="L1336" s="1" t="s">
        <v>20</v>
      </c>
      <c r="M1336" s="1" t="s">
        <v>22</v>
      </c>
      <c r="N1336" s="1" t="s">
        <v>22</v>
      </c>
      <c r="O1336" s="1" t="s">
        <v>28</v>
      </c>
      <c r="P1336" s="1" t="str">
        <f>IFERROR( LOOKUP(Table1[[#This Row],[Age]],$AO$3:$AO$8,$AP$3:$AP$8), "Out of Range")</f>
        <v>55-65</v>
      </c>
      <c r="Q1336" s="1" t="str">
        <f>TEXT(Table1[[#This Row],[Date Joined]],"DD")</f>
        <v>22</v>
      </c>
      <c r="R1336" s="1" t="str">
        <f>TEXT(Table1[[#This Row],[Date Joined]],"MMM")</f>
        <v>Jul</v>
      </c>
      <c r="S1336" s="1" t="str">
        <f>TEXT(Table1[[#This Row],[Date Joined]],"YYYY")</f>
        <v>2017</v>
      </c>
    </row>
    <row r="1337" spans="1:19" x14ac:dyDescent="0.3">
      <c r="A1337" s="1" t="s">
        <v>1444</v>
      </c>
      <c r="B1337" s="1" t="s">
        <v>30</v>
      </c>
      <c r="C1337" s="1" t="s">
        <v>15</v>
      </c>
      <c r="D1337" s="2">
        <v>47</v>
      </c>
      <c r="E1337" s="1" t="s">
        <v>34</v>
      </c>
      <c r="F1337" s="1" t="s">
        <v>17</v>
      </c>
      <c r="G1337" s="28">
        <v>42938</v>
      </c>
      <c r="H1337" s="3">
        <v>98060.13</v>
      </c>
      <c r="I1337" s="1" t="s">
        <v>18</v>
      </c>
      <c r="J1337" s="1" t="s">
        <v>19</v>
      </c>
      <c r="K1337" s="1" t="s">
        <v>20</v>
      </c>
      <c r="L1337" s="1" t="s">
        <v>20</v>
      </c>
      <c r="M1337" s="1" t="s">
        <v>22</v>
      </c>
      <c r="N1337" s="1" t="s">
        <v>22</v>
      </c>
      <c r="O1337" s="1" t="s">
        <v>20</v>
      </c>
      <c r="P1337" s="1" t="str">
        <f>IFERROR( LOOKUP(Table1[[#This Row],[Age]],$AO$3:$AO$8,$AP$3:$AP$8), "Out of Range")</f>
        <v>45-55</v>
      </c>
      <c r="Q1337" s="1" t="str">
        <f>TEXT(Table1[[#This Row],[Date Joined]],"DD")</f>
        <v>22</v>
      </c>
      <c r="R1337" s="1" t="str">
        <f>TEXT(Table1[[#This Row],[Date Joined]],"MMM")</f>
        <v>Jul</v>
      </c>
      <c r="S1337" s="1" t="str">
        <f>TEXT(Table1[[#This Row],[Date Joined]],"YYYY")</f>
        <v>2017</v>
      </c>
    </row>
    <row r="1338" spans="1:19" x14ac:dyDescent="0.3">
      <c r="A1338" s="1" t="s">
        <v>1445</v>
      </c>
      <c r="B1338" s="1" t="s">
        <v>99</v>
      </c>
      <c r="C1338" s="1" t="s">
        <v>24</v>
      </c>
      <c r="D1338" s="2">
        <v>38</v>
      </c>
      <c r="E1338" s="1" t="s">
        <v>34</v>
      </c>
      <c r="F1338" s="1" t="s">
        <v>17</v>
      </c>
      <c r="G1338" s="28">
        <v>42938</v>
      </c>
      <c r="H1338" s="3">
        <v>89774.09</v>
      </c>
      <c r="I1338" s="1" t="s">
        <v>31</v>
      </c>
      <c r="J1338" s="1" t="s">
        <v>27</v>
      </c>
      <c r="K1338" s="1" t="s">
        <v>28</v>
      </c>
      <c r="L1338" s="1" t="s">
        <v>28</v>
      </c>
      <c r="M1338" s="1" t="s">
        <v>21</v>
      </c>
      <c r="N1338" s="1" t="s">
        <v>22</v>
      </c>
      <c r="O1338" s="1" t="s">
        <v>20</v>
      </c>
      <c r="P1338" s="1" t="str">
        <f>IFERROR( LOOKUP(Table1[[#This Row],[Age]],$AO$3:$AO$8,$AP$3:$AP$8), "Out of Range")</f>
        <v>35-45</v>
      </c>
      <c r="Q1338" s="1" t="str">
        <f>TEXT(Table1[[#This Row],[Date Joined]],"DD")</f>
        <v>22</v>
      </c>
      <c r="R1338" s="1" t="str">
        <f>TEXT(Table1[[#This Row],[Date Joined]],"MMM")</f>
        <v>Jul</v>
      </c>
      <c r="S1338" s="1" t="str">
        <f>TEXT(Table1[[#This Row],[Date Joined]],"YYYY")</f>
        <v>2017</v>
      </c>
    </row>
    <row r="1339" spans="1:19" x14ac:dyDescent="0.3">
      <c r="A1339" s="1" t="s">
        <v>1446</v>
      </c>
      <c r="B1339" s="1" t="s">
        <v>60</v>
      </c>
      <c r="C1339" s="1" t="s">
        <v>15</v>
      </c>
      <c r="D1339" s="2">
        <v>44</v>
      </c>
      <c r="E1339" s="1" t="s">
        <v>34</v>
      </c>
      <c r="F1339" s="1" t="s">
        <v>17</v>
      </c>
      <c r="G1339" s="28">
        <v>42938</v>
      </c>
      <c r="H1339" s="3">
        <v>165492.46</v>
      </c>
      <c r="I1339" s="1" t="s">
        <v>31</v>
      </c>
      <c r="J1339" s="1" t="s">
        <v>32</v>
      </c>
      <c r="K1339" s="1" t="s">
        <v>20</v>
      </c>
      <c r="L1339" s="1" t="s">
        <v>20</v>
      </c>
      <c r="M1339" s="1" t="s">
        <v>21</v>
      </c>
      <c r="N1339" s="1" t="s">
        <v>29</v>
      </c>
      <c r="O1339" s="1" t="s">
        <v>20</v>
      </c>
      <c r="P1339" s="1" t="str">
        <f>IFERROR( LOOKUP(Table1[[#This Row],[Age]],$AO$3:$AO$8,$AP$3:$AP$8), "Out of Range")</f>
        <v>35-45</v>
      </c>
      <c r="Q1339" s="1" t="str">
        <f>TEXT(Table1[[#This Row],[Date Joined]],"DD")</f>
        <v>22</v>
      </c>
      <c r="R1339" s="1" t="str">
        <f>TEXT(Table1[[#This Row],[Date Joined]],"MMM")</f>
        <v>Jul</v>
      </c>
      <c r="S1339" s="1" t="str">
        <f>TEXT(Table1[[#This Row],[Date Joined]],"YYYY")</f>
        <v>2017</v>
      </c>
    </row>
    <row r="1340" spans="1:19" x14ac:dyDescent="0.3">
      <c r="A1340" s="1" t="s">
        <v>1447</v>
      </c>
      <c r="B1340" s="1" t="s">
        <v>52</v>
      </c>
      <c r="C1340" s="1" t="s">
        <v>24</v>
      </c>
      <c r="D1340" s="2">
        <v>40</v>
      </c>
      <c r="E1340" s="1" t="s">
        <v>34</v>
      </c>
      <c r="F1340" s="1" t="s">
        <v>41</v>
      </c>
      <c r="G1340" s="28">
        <v>42938</v>
      </c>
      <c r="H1340" s="3">
        <v>55527.75</v>
      </c>
      <c r="I1340" s="1" t="s">
        <v>18</v>
      </c>
      <c r="J1340" s="1" t="s">
        <v>27</v>
      </c>
      <c r="K1340" s="1" t="s">
        <v>20</v>
      </c>
      <c r="L1340" s="1" t="s">
        <v>20</v>
      </c>
      <c r="M1340" s="1" t="s">
        <v>21</v>
      </c>
      <c r="N1340" s="1" t="s">
        <v>22</v>
      </c>
      <c r="O1340" s="1" t="s">
        <v>20</v>
      </c>
      <c r="P1340" s="1" t="str">
        <f>IFERROR( LOOKUP(Table1[[#This Row],[Age]],$AO$3:$AO$8,$AP$3:$AP$8), "Out of Range")</f>
        <v>35-45</v>
      </c>
      <c r="Q1340" s="1" t="str">
        <f>TEXT(Table1[[#This Row],[Date Joined]],"DD")</f>
        <v>22</v>
      </c>
      <c r="R1340" s="1" t="str">
        <f>TEXT(Table1[[#This Row],[Date Joined]],"MMM")</f>
        <v>Jul</v>
      </c>
      <c r="S1340" s="1" t="str">
        <f>TEXT(Table1[[#This Row],[Date Joined]],"YYYY")</f>
        <v>2017</v>
      </c>
    </row>
    <row r="1341" spans="1:19" x14ac:dyDescent="0.3">
      <c r="A1341" s="1" t="s">
        <v>1448</v>
      </c>
      <c r="B1341" s="1" t="s">
        <v>72</v>
      </c>
      <c r="C1341" s="1" t="s">
        <v>24</v>
      </c>
      <c r="D1341" s="2">
        <v>42</v>
      </c>
      <c r="E1341" s="1" t="s">
        <v>34</v>
      </c>
      <c r="F1341" s="1" t="s">
        <v>41</v>
      </c>
      <c r="G1341" s="28">
        <v>42938</v>
      </c>
      <c r="H1341" s="3">
        <v>82624.28</v>
      </c>
      <c r="I1341" s="1" t="s">
        <v>31</v>
      </c>
      <c r="J1341" s="1" t="s">
        <v>32</v>
      </c>
      <c r="K1341" s="1" t="s">
        <v>20</v>
      </c>
      <c r="L1341" s="1" t="s">
        <v>20</v>
      </c>
      <c r="M1341" s="1" t="s">
        <v>21</v>
      </c>
      <c r="N1341" s="1" t="s">
        <v>22</v>
      </c>
      <c r="O1341" s="1" t="s">
        <v>20</v>
      </c>
      <c r="P1341" s="1" t="str">
        <f>IFERROR( LOOKUP(Table1[[#This Row],[Age]],$AO$3:$AO$8,$AP$3:$AP$8), "Out of Range")</f>
        <v>35-45</v>
      </c>
      <c r="Q1341" s="1" t="str">
        <f>TEXT(Table1[[#This Row],[Date Joined]],"DD")</f>
        <v>22</v>
      </c>
      <c r="R1341" s="1" t="str">
        <f>TEXT(Table1[[#This Row],[Date Joined]],"MMM")</f>
        <v>Jul</v>
      </c>
      <c r="S1341" s="1" t="str">
        <f>TEXT(Table1[[#This Row],[Date Joined]],"YYYY")</f>
        <v>2017</v>
      </c>
    </row>
    <row r="1342" spans="1:19" x14ac:dyDescent="0.3">
      <c r="A1342" s="1" t="s">
        <v>3304</v>
      </c>
      <c r="B1342" s="1" t="s">
        <v>78</v>
      </c>
      <c r="C1342" s="1" t="s">
        <v>15</v>
      </c>
      <c r="D1342" s="2">
        <v>28</v>
      </c>
      <c r="E1342" s="1" t="s">
        <v>16</v>
      </c>
      <c r="F1342" s="1" t="s">
        <v>41</v>
      </c>
      <c r="G1342" s="28">
        <v>43054</v>
      </c>
      <c r="H1342" s="3">
        <v>20101</v>
      </c>
      <c r="I1342" s="1" t="s">
        <v>18</v>
      </c>
      <c r="J1342" s="1" t="s">
        <v>19</v>
      </c>
      <c r="K1342" s="1" t="s">
        <v>20</v>
      </c>
      <c r="L1342" s="1" t="s">
        <v>20</v>
      </c>
      <c r="M1342" s="1" t="s">
        <v>53</v>
      </c>
      <c r="N1342" s="1" t="s">
        <v>22</v>
      </c>
      <c r="O1342" s="1" t="s">
        <v>20</v>
      </c>
      <c r="P1342" s="1" t="str">
        <f>IFERROR( LOOKUP(Table1[[#This Row],[Age]],$AO$3:$AO$8,$AP$3:$AP$8), "Out of Range")</f>
        <v>26-35</v>
      </c>
      <c r="Q1342" s="1" t="str">
        <f>TEXT(Table1[[#This Row],[Date Joined]],"DD")</f>
        <v>15</v>
      </c>
      <c r="R1342" s="1" t="str">
        <f>TEXT(Table1[[#This Row],[Date Joined]],"MMM")</f>
        <v>Nov</v>
      </c>
      <c r="S1342" s="1" t="str">
        <f>TEXT(Table1[[#This Row],[Date Joined]],"YYYY")</f>
        <v>2017</v>
      </c>
    </row>
    <row r="1343" spans="1:19" x14ac:dyDescent="0.3">
      <c r="A1343" s="1" t="s">
        <v>1450</v>
      </c>
      <c r="B1343" s="1" t="s">
        <v>96</v>
      </c>
      <c r="C1343" s="1" t="s">
        <v>24</v>
      </c>
      <c r="D1343" s="2">
        <v>36</v>
      </c>
      <c r="E1343" s="1" t="s">
        <v>25</v>
      </c>
      <c r="F1343" s="1" t="s">
        <v>41</v>
      </c>
      <c r="G1343" s="28">
        <v>42938</v>
      </c>
      <c r="H1343" s="3">
        <v>73572.149999999994</v>
      </c>
      <c r="I1343" s="1" t="s">
        <v>18</v>
      </c>
      <c r="J1343" s="1" t="s">
        <v>27</v>
      </c>
      <c r="K1343" s="1" t="s">
        <v>28</v>
      </c>
      <c r="L1343" s="1" t="s">
        <v>20</v>
      </c>
      <c r="M1343" s="1" t="s">
        <v>22</v>
      </c>
      <c r="N1343" s="1" t="s">
        <v>22</v>
      </c>
      <c r="O1343" s="1" t="s">
        <v>20</v>
      </c>
      <c r="P1343" s="1" t="str">
        <f>IFERROR( LOOKUP(Table1[[#This Row],[Age]],$AO$3:$AO$8,$AP$3:$AP$8), "Out of Range")</f>
        <v>35-45</v>
      </c>
      <c r="Q1343" s="1" t="str">
        <f>TEXT(Table1[[#This Row],[Date Joined]],"DD")</f>
        <v>22</v>
      </c>
      <c r="R1343" s="1" t="str">
        <f>TEXT(Table1[[#This Row],[Date Joined]],"MMM")</f>
        <v>Jul</v>
      </c>
      <c r="S1343" s="1" t="str">
        <f>TEXT(Table1[[#This Row],[Date Joined]],"YYYY")</f>
        <v>2017</v>
      </c>
    </row>
    <row r="1344" spans="1:19" x14ac:dyDescent="0.3">
      <c r="A1344" s="1" t="s">
        <v>3355</v>
      </c>
      <c r="B1344" s="1" t="s">
        <v>88</v>
      </c>
      <c r="C1344" s="1" t="s">
        <v>24</v>
      </c>
      <c r="D1344" s="2">
        <v>28</v>
      </c>
      <c r="E1344" s="1" t="s">
        <v>34</v>
      </c>
      <c r="F1344" s="1" t="s">
        <v>17</v>
      </c>
      <c r="G1344" s="28">
        <v>43056</v>
      </c>
      <c r="H1344" s="3">
        <v>71826.34</v>
      </c>
      <c r="I1344" s="1" t="s">
        <v>18</v>
      </c>
      <c r="J1344" s="1" t="s">
        <v>27</v>
      </c>
      <c r="K1344" s="1" t="s">
        <v>28</v>
      </c>
      <c r="L1344" s="1" t="s">
        <v>28</v>
      </c>
      <c r="M1344" s="1" t="s">
        <v>22</v>
      </c>
      <c r="N1344" s="1" t="s">
        <v>22</v>
      </c>
      <c r="O1344" s="1" t="s">
        <v>20</v>
      </c>
      <c r="P1344" s="1" t="str">
        <f>IFERROR( LOOKUP(Table1[[#This Row],[Age]],$AO$3:$AO$8,$AP$3:$AP$8), "Out of Range")</f>
        <v>26-35</v>
      </c>
      <c r="Q1344" s="1" t="str">
        <f>TEXT(Table1[[#This Row],[Date Joined]],"DD")</f>
        <v>17</v>
      </c>
      <c r="R1344" s="1" t="str">
        <f>TEXT(Table1[[#This Row],[Date Joined]],"MMM")</f>
        <v>Nov</v>
      </c>
      <c r="S1344" s="1" t="str">
        <f>TEXT(Table1[[#This Row],[Date Joined]],"YYYY")</f>
        <v>2017</v>
      </c>
    </row>
    <row r="1345" spans="1:19" x14ac:dyDescent="0.3">
      <c r="A1345" s="1" t="s">
        <v>3370</v>
      </c>
      <c r="B1345" s="1" t="s">
        <v>90</v>
      </c>
      <c r="C1345" s="1" t="s">
        <v>24</v>
      </c>
      <c r="D1345" s="2">
        <v>28</v>
      </c>
      <c r="E1345" s="1" t="s">
        <v>34</v>
      </c>
      <c r="F1345" s="1" t="s">
        <v>17</v>
      </c>
      <c r="G1345" s="28">
        <v>43058</v>
      </c>
      <c r="H1345" s="3">
        <v>102698.55</v>
      </c>
      <c r="I1345" s="1" t="s">
        <v>18</v>
      </c>
      <c r="J1345" s="1" t="s">
        <v>19</v>
      </c>
      <c r="K1345" s="1" t="s">
        <v>20</v>
      </c>
      <c r="L1345" s="1" t="s">
        <v>20</v>
      </c>
      <c r="M1345" s="1" t="s">
        <v>21</v>
      </c>
      <c r="N1345" s="1" t="s">
        <v>22</v>
      </c>
      <c r="O1345" s="1" t="s">
        <v>20</v>
      </c>
      <c r="P1345" s="1" t="str">
        <f>IFERROR( LOOKUP(Table1[[#This Row],[Age]],$AO$3:$AO$8,$AP$3:$AP$8), "Out of Range")</f>
        <v>26-35</v>
      </c>
      <c r="Q1345" s="1" t="str">
        <f>TEXT(Table1[[#This Row],[Date Joined]],"DD")</f>
        <v>19</v>
      </c>
      <c r="R1345" s="1" t="str">
        <f>TEXT(Table1[[#This Row],[Date Joined]],"MMM")</f>
        <v>Nov</v>
      </c>
      <c r="S1345" s="1" t="str">
        <f>TEXT(Table1[[#This Row],[Date Joined]],"YYYY")</f>
        <v>2017</v>
      </c>
    </row>
    <row r="1346" spans="1:19" x14ac:dyDescent="0.3">
      <c r="A1346" s="1" t="s">
        <v>1453</v>
      </c>
      <c r="B1346" s="1" t="s">
        <v>106</v>
      </c>
      <c r="C1346" s="1" t="s">
        <v>15</v>
      </c>
      <c r="D1346" s="2">
        <v>46</v>
      </c>
      <c r="E1346" s="1" t="s">
        <v>16</v>
      </c>
      <c r="F1346" s="1" t="s">
        <v>17</v>
      </c>
      <c r="G1346" s="28">
        <v>42939</v>
      </c>
      <c r="H1346" s="3">
        <v>73896.490000000005</v>
      </c>
      <c r="I1346" s="1" t="s">
        <v>31</v>
      </c>
      <c r="J1346" s="1" t="s">
        <v>27</v>
      </c>
      <c r="K1346" s="1" t="s">
        <v>20</v>
      </c>
      <c r="L1346" s="1" t="s">
        <v>20</v>
      </c>
      <c r="M1346" s="1" t="s">
        <v>21</v>
      </c>
      <c r="N1346" s="1" t="s">
        <v>22</v>
      </c>
      <c r="O1346" s="1" t="s">
        <v>28</v>
      </c>
      <c r="P1346" s="1" t="str">
        <f>IFERROR( LOOKUP(Table1[[#This Row],[Age]],$AO$3:$AO$8,$AP$3:$AP$8), "Out of Range")</f>
        <v>45-55</v>
      </c>
      <c r="Q1346" s="1" t="str">
        <f>TEXT(Table1[[#This Row],[Date Joined]],"DD")</f>
        <v>23</v>
      </c>
      <c r="R1346" s="1" t="str">
        <f>TEXT(Table1[[#This Row],[Date Joined]],"MMM")</f>
        <v>Jul</v>
      </c>
      <c r="S1346" s="1" t="str">
        <f>TEXT(Table1[[#This Row],[Date Joined]],"YYYY")</f>
        <v>2017</v>
      </c>
    </row>
    <row r="1347" spans="1:19" x14ac:dyDescent="0.3">
      <c r="A1347" s="1" t="s">
        <v>3412</v>
      </c>
      <c r="B1347" s="1" t="s">
        <v>74</v>
      </c>
      <c r="C1347" s="1" t="s">
        <v>15</v>
      </c>
      <c r="D1347" s="2">
        <v>28</v>
      </c>
      <c r="E1347" s="1" t="s">
        <v>16</v>
      </c>
      <c r="F1347" s="1" t="s">
        <v>41</v>
      </c>
      <c r="G1347" s="28">
        <v>43061</v>
      </c>
      <c r="H1347" s="3">
        <v>123650.84</v>
      </c>
      <c r="I1347" s="1" t="s">
        <v>49</v>
      </c>
      <c r="J1347" s="1" t="s">
        <v>27</v>
      </c>
      <c r="K1347" s="1" t="s">
        <v>28</v>
      </c>
      <c r="L1347" s="1" t="s">
        <v>20</v>
      </c>
      <c r="M1347" s="1" t="s">
        <v>21</v>
      </c>
      <c r="N1347" s="1" t="s">
        <v>38</v>
      </c>
      <c r="O1347" s="1" t="s">
        <v>20</v>
      </c>
      <c r="P1347" s="1" t="str">
        <f>IFERROR( LOOKUP(Table1[[#This Row],[Age]],$AO$3:$AO$8,$AP$3:$AP$8), "Out of Range")</f>
        <v>26-35</v>
      </c>
      <c r="Q1347" s="1" t="str">
        <f>TEXT(Table1[[#This Row],[Date Joined]],"DD")</f>
        <v>22</v>
      </c>
      <c r="R1347" s="1" t="str">
        <f>TEXT(Table1[[#This Row],[Date Joined]],"MMM")</f>
        <v>Nov</v>
      </c>
      <c r="S1347" s="1" t="str">
        <f>TEXT(Table1[[#This Row],[Date Joined]],"YYYY")</f>
        <v>2017</v>
      </c>
    </row>
    <row r="1348" spans="1:19" x14ac:dyDescent="0.3">
      <c r="A1348" s="1" t="s">
        <v>1455</v>
      </c>
      <c r="B1348" s="1" t="s">
        <v>73</v>
      </c>
      <c r="C1348" s="1" t="s">
        <v>24</v>
      </c>
      <c r="D1348" s="2">
        <v>42</v>
      </c>
      <c r="E1348" s="1" t="s">
        <v>16</v>
      </c>
      <c r="F1348" s="1" t="s">
        <v>17</v>
      </c>
      <c r="G1348" s="28">
        <v>42939</v>
      </c>
      <c r="H1348" s="3">
        <v>144542.93</v>
      </c>
      <c r="I1348" s="1" t="s">
        <v>18</v>
      </c>
      <c r="J1348" s="1" t="s">
        <v>27</v>
      </c>
      <c r="K1348" s="1" t="s">
        <v>28</v>
      </c>
      <c r="L1348" s="1" t="s">
        <v>20</v>
      </c>
      <c r="M1348" s="1" t="s">
        <v>21</v>
      </c>
      <c r="N1348" s="1" t="s">
        <v>29</v>
      </c>
      <c r="O1348" s="1" t="s">
        <v>20</v>
      </c>
      <c r="P1348" s="1" t="str">
        <f>IFERROR( LOOKUP(Table1[[#This Row],[Age]],$AO$3:$AO$8,$AP$3:$AP$8), "Out of Range")</f>
        <v>35-45</v>
      </c>
      <c r="Q1348" s="1" t="str">
        <f>TEXT(Table1[[#This Row],[Date Joined]],"DD")</f>
        <v>23</v>
      </c>
      <c r="R1348" s="1" t="str">
        <f>TEXT(Table1[[#This Row],[Date Joined]],"MMM")</f>
        <v>Jul</v>
      </c>
      <c r="S1348" s="1" t="str">
        <f>TEXT(Table1[[#This Row],[Date Joined]],"YYYY")</f>
        <v>2017</v>
      </c>
    </row>
    <row r="1349" spans="1:19" x14ac:dyDescent="0.3">
      <c r="A1349" s="1" t="s">
        <v>1456</v>
      </c>
      <c r="B1349" s="1" t="s">
        <v>39</v>
      </c>
      <c r="C1349" s="1" t="s">
        <v>24</v>
      </c>
      <c r="D1349" s="2">
        <v>35</v>
      </c>
      <c r="E1349" s="1" t="s">
        <v>16</v>
      </c>
      <c r="F1349" s="1" t="s">
        <v>17</v>
      </c>
      <c r="G1349" s="28">
        <v>42939</v>
      </c>
      <c r="H1349" s="3">
        <v>46853.42</v>
      </c>
      <c r="I1349" s="1" t="s">
        <v>18</v>
      </c>
      <c r="J1349" s="1" t="s">
        <v>32</v>
      </c>
      <c r="K1349" s="1" t="s">
        <v>28</v>
      </c>
      <c r="L1349" s="1" t="s">
        <v>20</v>
      </c>
      <c r="M1349" s="1" t="s">
        <v>22</v>
      </c>
      <c r="N1349" s="1" t="s">
        <v>22</v>
      </c>
      <c r="O1349" s="1" t="s">
        <v>20</v>
      </c>
      <c r="P1349" s="1" t="str">
        <f>IFERROR( LOOKUP(Table1[[#This Row],[Age]],$AO$3:$AO$8,$AP$3:$AP$8), "Out of Range")</f>
        <v>35-45</v>
      </c>
      <c r="Q1349" s="1" t="str">
        <f>TEXT(Table1[[#This Row],[Date Joined]],"DD")</f>
        <v>23</v>
      </c>
      <c r="R1349" s="1" t="str">
        <f>TEXT(Table1[[#This Row],[Date Joined]],"MMM")</f>
        <v>Jul</v>
      </c>
      <c r="S1349" s="1" t="str">
        <f>TEXT(Table1[[#This Row],[Date Joined]],"YYYY")</f>
        <v>2017</v>
      </c>
    </row>
    <row r="1350" spans="1:19" x14ac:dyDescent="0.3">
      <c r="A1350" s="1" t="s">
        <v>1457</v>
      </c>
      <c r="B1350" s="1" t="s">
        <v>56</v>
      </c>
      <c r="C1350" s="1" t="s">
        <v>15</v>
      </c>
      <c r="D1350" s="2">
        <v>44</v>
      </c>
      <c r="E1350" s="1" t="s">
        <v>16</v>
      </c>
      <c r="F1350" s="1" t="s">
        <v>17</v>
      </c>
      <c r="G1350" s="28">
        <v>42939</v>
      </c>
      <c r="H1350" s="3">
        <v>90903.06</v>
      </c>
      <c r="I1350" s="1" t="s">
        <v>18</v>
      </c>
      <c r="J1350" s="1" t="s">
        <v>32</v>
      </c>
      <c r="K1350" s="1" t="s">
        <v>20</v>
      </c>
      <c r="L1350" s="1" t="s">
        <v>28</v>
      </c>
      <c r="M1350" s="1" t="s">
        <v>21</v>
      </c>
      <c r="N1350" s="1" t="s">
        <v>22</v>
      </c>
      <c r="O1350" s="1" t="s">
        <v>20</v>
      </c>
      <c r="P1350" s="1" t="str">
        <f>IFERROR( LOOKUP(Table1[[#This Row],[Age]],$AO$3:$AO$8,$AP$3:$AP$8), "Out of Range")</f>
        <v>35-45</v>
      </c>
      <c r="Q1350" s="1" t="str">
        <f>TEXT(Table1[[#This Row],[Date Joined]],"DD")</f>
        <v>23</v>
      </c>
      <c r="R1350" s="1" t="str">
        <f>TEXT(Table1[[#This Row],[Date Joined]],"MMM")</f>
        <v>Jul</v>
      </c>
      <c r="S1350" s="1" t="str">
        <f>TEXT(Table1[[#This Row],[Date Joined]],"YYYY")</f>
        <v>2017</v>
      </c>
    </row>
    <row r="1351" spans="1:19" x14ac:dyDescent="0.3">
      <c r="A1351" s="1" t="s">
        <v>1458</v>
      </c>
      <c r="B1351" s="1" t="s">
        <v>83</v>
      </c>
      <c r="C1351" s="1" t="s">
        <v>15</v>
      </c>
      <c r="D1351" s="2">
        <v>46</v>
      </c>
      <c r="E1351" s="1" t="s">
        <v>40</v>
      </c>
      <c r="F1351" s="1" t="s">
        <v>26</v>
      </c>
      <c r="G1351" s="28">
        <v>42939</v>
      </c>
      <c r="H1351" s="3">
        <v>13674.93</v>
      </c>
      <c r="I1351" s="1" t="s">
        <v>18</v>
      </c>
      <c r="J1351" s="1" t="s">
        <v>19</v>
      </c>
      <c r="K1351" s="1" t="s">
        <v>20</v>
      </c>
      <c r="L1351" s="1" t="s">
        <v>20</v>
      </c>
      <c r="M1351" s="1" t="s">
        <v>53</v>
      </c>
      <c r="N1351" s="1" t="s">
        <v>29</v>
      </c>
      <c r="O1351" s="1" t="s">
        <v>28</v>
      </c>
      <c r="P1351" s="1" t="str">
        <f>IFERROR( LOOKUP(Table1[[#This Row],[Age]],$AO$3:$AO$8,$AP$3:$AP$8), "Out of Range")</f>
        <v>45-55</v>
      </c>
      <c r="Q1351" s="1" t="str">
        <f>TEXT(Table1[[#This Row],[Date Joined]],"DD")</f>
        <v>23</v>
      </c>
      <c r="R1351" s="1" t="str">
        <f>TEXT(Table1[[#This Row],[Date Joined]],"MMM")</f>
        <v>Jul</v>
      </c>
      <c r="S1351" s="1" t="str">
        <f>TEXT(Table1[[#This Row],[Date Joined]],"YYYY")</f>
        <v>2017</v>
      </c>
    </row>
    <row r="1352" spans="1:19" x14ac:dyDescent="0.3">
      <c r="A1352" s="1" t="s">
        <v>1459</v>
      </c>
      <c r="B1352" s="1" t="s">
        <v>45</v>
      </c>
      <c r="C1352" s="1" t="s">
        <v>15</v>
      </c>
      <c r="D1352" s="2">
        <v>45</v>
      </c>
      <c r="E1352" s="1" t="s">
        <v>40</v>
      </c>
      <c r="F1352" s="1" t="s">
        <v>26</v>
      </c>
      <c r="G1352" s="28">
        <v>42939</v>
      </c>
      <c r="H1352" s="3">
        <v>58504.18</v>
      </c>
      <c r="I1352" s="1" t="s">
        <v>49</v>
      </c>
      <c r="J1352" s="1" t="s">
        <v>19</v>
      </c>
      <c r="K1352" s="1" t="s">
        <v>28</v>
      </c>
      <c r="L1352" s="1" t="s">
        <v>20</v>
      </c>
      <c r="M1352" s="1" t="s">
        <v>22</v>
      </c>
      <c r="N1352" s="1" t="s">
        <v>22</v>
      </c>
      <c r="O1352" s="1" t="s">
        <v>20</v>
      </c>
      <c r="P1352" s="1" t="str">
        <f>IFERROR( LOOKUP(Table1[[#This Row],[Age]],$AO$3:$AO$8,$AP$3:$AP$8), "Out of Range")</f>
        <v>45-55</v>
      </c>
      <c r="Q1352" s="1" t="str">
        <f>TEXT(Table1[[#This Row],[Date Joined]],"DD")</f>
        <v>23</v>
      </c>
      <c r="R1352" s="1" t="str">
        <f>TEXT(Table1[[#This Row],[Date Joined]],"MMM")</f>
        <v>Jul</v>
      </c>
      <c r="S1352" s="1" t="str">
        <f>TEXT(Table1[[#This Row],[Date Joined]],"YYYY")</f>
        <v>2017</v>
      </c>
    </row>
    <row r="1353" spans="1:19" x14ac:dyDescent="0.3">
      <c r="A1353" s="1" t="s">
        <v>1460</v>
      </c>
      <c r="B1353" s="1" t="s">
        <v>37</v>
      </c>
      <c r="C1353" s="1" t="s">
        <v>24</v>
      </c>
      <c r="D1353" s="2">
        <v>49</v>
      </c>
      <c r="E1353" s="1" t="s">
        <v>40</v>
      </c>
      <c r="F1353" s="1" t="s">
        <v>41</v>
      </c>
      <c r="G1353" s="28">
        <v>42939</v>
      </c>
      <c r="H1353" s="3">
        <v>31480.87</v>
      </c>
      <c r="I1353" s="1" t="s">
        <v>49</v>
      </c>
      <c r="J1353" s="1" t="s">
        <v>32</v>
      </c>
      <c r="K1353" s="1" t="s">
        <v>20</v>
      </c>
      <c r="L1353" s="1" t="s">
        <v>20</v>
      </c>
      <c r="M1353" s="1" t="s">
        <v>21</v>
      </c>
      <c r="N1353" s="1" t="s">
        <v>22</v>
      </c>
      <c r="O1353" s="1" t="s">
        <v>20</v>
      </c>
      <c r="P1353" s="1" t="str">
        <f>IFERROR( LOOKUP(Table1[[#This Row],[Age]],$AO$3:$AO$8,$AP$3:$AP$8), "Out of Range")</f>
        <v>45-55</v>
      </c>
      <c r="Q1353" s="1" t="str">
        <f>TEXT(Table1[[#This Row],[Date Joined]],"DD")</f>
        <v>23</v>
      </c>
      <c r="R1353" s="1" t="str">
        <f>TEXT(Table1[[#This Row],[Date Joined]],"MMM")</f>
        <v>Jul</v>
      </c>
      <c r="S1353" s="1" t="str">
        <f>TEXT(Table1[[#This Row],[Date Joined]],"YYYY")</f>
        <v>2017</v>
      </c>
    </row>
    <row r="1354" spans="1:19" x14ac:dyDescent="0.3">
      <c r="A1354" s="1" t="s">
        <v>1461</v>
      </c>
      <c r="B1354" s="1" t="s">
        <v>75</v>
      </c>
      <c r="C1354" s="1" t="s">
        <v>24</v>
      </c>
      <c r="D1354" s="2">
        <v>34</v>
      </c>
      <c r="E1354" s="1" t="s">
        <v>34</v>
      </c>
      <c r="F1354" s="1" t="s">
        <v>17</v>
      </c>
      <c r="G1354" s="28">
        <v>42939</v>
      </c>
      <c r="H1354" s="3">
        <v>23100.37</v>
      </c>
      <c r="I1354" s="1" t="s">
        <v>31</v>
      </c>
      <c r="J1354" s="1" t="s">
        <v>27</v>
      </c>
      <c r="K1354" s="1" t="s">
        <v>20</v>
      </c>
      <c r="L1354" s="1" t="s">
        <v>20</v>
      </c>
      <c r="M1354" s="1" t="s">
        <v>53</v>
      </c>
      <c r="N1354" s="1" t="s">
        <v>22</v>
      </c>
      <c r="O1354" s="1" t="s">
        <v>20</v>
      </c>
      <c r="P1354" s="1" t="str">
        <f>IFERROR( LOOKUP(Table1[[#This Row],[Age]],$AO$3:$AO$8,$AP$3:$AP$8), "Out of Range")</f>
        <v>26-35</v>
      </c>
      <c r="Q1354" s="1" t="str">
        <f>TEXT(Table1[[#This Row],[Date Joined]],"DD")</f>
        <v>23</v>
      </c>
      <c r="R1354" s="1" t="str">
        <f>TEXT(Table1[[#This Row],[Date Joined]],"MMM")</f>
        <v>Jul</v>
      </c>
      <c r="S1354" s="1" t="str">
        <f>TEXT(Table1[[#This Row],[Date Joined]],"YYYY")</f>
        <v>2017</v>
      </c>
    </row>
    <row r="1355" spans="1:19" x14ac:dyDescent="0.3">
      <c r="A1355" s="1" t="s">
        <v>1462</v>
      </c>
      <c r="B1355" s="1" t="s">
        <v>96</v>
      </c>
      <c r="C1355" s="1" t="s">
        <v>15</v>
      </c>
      <c r="D1355" s="2">
        <v>41</v>
      </c>
      <c r="E1355" s="1" t="s">
        <v>34</v>
      </c>
      <c r="F1355" s="1" t="s">
        <v>17</v>
      </c>
      <c r="G1355" s="28">
        <v>42939</v>
      </c>
      <c r="H1355" s="3">
        <v>38179.93</v>
      </c>
      <c r="I1355" s="1" t="s">
        <v>18</v>
      </c>
      <c r="J1355" s="1" t="s">
        <v>32</v>
      </c>
      <c r="K1355" s="1" t="s">
        <v>20</v>
      </c>
      <c r="L1355" s="1" t="s">
        <v>20</v>
      </c>
      <c r="M1355" s="1" t="s">
        <v>21</v>
      </c>
      <c r="N1355" s="1" t="s">
        <v>22</v>
      </c>
      <c r="O1355" s="1" t="s">
        <v>20</v>
      </c>
      <c r="P1355" s="1" t="str">
        <f>IFERROR( LOOKUP(Table1[[#This Row],[Age]],$AO$3:$AO$8,$AP$3:$AP$8), "Out of Range")</f>
        <v>35-45</v>
      </c>
      <c r="Q1355" s="1" t="str">
        <f>TEXT(Table1[[#This Row],[Date Joined]],"DD")</f>
        <v>23</v>
      </c>
      <c r="R1355" s="1" t="str">
        <f>TEXT(Table1[[#This Row],[Date Joined]],"MMM")</f>
        <v>Jul</v>
      </c>
      <c r="S1355" s="1" t="str">
        <f>TEXT(Table1[[#This Row],[Date Joined]],"YYYY")</f>
        <v>2017</v>
      </c>
    </row>
    <row r="1356" spans="1:19" x14ac:dyDescent="0.3">
      <c r="A1356" s="1" t="s">
        <v>3418</v>
      </c>
      <c r="B1356" s="1" t="s">
        <v>84</v>
      </c>
      <c r="C1356" s="1" t="s">
        <v>24</v>
      </c>
      <c r="D1356" s="2">
        <v>28</v>
      </c>
      <c r="E1356" s="1" t="s">
        <v>16</v>
      </c>
      <c r="F1356" s="1" t="s">
        <v>17</v>
      </c>
      <c r="G1356" s="28">
        <v>43062</v>
      </c>
      <c r="H1356" s="3">
        <v>88435.7</v>
      </c>
      <c r="I1356" s="1" t="s">
        <v>31</v>
      </c>
      <c r="J1356" s="1" t="s">
        <v>27</v>
      </c>
      <c r="K1356" s="1" t="s">
        <v>28</v>
      </c>
      <c r="L1356" s="1" t="s">
        <v>20</v>
      </c>
      <c r="M1356" s="1" t="s">
        <v>21</v>
      </c>
      <c r="N1356" s="1" t="s">
        <v>22</v>
      </c>
      <c r="O1356" s="1" t="s">
        <v>20</v>
      </c>
      <c r="P1356" s="1" t="str">
        <f>IFERROR( LOOKUP(Table1[[#This Row],[Age]],$AO$3:$AO$8,$AP$3:$AP$8), "Out of Range")</f>
        <v>26-35</v>
      </c>
      <c r="Q1356" s="1" t="str">
        <f>TEXT(Table1[[#This Row],[Date Joined]],"DD")</f>
        <v>23</v>
      </c>
      <c r="R1356" s="1" t="str">
        <f>TEXT(Table1[[#This Row],[Date Joined]],"MMM")</f>
        <v>Nov</v>
      </c>
      <c r="S1356" s="1" t="str">
        <f>TEXT(Table1[[#This Row],[Date Joined]],"YYYY")</f>
        <v>2017</v>
      </c>
    </row>
    <row r="1357" spans="1:19" x14ac:dyDescent="0.3">
      <c r="A1357" s="1" t="s">
        <v>1464</v>
      </c>
      <c r="B1357" s="1" t="s">
        <v>88</v>
      </c>
      <c r="C1357" s="1" t="s">
        <v>24</v>
      </c>
      <c r="D1357" s="2">
        <v>34</v>
      </c>
      <c r="E1357" s="1" t="s">
        <v>16</v>
      </c>
      <c r="F1357" s="1" t="s">
        <v>17</v>
      </c>
      <c r="G1357" s="28">
        <v>42940</v>
      </c>
      <c r="H1357" s="3">
        <v>6053.37</v>
      </c>
      <c r="I1357" s="1" t="s">
        <v>31</v>
      </c>
      <c r="J1357" s="1" t="s">
        <v>27</v>
      </c>
      <c r="K1357" s="1" t="s">
        <v>20</v>
      </c>
      <c r="L1357" s="1" t="s">
        <v>20</v>
      </c>
      <c r="M1357" s="1" t="s">
        <v>21</v>
      </c>
      <c r="N1357" s="1" t="s">
        <v>38</v>
      </c>
      <c r="O1357" s="1" t="s">
        <v>20</v>
      </c>
      <c r="P1357" s="1" t="str">
        <f>IFERROR( LOOKUP(Table1[[#This Row],[Age]],$AO$3:$AO$8,$AP$3:$AP$8), "Out of Range")</f>
        <v>26-35</v>
      </c>
      <c r="Q1357" s="1" t="str">
        <f>TEXT(Table1[[#This Row],[Date Joined]],"DD")</f>
        <v>24</v>
      </c>
      <c r="R1357" s="1" t="str">
        <f>TEXT(Table1[[#This Row],[Date Joined]],"MMM")</f>
        <v>Jul</v>
      </c>
      <c r="S1357" s="1" t="str">
        <f>TEXT(Table1[[#This Row],[Date Joined]],"YYYY")</f>
        <v>2017</v>
      </c>
    </row>
    <row r="1358" spans="1:19" x14ac:dyDescent="0.3">
      <c r="A1358" s="1" t="s">
        <v>1465</v>
      </c>
      <c r="B1358" s="1" t="s">
        <v>72</v>
      </c>
      <c r="C1358" s="1" t="s">
        <v>15</v>
      </c>
      <c r="D1358" s="2">
        <v>40</v>
      </c>
      <c r="E1358" s="1" t="s">
        <v>16</v>
      </c>
      <c r="F1358" s="1" t="s">
        <v>17</v>
      </c>
      <c r="G1358" s="28">
        <v>42940</v>
      </c>
      <c r="H1358" s="3">
        <v>100486.75</v>
      </c>
      <c r="I1358" s="1" t="s">
        <v>31</v>
      </c>
      <c r="J1358" s="1" t="s">
        <v>32</v>
      </c>
      <c r="K1358" s="1" t="s">
        <v>20</v>
      </c>
      <c r="L1358" s="1" t="s">
        <v>28</v>
      </c>
      <c r="M1358" s="1" t="s">
        <v>21</v>
      </c>
      <c r="N1358" s="1" t="s">
        <v>22</v>
      </c>
      <c r="O1358" s="1" t="s">
        <v>20</v>
      </c>
      <c r="P1358" s="1" t="str">
        <f>IFERROR( LOOKUP(Table1[[#This Row],[Age]],$AO$3:$AO$8,$AP$3:$AP$8), "Out of Range")</f>
        <v>35-45</v>
      </c>
      <c r="Q1358" s="1" t="str">
        <f>TEXT(Table1[[#This Row],[Date Joined]],"DD")</f>
        <v>24</v>
      </c>
      <c r="R1358" s="1" t="str">
        <f>TEXT(Table1[[#This Row],[Date Joined]],"MMM")</f>
        <v>Jul</v>
      </c>
      <c r="S1358" s="1" t="str">
        <f>TEXT(Table1[[#This Row],[Date Joined]],"YYYY")</f>
        <v>2017</v>
      </c>
    </row>
    <row r="1359" spans="1:19" x14ac:dyDescent="0.3">
      <c r="A1359" s="1" t="s">
        <v>1466</v>
      </c>
      <c r="B1359" s="1" t="s">
        <v>30</v>
      </c>
      <c r="C1359" s="1" t="s">
        <v>15</v>
      </c>
      <c r="D1359" s="2">
        <v>49</v>
      </c>
      <c r="E1359" s="1" t="s">
        <v>16</v>
      </c>
      <c r="F1359" s="1" t="s">
        <v>41</v>
      </c>
      <c r="G1359" s="28">
        <v>42940</v>
      </c>
      <c r="H1359" s="3">
        <v>2127.27</v>
      </c>
      <c r="I1359" s="1" t="s">
        <v>31</v>
      </c>
      <c r="J1359" s="1" t="s">
        <v>27</v>
      </c>
      <c r="K1359" s="1" t="s">
        <v>28</v>
      </c>
      <c r="L1359" s="1" t="s">
        <v>20</v>
      </c>
      <c r="M1359" s="1" t="s">
        <v>21</v>
      </c>
      <c r="N1359" s="1" t="s">
        <v>22</v>
      </c>
      <c r="O1359" s="1" t="s">
        <v>20</v>
      </c>
      <c r="P1359" s="1" t="str">
        <f>IFERROR( LOOKUP(Table1[[#This Row],[Age]],$AO$3:$AO$8,$AP$3:$AP$8), "Out of Range")</f>
        <v>45-55</v>
      </c>
      <c r="Q1359" s="1" t="str">
        <f>TEXT(Table1[[#This Row],[Date Joined]],"DD")</f>
        <v>24</v>
      </c>
      <c r="R1359" s="1" t="str">
        <f>TEXT(Table1[[#This Row],[Date Joined]],"MMM")</f>
        <v>Jul</v>
      </c>
      <c r="S1359" s="1" t="str">
        <f>TEXT(Table1[[#This Row],[Date Joined]],"YYYY")</f>
        <v>2017</v>
      </c>
    </row>
    <row r="1360" spans="1:19" x14ac:dyDescent="0.3">
      <c r="A1360" s="1" t="s">
        <v>3450</v>
      </c>
      <c r="B1360" s="1" t="s">
        <v>80</v>
      </c>
      <c r="C1360" s="1" t="s">
        <v>24</v>
      </c>
      <c r="D1360" s="2">
        <v>28</v>
      </c>
      <c r="E1360" s="1" t="s">
        <v>34</v>
      </c>
      <c r="F1360" s="1" t="s">
        <v>17</v>
      </c>
      <c r="G1360" s="28">
        <v>43063</v>
      </c>
      <c r="H1360" s="3">
        <v>45321.27</v>
      </c>
      <c r="I1360" s="1" t="s">
        <v>18</v>
      </c>
      <c r="J1360" s="1" t="s">
        <v>27</v>
      </c>
      <c r="K1360" s="1" t="s">
        <v>20</v>
      </c>
      <c r="L1360" s="1" t="s">
        <v>20</v>
      </c>
      <c r="M1360" s="1" t="s">
        <v>21</v>
      </c>
      <c r="N1360" s="1" t="s">
        <v>22</v>
      </c>
      <c r="O1360" s="1" t="s">
        <v>28</v>
      </c>
      <c r="P1360" s="1" t="str">
        <f>IFERROR( LOOKUP(Table1[[#This Row],[Age]],$AO$3:$AO$8,$AP$3:$AP$8), "Out of Range")</f>
        <v>26-35</v>
      </c>
      <c r="Q1360" s="1" t="str">
        <f>TEXT(Table1[[#This Row],[Date Joined]],"DD")</f>
        <v>24</v>
      </c>
      <c r="R1360" s="1" t="str">
        <f>TEXT(Table1[[#This Row],[Date Joined]],"MMM")</f>
        <v>Nov</v>
      </c>
      <c r="S1360" s="1" t="str">
        <f>TEXT(Table1[[#This Row],[Date Joined]],"YYYY")</f>
        <v>2017</v>
      </c>
    </row>
    <row r="1361" spans="1:19" x14ac:dyDescent="0.3">
      <c r="A1361" s="1" t="s">
        <v>1468</v>
      </c>
      <c r="B1361" s="1" t="s">
        <v>60</v>
      </c>
      <c r="C1361" s="1" t="s">
        <v>15</v>
      </c>
      <c r="D1361" s="2">
        <v>37</v>
      </c>
      <c r="E1361" s="1" t="s">
        <v>16</v>
      </c>
      <c r="F1361" s="1" t="s">
        <v>17</v>
      </c>
      <c r="G1361" s="28">
        <v>42940</v>
      </c>
      <c r="H1361" s="3">
        <v>88700.69</v>
      </c>
      <c r="I1361" s="1" t="s">
        <v>18</v>
      </c>
      <c r="J1361" s="1" t="s">
        <v>19</v>
      </c>
      <c r="K1361" s="1" t="s">
        <v>28</v>
      </c>
      <c r="L1361" s="1" t="s">
        <v>20</v>
      </c>
      <c r="M1361" s="1" t="s">
        <v>21</v>
      </c>
      <c r="N1361" s="1" t="s">
        <v>22</v>
      </c>
      <c r="O1361" s="1" t="s">
        <v>20</v>
      </c>
      <c r="P1361" s="1" t="str">
        <f>IFERROR( LOOKUP(Table1[[#This Row],[Age]],$AO$3:$AO$8,$AP$3:$AP$8), "Out of Range")</f>
        <v>35-45</v>
      </c>
      <c r="Q1361" s="1" t="str">
        <f>TEXT(Table1[[#This Row],[Date Joined]],"DD")</f>
        <v>24</v>
      </c>
      <c r="R1361" s="1" t="str">
        <f>TEXT(Table1[[#This Row],[Date Joined]],"MMM")</f>
        <v>Jul</v>
      </c>
      <c r="S1361" s="1" t="str">
        <f>TEXT(Table1[[#This Row],[Date Joined]],"YYYY")</f>
        <v>2017</v>
      </c>
    </row>
    <row r="1362" spans="1:19" x14ac:dyDescent="0.3">
      <c r="A1362" s="1" t="s">
        <v>1469</v>
      </c>
      <c r="B1362" s="1" t="s">
        <v>83</v>
      </c>
      <c r="C1362" s="1" t="s">
        <v>15</v>
      </c>
      <c r="D1362" s="2">
        <v>51</v>
      </c>
      <c r="E1362" s="1" t="s">
        <v>40</v>
      </c>
      <c r="F1362" s="1" t="s">
        <v>41</v>
      </c>
      <c r="G1362" s="28">
        <v>42940</v>
      </c>
      <c r="H1362" s="3">
        <v>38764.78</v>
      </c>
      <c r="I1362" s="1" t="s">
        <v>31</v>
      </c>
      <c r="J1362" s="1" t="s">
        <v>27</v>
      </c>
      <c r="K1362" s="1" t="s">
        <v>28</v>
      </c>
      <c r="L1362" s="1" t="s">
        <v>20</v>
      </c>
      <c r="M1362" s="1" t="s">
        <v>21</v>
      </c>
      <c r="N1362" s="1" t="s">
        <v>22</v>
      </c>
      <c r="O1362" s="1" t="s">
        <v>20</v>
      </c>
      <c r="P1362" s="1" t="str">
        <f>IFERROR( LOOKUP(Table1[[#This Row],[Age]],$AO$3:$AO$8,$AP$3:$AP$8), "Out of Range")</f>
        <v>45-55</v>
      </c>
      <c r="Q1362" s="1" t="str">
        <f>TEXT(Table1[[#This Row],[Date Joined]],"DD")</f>
        <v>24</v>
      </c>
      <c r="R1362" s="1" t="str">
        <f>TEXT(Table1[[#This Row],[Date Joined]],"MMM")</f>
        <v>Jul</v>
      </c>
      <c r="S1362" s="1" t="str">
        <f>TEXT(Table1[[#This Row],[Date Joined]],"YYYY")</f>
        <v>2017</v>
      </c>
    </row>
    <row r="1363" spans="1:19" x14ac:dyDescent="0.3">
      <c r="A1363" s="1" t="s">
        <v>3476</v>
      </c>
      <c r="B1363" s="1" t="s">
        <v>78</v>
      </c>
      <c r="C1363" s="1" t="s">
        <v>15</v>
      </c>
      <c r="D1363" s="2">
        <v>28</v>
      </c>
      <c r="E1363" s="1" t="s">
        <v>34</v>
      </c>
      <c r="F1363" s="1" t="s">
        <v>26</v>
      </c>
      <c r="G1363" s="28">
        <v>43065</v>
      </c>
      <c r="H1363" s="3">
        <v>7194.01</v>
      </c>
      <c r="I1363" s="1" t="s">
        <v>18</v>
      </c>
      <c r="J1363" s="1" t="s">
        <v>27</v>
      </c>
      <c r="K1363" s="1" t="s">
        <v>20</v>
      </c>
      <c r="L1363" s="1" t="s">
        <v>20</v>
      </c>
      <c r="M1363" s="1" t="s">
        <v>21</v>
      </c>
      <c r="N1363" s="1" t="s">
        <v>22</v>
      </c>
      <c r="O1363" s="1" t="s">
        <v>28</v>
      </c>
      <c r="P1363" s="1" t="str">
        <f>IFERROR( LOOKUP(Table1[[#This Row],[Age]],$AO$3:$AO$8,$AP$3:$AP$8), "Out of Range")</f>
        <v>26-35</v>
      </c>
      <c r="Q1363" s="1" t="str">
        <f>TEXT(Table1[[#This Row],[Date Joined]],"DD")</f>
        <v>26</v>
      </c>
      <c r="R1363" s="1" t="str">
        <f>TEXT(Table1[[#This Row],[Date Joined]],"MMM")</f>
        <v>Nov</v>
      </c>
      <c r="S1363" s="1" t="str">
        <f>TEXT(Table1[[#This Row],[Date Joined]],"YYYY")</f>
        <v>2017</v>
      </c>
    </row>
    <row r="1364" spans="1:19" x14ac:dyDescent="0.3">
      <c r="A1364" s="1" t="s">
        <v>1471</v>
      </c>
      <c r="B1364" s="1" t="s">
        <v>43</v>
      </c>
      <c r="C1364" s="1" t="s">
        <v>15</v>
      </c>
      <c r="D1364" s="2">
        <v>38</v>
      </c>
      <c r="E1364" s="1" t="s">
        <v>16</v>
      </c>
      <c r="F1364" s="1" t="s">
        <v>17</v>
      </c>
      <c r="G1364" s="28">
        <v>42941</v>
      </c>
      <c r="H1364" s="3">
        <v>115984.18</v>
      </c>
      <c r="I1364" s="1" t="s">
        <v>18</v>
      </c>
      <c r="J1364" s="1" t="s">
        <v>27</v>
      </c>
      <c r="K1364" s="1" t="s">
        <v>28</v>
      </c>
      <c r="L1364" s="1" t="s">
        <v>20</v>
      </c>
      <c r="M1364" s="1" t="s">
        <v>22</v>
      </c>
      <c r="N1364" s="1" t="s">
        <v>22</v>
      </c>
      <c r="O1364" s="1" t="s">
        <v>20</v>
      </c>
      <c r="P1364" s="1" t="str">
        <f>IFERROR( LOOKUP(Table1[[#This Row],[Age]],$AO$3:$AO$8,$AP$3:$AP$8), "Out of Range")</f>
        <v>35-45</v>
      </c>
      <c r="Q1364" s="1" t="str">
        <f>TEXT(Table1[[#This Row],[Date Joined]],"DD")</f>
        <v>25</v>
      </c>
      <c r="R1364" s="1" t="str">
        <f>TEXT(Table1[[#This Row],[Date Joined]],"MMM")</f>
        <v>Jul</v>
      </c>
      <c r="S1364" s="1" t="str">
        <f>TEXT(Table1[[#This Row],[Date Joined]],"YYYY")</f>
        <v>2017</v>
      </c>
    </row>
    <row r="1365" spans="1:19" x14ac:dyDescent="0.3">
      <c r="A1365" s="1" t="s">
        <v>1472</v>
      </c>
      <c r="B1365" s="1" t="s">
        <v>87</v>
      </c>
      <c r="C1365" s="1" t="s">
        <v>24</v>
      </c>
      <c r="D1365" s="2">
        <v>35</v>
      </c>
      <c r="E1365" s="1" t="s">
        <v>16</v>
      </c>
      <c r="F1365" s="1" t="s">
        <v>26</v>
      </c>
      <c r="G1365" s="28">
        <v>42941</v>
      </c>
      <c r="H1365" s="3">
        <v>57383.91</v>
      </c>
      <c r="I1365" s="1" t="s">
        <v>18</v>
      </c>
      <c r="J1365" s="1" t="s">
        <v>32</v>
      </c>
      <c r="K1365" s="1" t="s">
        <v>28</v>
      </c>
      <c r="L1365" s="1" t="s">
        <v>28</v>
      </c>
      <c r="M1365" s="1" t="s">
        <v>22</v>
      </c>
      <c r="N1365" s="1" t="s">
        <v>22</v>
      </c>
      <c r="O1365" s="1" t="s">
        <v>20</v>
      </c>
      <c r="P1365" s="1" t="str">
        <f>IFERROR( LOOKUP(Table1[[#This Row],[Age]],$AO$3:$AO$8,$AP$3:$AP$8), "Out of Range")</f>
        <v>35-45</v>
      </c>
      <c r="Q1365" s="1" t="str">
        <f>TEXT(Table1[[#This Row],[Date Joined]],"DD")</f>
        <v>25</v>
      </c>
      <c r="R1365" s="1" t="str">
        <f>TEXT(Table1[[#This Row],[Date Joined]],"MMM")</f>
        <v>Jul</v>
      </c>
      <c r="S1365" s="1" t="str">
        <f>TEXT(Table1[[#This Row],[Date Joined]],"YYYY")</f>
        <v>2017</v>
      </c>
    </row>
    <row r="1366" spans="1:19" x14ac:dyDescent="0.3">
      <c r="A1366" s="1" t="s">
        <v>3483</v>
      </c>
      <c r="B1366" s="1" t="s">
        <v>67</v>
      </c>
      <c r="C1366" s="1" t="s">
        <v>24</v>
      </c>
      <c r="D1366" s="2">
        <v>28</v>
      </c>
      <c r="E1366" s="1" t="s">
        <v>16</v>
      </c>
      <c r="F1366" s="1" t="s">
        <v>17</v>
      </c>
      <c r="G1366" s="28">
        <v>43066</v>
      </c>
      <c r="H1366" s="3">
        <v>42986.73</v>
      </c>
      <c r="I1366" s="1" t="s">
        <v>18</v>
      </c>
      <c r="J1366" s="1" t="s">
        <v>27</v>
      </c>
      <c r="K1366" s="1" t="s">
        <v>28</v>
      </c>
      <c r="L1366" s="1" t="s">
        <v>20</v>
      </c>
      <c r="M1366" s="1" t="s">
        <v>21</v>
      </c>
      <c r="N1366" s="1" t="s">
        <v>38</v>
      </c>
      <c r="O1366" s="1" t="s">
        <v>20</v>
      </c>
      <c r="P1366" s="1" t="str">
        <f>IFERROR( LOOKUP(Table1[[#This Row],[Age]],$AO$3:$AO$8,$AP$3:$AP$8), "Out of Range")</f>
        <v>26-35</v>
      </c>
      <c r="Q1366" s="1" t="str">
        <f>TEXT(Table1[[#This Row],[Date Joined]],"DD")</f>
        <v>27</v>
      </c>
      <c r="R1366" s="1" t="str">
        <f>TEXT(Table1[[#This Row],[Date Joined]],"MMM")</f>
        <v>Nov</v>
      </c>
      <c r="S1366" s="1" t="str">
        <f>TEXT(Table1[[#This Row],[Date Joined]],"YYYY")</f>
        <v>2017</v>
      </c>
    </row>
    <row r="1367" spans="1:19" x14ac:dyDescent="0.3">
      <c r="A1367" s="1" t="s">
        <v>1474</v>
      </c>
      <c r="B1367" s="1" t="s">
        <v>55</v>
      </c>
      <c r="C1367" s="1" t="s">
        <v>15</v>
      </c>
      <c r="D1367" s="2">
        <v>41</v>
      </c>
      <c r="E1367" s="1" t="s">
        <v>16</v>
      </c>
      <c r="F1367" s="1" t="s">
        <v>26</v>
      </c>
      <c r="G1367" s="28">
        <v>42941</v>
      </c>
      <c r="H1367" s="3">
        <v>125822.99</v>
      </c>
      <c r="I1367" s="1" t="s">
        <v>18</v>
      </c>
      <c r="J1367" s="1" t="s">
        <v>19</v>
      </c>
      <c r="K1367" s="1" t="s">
        <v>28</v>
      </c>
      <c r="L1367" s="1" t="s">
        <v>28</v>
      </c>
      <c r="M1367" s="1" t="s">
        <v>21</v>
      </c>
      <c r="N1367" s="1" t="s">
        <v>22</v>
      </c>
      <c r="O1367" s="1" t="s">
        <v>20</v>
      </c>
      <c r="P1367" s="1" t="str">
        <f>IFERROR( LOOKUP(Table1[[#This Row],[Age]],$AO$3:$AO$8,$AP$3:$AP$8), "Out of Range")</f>
        <v>35-45</v>
      </c>
      <c r="Q1367" s="1" t="str">
        <f>TEXT(Table1[[#This Row],[Date Joined]],"DD")</f>
        <v>25</v>
      </c>
      <c r="R1367" s="1" t="str">
        <f>TEXT(Table1[[#This Row],[Date Joined]],"MMM")</f>
        <v>Jul</v>
      </c>
      <c r="S1367" s="1" t="str">
        <f>TEXT(Table1[[#This Row],[Date Joined]],"YYYY")</f>
        <v>2017</v>
      </c>
    </row>
    <row r="1368" spans="1:19" x14ac:dyDescent="0.3">
      <c r="A1368" s="1" t="s">
        <v>3537</v>
      </c>
      <c r="B1368" s="1" t="s">
        <v>60</v>
      </c>
      <c r="C1368" s="1" t="s">
        <v>24</v>
      </c>
      <c r="D1368" s="2">
        <v>28</v>
      </c>
      <c r="E1368" s="1" t="s">
        <v>34</v>
      </c>
      <c r="F1368" s="1" t="s">
        <v>17</v>
      </c>
      <c r="G1368" s="28">
        <v>43067</v>
      </c>
      <c r="H1368" s="3">
        <v>5754.13</v>
      </c>
      <c r="I1368" s="1" t="s">
        <v>18</v>
      </c>
      <c r="J1368" s="1" t="s">
        <v>32</v>
      </c>
      <c r="K1368" s="1" t="s">
        <v>20</v>
      </c>
      <c r="L1368" s="1" t="s">
        <v>20</v>
      </c>
      <c r="M1368" s="1" t="s">
        <v>21</v>
      </c>
      <c r="N1368" s="1" t="s">
        <v>22</v>
      </c>
      <c r="O1368" s="1" t="s">
        <v>20</v>
      </c>
      <c r="P1368" s="1" t="str">
        <f>IFERROR( LOOKUP(Table1[[#This Row],[Age]],$AO$3:$AO$8,$AP$3:$AP$8), "Out of Range")</f>
        <v>26-35</v>
      </c>
      <c r="Q1368" s="1" t="str">
        <f>TEXT(Table1[[#This Row],[Date Joined]],"DD")</f>
        <v>28</v>
      </c>
      <c r="R1368" s="1" t="str">
        <f>TEXT(Table1[[#This Row],[Date Joined]],"MMM")</f>
        <v>Nov</v>
      </c>
      <c r="S1368" s="1" t="str">
        <f>TEXT(Table1[[#This Row],[Date Joined]],"YYYY")</f>
        <v>2017</v>
      </c>
    </row>
    <row r="1369" spans="1:19" x14ac:dyDescent="0.3">
      <c r="A1369" s="1" t="s">
        <v>1476</v>
      </c>
      <c r="B1369" s="1" t="s">
        <v>67</v>
      </c>
      <c r="C1369" s="1" t="s">
        <v>15</v>
      </c>
      <c r="D1369" s="2">
        <v>19</v>
      </c>
      <c r="E1369" s="1" t="s">
        <v>16</v>
      </c>
      <c r="F1369" s="1" t="s">
        <v>17</v>
      </c>
      <c r="G1369" s="28">
        <v>42941</v>
      </c>
      <c r="H1369" s="3">
        <v>102954.19</v>
      </c>
      <c r="I1369" s="1" t="s">
        <v>18</v>
      </c>
      <c r="J1369" s="1" t="s">
        <v>27</v>
      </c>
      <c r="K1369" s="1" t="s">
        <v>28</v>
      </c>
      <c r="L1369" s="1" t="s">
        <v>20</v>
      </c>
      <c r="M1369" s="1" t="s">
        <v>21</v>
      </c>
      <c r="N1369" s="1" t="s">
        <v>22</v>
      </c>
      <c r="O1369" s="1" t="s">
        <v>20</v>
      </c>
      <c r="P1369" s="1" t="str">
        <f>IFERROR( LOOKUP(Table1[[#This Row],[Age]],$AO$3:$AO$8,$AP$3:$AP$8), "Out of Range")</f>
        <v>15-25</v>
      </c>
      <c r="Q1369" s="1" t="str">
        <f>TEXT(Table1[[#This Row],[Date Joined]],"DD")</f>
        <v>25</v>
      </c>
      <c r="R1369" s="1" t="str">
        <f>TEXT(Table1[[#This Row],[Date Joined]],"MMM")</f>
        <v>Jul</v>
      </c>
      <c r="S1369" s="1" t="str">
        <f>TEXT(Table1[[#This Row],[Date Joined]],"YYYY")</f>
        <v>2017</v>
      </c>
    </row>
    <row r="1370" spans="1:19" x14ac:dyDescent="0.3">
      <c r="A1370" s="1" t="s">
        <v>1477</v>
      </c>
      <c r="B1370" s="1" t="s">
        <v>30</v>
      </c>
      <c r="C1370" s="1" t="s">
        <v>24</v>
      </c>
      <c r="D1370" s="2">
        <v>49</v>
      </c>
      <c r="E1370" s="1" t="s">
        <v>16</v>
      </c>
      <c r="F1370" s="1" t="s">
        <v>17</v>
      </c>
      <c r="G1370" s="28">
        <v>42941</v>
      </c>
      <c r="H1370" s="3">
        <v>138717.66</v>
      </c>
      <c r="I1370" s="1" t="s">
        <v>31</v>
      </c>
      <c r="J1370" s="1" t="s">
        <v>32</v>
      </c>
      <c r="K1370" s="1" t="s">
        <v>20</v>
      </c>
      <c r="L1370" s="1" t="s">
        <v>20</v>
      </c>
      <c r="M1370" s="1" t="s">
        <v>22</v>
      </c>
      <c r="N1370" s="1" t="s">
        <v>22</v>
      </c>
      <c r="O1370" s="1" t="s">
        <v>20</v>
      </c>
      <c r="P1370" s="1" t="str">
        <f>IFERROR( LOOKUP(Table1[[#This Row],[Age]],$AO$3:$AO$8,$AP$3:$AP$8), "Out of Range")</f>
        <v>45-55</v>
      </c>
      <c r="Q1370" s="1" t="str">
        <f>TEXT(Table1[[#This Row],[Date Joined]],"DD")</f>
        <v>25</v>
      </c>
      <c r="R1370" s="1" t="str">
        <f>TEXT(Table1[[#This Row],[Date Joined]],"MMM")</f>
        <v>Jul</v>
      </c>
      <c r="S1370" s="1" t="str">
        <f>TEXT(Table1[[#This Row],[Date Joined]],"YYYY")</f>
        <v>2017</v>
      </c>
    </row>
    <row r="1371" spans="1:19" x14ac:dyDescent="0.3">
      <c r="A1371" s="1" t="s">
        <v>3589</v>
      </c>
      <c r="B1371" s="1" t="s">
        <v>55</v>
      </c>
      <c r="C1371" s="1" t="s">
        <v>24</v>
      </c>
      <c r="D1371" s="2">
        <v>28</v>
      </c>
      <c r="E1371" s="1" t="s">
        <v>16</v>
      </c>
      <c r="F1371" s="1" t="s">
        <v>17</v>
      </c>
      <c r="G1371" s="28">
        <v>43071</v>
      </c>
      <c r="H1371" s="3">
        <v>155267.60999999999</v>
      </c>
      <c r="I1371" s="1" t="s">
        <v>18</v>
      </c>
      <c r="J1371" s="1" t="s">
        <v>27</v>
      </c>
      <c r="K1371" s="1" t="s">
        <v>28</v>
      </c>
      <c r="L1371" s="1" t="s">
        <v>20</v>
      </c>
      <c r="M1371" s="1" t="s">
        <v>22</v>
      </c>
      <c r="N1371" s="1" t="s">
        <v>22</v>
      </c>
      <c r="O1371" s="1" t="s">
        <v>20</v>
      </c>
      <c r="P1371" s="1" t="str">
        <f>IFERROR( LOOKUP(Table1[[#This Row],[Age]],$AO$3:$AO$8,$AP$3:$AP$8), "Out of Range")</f>
        <v>26-35</v>
      </c>
      <c r="Q1371" s="1" t="str">
        <f>TEXT(Table1[[#This Row],[Date Joined]],"DD")</f>
        <v>02</v>
      </c>
      <c r="R1371" s="1" t="str">
        <f>TEXT(Table1[[#This Row],[Date Joined]],"MMM")</f>
        <v>Dec</v>
      </c>
      <c r="S1371" s="1" t="str">
        <f>TEXT(Table1[[#This Row],[Date Joined]],"YYYY")</f>
        <v>2017</v>
      </c>
    </row>
    <row r="1372" spans="1:19" x14ac:dyDescent="0.3">
      <c r="A1372" s="1" t="s">
        <v>1479</v>
      </c>
      <c r="B1372" s="1" t="s">
        <v>35</v>
      </c>
      <c r="C1372" s="1" t="s">
        <v>15</v>
      </c>
      <c r="D1372" s="2">
        <v>49</v>
      </c>
      <c r="E1372" s="1" t="s">
        <v>16</v>
      </c>
      <c r="F1372" s="1" t="s">
        <v>17</v>
      </c>
      <c r="G1372" s="28">
        <v>42941</v>
      </c>
      <c r="H1372" s="3">
        <v>28197.360000000001</v>
      </c>
      <c r="I1372" s="1" t="s">
        <v>49</v>
      </c>
      <c r="J1372" s="1" t="s">
        <v>27</v>
      </c>
      <c r="K1372" s="1" t="s">
        <v>28</v>
      </c>
      <c r="L1372" s="1" t="s">
        <v>20</v>
      </c>
      <c r="M1372" s="1" t="s">
        <v>22</v>
      </c>
      <c r="N1372" s="1" t="s">
        <v>22</v>
      </c>
      <c r="O1372" s="1" t="s">
        <v>20</v>
      </c>
      <c r="P1372" s="1" t="str">
        <f>IFERROR( LOOKUP(Table1[[#This Row],[Age]],$AO$3:$AO$8,$AP$3:$AP$8), "Out of Range")</f>
        <v>45-55</v>
      </c>
      <c r="Q1372" s="1" t="str">
        <f>TEXT(Table1[[#This Row],[Date Joined]],"DD")</f>
        <v>25</v>
      </c>
      <c r="R1372" s="1" t="str">
        <f>TEXT(Table1[[#This Row],[Date Joined]],"MMM")</f>
        <v>Jul</v>
      </c>
      <c r="S1372" s="1" t="str">
        <f>TEXT(Table1[[#This Row],[Date Joined]],"YYYY")</f>
        <v>2017</v>
      </c>
    </row>
    <row r="1373" spans="1:19" x14ac:dyDescent="0.3">
      <c r="A1373" s="1" t="s">
        <v>3626</v>
      </c>
      <c r="B1373" s="1" t="s">
        <v>51</v>
      </c>
      <c r="C1373" s="1" t="s">
        <v>24</v>
      </c>
      <c r="D1373" s="2">
        <v>28</v>
      </c>
      <c r="E1373" s="1" t="s">
        <v>16</v>
      </c>
      <c r="F1373" s="1" t="s">
        <v>17</v>
      </c>
      <c r="G1373" s="28">
        <v>43072</v>
      </c>
      <c r="H1373" s="3">
        <v>55002.45</v>
      </c>
      <c r="I1373" s="1" t="s">
        <v>18</v>
      </c>
      <c r="J1373" s="1" t="s">
        <v>32</v>
      </c>
      <c r="K1373" s="1" t="s">
        <v>28</v>
      </c>
      <c r="L1373" s="1" t="s">
        <v>20</v>
      </c>
      <c r="M1373" s="1" t="s">
        <v>21</v>
      </c>
      <c r="N1373" s="1" t="s">
        <v>22</v>
      </c>
      <c r="O1373" s="1" t="s">
        <v>20</v>
      </c>
      <c r="P1373" s="1" t="str">
        <f>IFERROR( LOOKUP(Table1[[#This Row],[Age]],$AO$3:$AO$8,$AP$3:$AP$8), "Out of Range")</f>
        <v>26-35</v>
      </c>
      <c r="Q1373" s="1" t="str">
        <f>TEXT(Table1[[#This Row],[Date Joined]],"DD")</f>
        <v>03</v>
      </c>
      <c r="R1373" s="1" t="str">
        <f>TEXT(Table1[[#This Row],[Date Joined]],"MMM")</f>
        <v>Dec</v>
      </c>
      <c r="S1373" s="1" t="str">
        <f>TEXT(Table1[[#This Row],[Date Joined]],"YYYY")</f>
        <v>2017</v>
      </c>
    </row>
    <row r="1374" spans="1:19" x14ac:dyDescent="0.3">
      <c r="A1374" s="1" t="s">
        <v>3628</v>
      </c>
      <c r="B1374" s="1" t="s">
        <v>72</v>
      </c>
      <c r="C1374" s="1" t="s">
        <v>24</v>
      </c>
      <c r="D1374" s="2">
        <v>28</v>
      </c>
      <c r="E1374" s="1" t="s">
        <v>16</v>
      </c>
      <c r="F1374" s="1" t="s">
        <v>26</v>
      </c>
      <c r="G1374" s="28">
        <v>43072</v>
      </c>
      <c r="H1374" s="3">
        <v>47578.69</v>
      </c>
      <c r="I1374" s="1" t="s">
        <v>18</v>
      </c>
      <c r="J1374" s="1" t="s">
        <v>27</v>
      </c>
      <c r="K1374" s="1" t="s">
        <v>20</v>
      </c>
      <c r="L1374" s="1" t="s">
        <v>20</v>
      </c>
      <c r="M1374" s="1" t="s">
        <v>53</v>
      </c>
      <c r="N1374" s="1" t="s">
        <v>69</v>
      </c>
      <c r="O1374" s="1" t="s">
        <v>20</v>
      </c>
      <c r="P1374" s="1" t="str">
        <f>IFERROR( LOOKUP(Table1[[#This Row],[Age]],$AO$3:$AO$8,$AP$3:$AP$8), "Out of Range")</f>
        <v>26-35</v>
      </c>
      <c r="Q1374" s="1" t="str">
        <f>TEXT(Table1[[#This Row],[Date Joined]],"DD")</f>
        <v>03</v>
      </c>
      <c r="R1374" s="1" t="str">
        <f>TEXT(Table1[[#This Row],[Date Joined]],"MMM")</f>
        <v>Dec</v>
      </c>
      <c r="S1374" s="1" t="str">
        <f>TEXT(Table1[[#This Row],[Date Joined]],"YYYY")</f>
        <v>2017</v>
      </c>
    </row>
    <row r="1375" spans="1:19" x14ac:dyDescent="0.3">
      <c r="A1375" s="1" t="s">
        <v>1482</v>
      </c>
      <c r="B1375" s="1" t="s">
        <v>60</v>
      </c>
      <c r="C1375" s="1" t="s">
        <v>15</v>
      </c>
      <c r="D1375" s="2">
        <v>52</v>
      </c>
      <c r="E1375" s="1" t="s">
        <v>40</v>
      </c>
      <c r="F1375" s="1" t="s">
        <v>26</v>
      </c>
      <c r="G1375" s="28">
        <v>42941</v>
      </c>
      <c r="H1375" s="3">
        <v>46907.45</v>
      </c>
      <c r="I1375" s="1" t="s">
        <v>18</v>
      </c>
      <c r="J1375" s="1" t="s">
        <v>19</v>
      </c>
      <c r="K1375" s="1" t="s">
        <v>20</v>
      </c>
      <c r="L1375" s="1" t="s">
        <v>20</v>
      </c>
      <c r="M1375" s="1" t="s">
        <v>21</v>
      </c>
      <c r="N1375" s="1" t="s">
        <v>22</v>
      </c>
      <c r="O1375" s="1" t="s">
        <v>20</v>
      </c>
      <c r="P1375" s="1" t="str">
        <f>IFERROR( LOOKUP(Table1[[#This Row],[Age]],$AO$3:$AO$8,$AP$3:$AP$8), "Out of Range")</f>
        <v>45-55</v>
      </c>
      <c r="Q1375" s="1" t="str">
        <f>TEXT(Table1[[#This Row],[Date Joined]],"DD")</f>
        <v>25</v>
      </c>
      <c r="R1375" s="1" t="str">
        <f>TEXT(Table1[[#This Row],[Date Joined]],"MMM")</f>
        <v>Jul</v>
      </c>
      <c r="S1375" s="1" t="str">
        <f>TEXT(Table1[[#This Row],[Date Joined]],"YYYY")</f>
        <v>2017</v>
      </c>
    </row>
    <row r="1376" spans="1:19" x14ac:dyDescent="0.3">
      <c r="A1376" s="1" t="s">
        <v>1483</v>
      </c>
      <c r="B1376" s="1" t="s">
        <v>36</v>
      </c>
      <c r="C1376" s="1" t="s">
        <v>24</v>
      </c>
      <c r="D1376" s="2">
        <v>59</v>
      </c>
      <c r="E1376" s="1" t="s">
        <v>40</v>
      </c>
      <c r="F1376" s="1" t="s">
        <v>41</v>
      </c>
      <c r="G1376" s="28">
        <v>42941</v>
      </c>
      <c r="H1376" s="3">
        <v>130052.93</v>
      </c>
      <c r="I1376" s="1" t="s">
        <v>18</v>
      </c>
      <c r="J1376" s="1" t="s">
        <v>27</v>
      </c>
      <c r="K1376" s="1" t="s">
        <v>20</v>
      </c>
      <c r="L1376" s="1" t="s">
        <v>20</v>
      </c>
      <c r="M1376" s="1" t="s">
        <v>21</v>
      </c>
      <c r="N1376" s="1" t="s">
        <v>69</v>
      </c>
      <c r="O1376" s="1" t="s">
        <v>20</v>
      </c>
      <c r="P1376" s="1" t="str">
        <f>IFERROR( LOOKUP(Table1[[#This Row],[Age]],$AO$3:$AO$8,$AP$3:$AP$8), "Out of Range")</f>
        <v>55-65</v>
      </c>
      <c r="Q1376" s="1" t="str">
        <f>TEXT(Table1[[#This Row],[Date Joined]],"DD")</f>
        <v>25</v>
      </c>
      <c r="R1376" s="1" t="str">
        <f>TEXT(Table1[[#This Row],[Date Joined]],"MMM")</f>
        <v>Jul</v>
      </c>
      <c r="S1376" s="1" t="str">
        <f>TEXT(Table1[[#This Row],[Date Joined]],"YYYY")</f>
        <v>2017</v>
      </c>
    </row>
    <row r="1377" spans="1:19" x14ac:dyDescent="0.3">
      <c r="A1377" s="1" t="s">
        <v>1484</v>
      </c>
      <c r="B1377" s="1" t="s">
        <v>83</v>
      </c>
      <c r="C1377" s="1" t="s">
        <v>15</v>
      </c>
      <c r="D1377" s="2">
        <v>48</v>
      </c>
      <c r="E1377" s="1" t="s">
        <v>40</v>
      </c>
      <c r="F1377" s="1" t="s">
        <v>41</v>
      </c>
      <c r="G1377" s="28">
        <v>42941</v>
      </c>
      <c r="H1377" s="3">
        <v>59960.57</v>
      </c>
      <c r="I1377" s="1" t="s">
        <v>18</v>
      </c>
      <c r="J1377" s="1" t="s">
        <v>27</v>
      </c>
      <c r="K1377" s="1" t="s">
        <v>20</v>
      </c>
      <c r="L1377" s="1" t="s">
        <v>20</v>
      </c>
      <c r="M1377" s="1" t="s">
        <v>22</v>
      </c>
      <c r="N1377" s="1" t="s">
        <v>22</v>
      </c>
      <c r="O1377" s="1" t="s">
        <v>20</v>
      </c>
      <c r="P1377" s="1" t="str">
        <f>IFERROR( LOOKUP(Table1[[#This Row],[Age]],$AO$3:$AO$8,$AP$3:$AP$8), "Out of Range")</f>
        <v>45-55</v>
      </c>
      <c r="Q1377" s="1" t="str">
        <f>TEXT(Table1[[#This Row],[Date Joined]],"DD")</f>
        <v>25</v>
      </c>
      <c r="R1377" s="1" t="str">
        <f>TEXT(Table1[[#This Row],[Date Joined]],"MMM")</f>
        <v>Jul</v>
      </c>
      <c r="S1377" s="1" t="str">
        <f>TEXT(Table1[[#This Row],[Date Joined]],"YYYY")</f>
        <v>2017</v>
      </c>
    </row>
    <row r="1378" spans="1:19" x14ac:dyDescent="0.3">
      <c r="A1378" s="1" t="s">
        <v>1485</v>
      </c>
      <c r="B1378" s="1" t="s">
        <v>51</v>
      </c>
      <c r="C1378" s="1" t="s">
        <v>15</v>
      </c>
      <c r="D1378" s="2">
        <v>53</v>
      </c>
      <c r="E1378" s="1" t="s">
        <v>40</v>
      </c>
      <c r="F1378" s="1" t="s">
        <v>26</v>
      </c>
      <c r="G1378" s="28">
        <v>42941</v>
      </c>
      <c r="H1378" s="3">
        <v>23544.51</v>
      </c>
      <c r="I1378" s="1" t="s">
        <v>31</v>
      </c>
      <c r="J1378" s="1" t="s">
        <v>32</v>
      </c>
      <c r="K1378" s="1" t="s">
        <v>28</v>
      </c>
      <c r="L1378" s="1" t="s">
        <v>20</v>
      </c>
      <c r="M1378" s="1" t="s">
        <v>21</v>
      </c>
      <c r="N1378" s="1" t="s">
        <v>22</v>
      </c>
      <c r="O1378" s="1" t="s">
        <v>20</v>
      </c>
      <c r="P1378" s="1" t="str">
        <f>IFERROR( LOOKUP(Table1[[#This Row],[Age]],$AO$3:$AO$8,$AP$3:$AP$8), "Out of Range")</f>
        <v>45-55</v>
      </c>
      <c r="Q1378" s="1" t="str">
        <f>TEXT(Table1[[#This Row],[Date Joined]],"DD")</f>
        <v>25</v>
      </c>
      <c r="R1378" s="1" t="str">
        <f>TEXT(Table1[[#This Row],[Date Joined]],"MMM")</f>
        <v>Jul</v>
      </c>
      <c r="S1378" s="1" t="str">
        <f>TEXT(Table1[[#This Row],[Date Joined]],"YYYY")</f>
        <v>2017</v>
      </c>
    </row>
    <row r="1379" spans="1:19" x14ac:dyDescent="0.3">
      <c r="A1379" s="1" t="s">
        <v>3696</v>
      </c>
      <c r="B1379" s="1" t="s">
        <v>102</v>
      </c>
      <c r="C1379" s="1" t="s">
        <v>15</v>
      </c>
      <c r="D1379" s="2">
        <v>28</v>
      </c>
      <c r="E1379" s="1" t="s">
        <v>16</v>
      </c>
      <c r="F1379" s="1" t="s">
        <v>17</v>
      </c>
      <c r="G1379" s="28">
        <v>43076</v>
      </c>
      <c r="H1379" s="3">
        <v>28264.49</v>
      </c>
      <c r="I1379" s="1" t="s">
        <v>18</v>
      </c>
      <c r="J1379" s="1" t="s">
        <v>32</v>
      </c>
      <c r="K1379" s="1" t="s">
        <v>20</v>
      </c>
      <c r="L1379" s="1" t="s">
        <v>20</v>
      </c>
      <c r="M1379" s="1" t="s">
        <v>21</v>
      </c>
      <c r="N1379" s="1" t="s">
        <v>22</v>
      </c>
      <c r="O1379" s="1" t="s">
        <v>20</v>
      </c>
      <c r="P1379" s="1" t="str">
        <f>IFERROR( LOOKUP(Table1[[#This Row],[Age]],$AO$3:$AO$8,$AP$3:$AP$8), "Out of Range")</f>
        <v>26-35</v>
      </c>
      <c r="Q1379" s="1" t="str">
        <f>TEXT(Table1[[#This Row],[Date Joined]],"DD")</f>
        <v>07</v>
      </c>
      <c r="R1379" s="1" t="str">
        <f>TEXT(Table1[[#This Row],[Date Joined]],"MMM")</f>
        <v>Dec</v>
      </c>
      <c r="S1379" s="1" t="str">
        <f>TEXT(Table1[[#This Row],[Date Joined]],"YYYY")</f>
        <v>2017</v>
      </c>
    </row>
    <row r="1380" spans="1:19" x14ac:dyDescent="0.3">
      <c r="A1380" s="1" t="s">
        <v>1487</v>
      </c>
      <c r="B1380" s="1" t="s">
        <v>72</v>
      </c>
      <c r="C1380" s="1" t="s">
        <v>15</v>
      </c>
      <c r="D1380" s="2">
        <v>56</v>
      </c>
      <c r="E1380" s="1" t="s">
        <v>40</v>
      </c>
      <c r="F1380" s="1" t="s">
        <v>26</v>
      </c>
      <c r="G1380" s="28">
        <v>42941</v>
      </c>
      <c r="H1380" s="3">
        <v>64394.19</v>
      </c>
      <c r="I1380" s="1" t="s">
        <v>18</v>
      </c>
      <c r="J1380" s="1" t="s">
        <v>19</v>
      </c>
      <c r="K1380" s="1" t="s">
        <v>28</v>
      </c>
      <c r="L1380" s="1" t="s">
        <v>20</v>
      </c>
      <c r="M1380" s="1" t="s">
        <v>21</v>
      </c>
      <c r="N1380" s="1" t="s">
        <v>22</v>
      </c>
      <c r="O1380" s="1" t="s">
        <v>20</v>
      </c>
      <c r="P1380" s="1" t="str">
        <f>IFERROR( LOOKUP(Table1[[#This Row],[Age]],$AO$3:$AO$8,$AP$3:$AP$8), "Out of Range")</f>
        <v>55-65</v>
      </c>
      <c r="Q1380" s="1" t="str">
        <f>TEXT(Table1[[#This Row],[Date Joined]],"DD")</f>
        <v>25</v>
      </c>
      <c r="R1380" s="1" t="str">
        <f>TEXT(Table1[[#This Row],[Date Joined]],"MMM")</f>
        <v>Jul</v>
      </c>
      <c r="S1380" s="1" t="str">
        <f>TEXT(Table1[[#This Row],[Date Joined]],"YYYY")</f>
        <v>2017</v>
      </c>
    </row>
    <row r="1381" spans="1:19" x14ac:dyDescent="0.3">
      <c r="A1381" s="1" t="s">
        <v>3729</v>
      </c>
      <c r="B1381" s="1" t="s">
        <v>72</v>
      </c>
      <c r="C1381" s="1" t="s">
        <v>15</v>
      </c>
      <c r="D1381" s="2">
        <v>28</v>
      </c>
      <c r="E1381" s="1" t="s">
        <v>16</v>
      </c>
      <c r="F1381" s="1" t="s">
        <v>26</v>
      </c>
      <c r="G1381" s="28">
        <v>43078</v>
      </c>
      <c r="H1381" s="3">
        <v>10069.450000000001</v>
      </c>
      <c r="I1381" s="1" t="s">
        <v>49</v>
      </c>
      <c r="J1381" s="1" t="s">
        <v>27</v>
      </c>
      <c r="K1381" s="1" t="s">
        <v>20</v>
      </c>
      <c r="L1381" s="1" t="s">
        <v>28</v>
      </c>
      <c r="M1381" s="1" t="s">
        <v>21</v>
      </c>
      <c r="N1381" s="1" t="s">
        <v>22</v>
      </c>
      <c r="O1381" s="1" t="s">
        <v>20</v>
      </c>
      <c r="P1381" s="1" t="str">
        <f>IFERROR( LOOKUP(Table1[[#This Row],[Age]],$AO$3:$AO$8,$AP$3:$AP$8), "Out of Range")</f>
        <v>26-35</v>
      </c>
      <c r="Q1381" s="1" t="str">
        <f>TEXT(Table1[[#This Row],[Date Joined]],"DD")</f>
        <v>09</v>
      </c>
      <c r="R1381" s="1" t="str">
        <f>TEXT(Table1[[#This Row],[Date Joined]],"MMM")</f>
        <v>Dec</v>
      </c>
      <c r="S1381" s="1" t="str">
        <f>TEXT(Table1[[#This Row],[Date Joined]],"YYYY")</f>
        <v>2017</v>
      </c>
    </row>
    <row r="1382" spans="1:19" x14ac:dyDescent="0.3">
      <c r="A1382" s="1" t="s">
        <v>3790</v>
      </c>
      <c r="B1382" s="1" t="s">
        <v>54</v>
      </c>
      <c r="C1382" s="1" t="s">
        <v>15</v>
      </c>
      <c r="D1382" s="2">
        <v>28</v>
      </c>
      <c r="E1382" s="1" t="s">
        <v>16</v>
      </c>
      <c r="F1382" s="1" t="s">
        <v>17</v>
      </c>
      <c r="G1382" s="28">
        <v>43082</v>
      </c>
      <c r="H1382" s="3">
        <v>59756.13</v>
      </c>
      <c r="I1382" s="1" t="s">
        <v>31</v>
      </c>
      <c r="J1382" s="1" t="s">
        <v>27</v>
      </c>
      <c r="K1382" s="1" t="s">
        <v>28</v>
      </c>
      <c r="L1382" s="1" t="s">
        <v>20</v>
      </c>
      <c r="M1382" s="1" t="s">
        <v>22</v>
      </c>
      <c r="N1382" s="1" t="s">
        <v>22</v>
      </c>
      <c r="O1382" s="1" t="s">
        <v>28</v>
      </c>
      <c r="P1382" s="1" t="str">
        <f>IFERROR( LOOKUP(Table1[[#This Row],[Age]],$AO$3:$AO$8,$AP$3:$AP$8), "Out of Range")</f>
        <v>26-35</v>
      </c>
      <c r="Q1382" s="1" t="str">
        <f>TEXT(Table1[[#This Row],[Date Joined]],"DD")</f>
        <v>13</v>
      </c>
      <c r="R1382" s="1" t="str">
        <f>TEXT(Table1[[#This Row],[Date Joined]],"MMM")</f>
        <v>Dec</v>
      </c>
      <c r="S1382" s="1" t="str">
        <f>TEXT(Table1[[#This Row],[Date Joined]],"YYYY")</f>
        <v>2017</v>
      </c>
    </row>
    <row r="1383" spans="1:19" x14ac:dyDescent="0.3">
      <c r="A1383" s="1" t="s">
        <v>1490</v>
      </c>
      <c r="B1383" s="1" t="s">
        <v>36</v>
      </c>
      <c r="C1383" s="1" t="s">
        <v>15</v>
      </c>
      <c r="D1383" s="2">
        <v>34</v>
      </c>
      <c r="E1383" s="1" t="s">
        <v>16</v>
      </c>
      <c r="F1383" s="1" t="s">
        <v>17</v>
      </c>
      <c r="G1383" s="28">
        <v>42942</v>
      </c>
      <c r="H1383" s="3">
        <v>40144.49</v>
      </c>
      <c r="I1383" s="1" t="s">
        <v>18</v>
      </c>
      <c r="J1383" s="1" t="s">
        <v>27</v>
      </c>
      <c r="K1383" s="1" t="s">
        <v>20</v>
      </c>
      <c r="L1383" s="1" t="s">
        <v>20</v>
      </c>
      <c r="M1383" s="1" t="s">
        <v>21</v>
      </c>
      <c r="N1383" s="1" t="s">
        <v>22</v>
      </c>
      <c r="O1383" s="1" t="s">
        <v>20</v>
      </c>
      <c r="P1383" s="1" t="str">
        <f>IFERROR( LOOKUP(Table1[[#This Row],[Age]],$AO$3:$AO$8,$AP$3:$AP$8), "Out of Range")</f>
        <v>26-35</v>
      </c>
      <c r="Q1383" s="1" t="str">
        <f>TEXT(Table1[[#This Row],[Date Joined]],"DD")</f>
        <v>26</v>
      </c>
      <c r="R1383" s="1" t="str">
        <f>TEXT(Table1[[#This Row],[Date Joined]],"MMM")</f>
        <v>Jul</v>
      </c>
      <c r="S1383" s="1" t="str">
        <f>TEXT(Table1[[#This Row],[Date Joined]],"YYYY")</f>
        <v>2017</v>
      </c>
    </row>
    <row r="1384" spans="1:19" x14ac:dyDescent="0.3">
      <c r="A1384" s="1" t="s">
        <v>3794</v>
      </c>
      <c r="B1384" s="1" t="s">
        <v>43</v>
      </c>
      <c r="C1384" s="1" t="s">
        <v>24</v>
      </c>
      <c r="D1384" s="2">
        <v>28</v>
      </c>
      <c r="E1384" s="1" t="s">
        <v>16</v>
      </c>
      <c r="F1384" s="1" t="s">
        <v>26</v>
      </c>
      <c r="G1384" s="28">
        <v>43082</v>
      </c>
      <c r="H1384" s="3">
        <v>24192.75</v>
      </c>
      <c r="I1384" s="1" t="s">
        <v>31</v>
      </c>
      <c r="J1384" s="1" t="s">
        <v>32</v>
      </c>
      <c r="K1384" s="1" t="s">
        <v>28</v>
      </c>
      <c r="L1384" s="1" t="s">
        <v>20</v>
      </c>
      <c r="M1384" s="1" t="s">
        <v>22</v>
      </c>
      <c r="N1384" s="1" t="s">
        <v>22</v>
      </c>
      <c r="O1384" s="1" t="s">
        <v>20</v>
      </c>
      <c r="P1384" s="1" t="str">
        <f>IFERROR( LOOKUP(Table1[[#This Row],[Age]],$AO$3:$AO$8,$AP$3:$AP$8), "Out of Range")</f>
        <v>26-35</v>
      </c>
      <c r="Q1384" s="1" t="str">
        <f>TEXT(Table1[[#This Row],[Date Joined]],"DD")</f>
        <v>13</v>
      </c>
      <c r="R1384" s="1" t="str">
        <f>TEXT(Table1[[#This Row],[Date Joined]],"MMM")</f>
        <v>Dec</v>
      </c>
      <c r="S1384" s="1" t="str">
        <f>TEXT(Table1[[#This Row],[Date Joined]],"YYYY")</f>
        <v>2017</v>
      </c>
    </row>
    <row r="1385" spans="1:19" x14ac:dyDescent="0.3">
      <c r="A1385" s="1" t="s">
        <v>1492</v>
      </c>
      <c r="B1385" s="1" t="s">
        <v>62</v>
      </c>
      <c r="C1385" s="1" t="s">
        <v>15</v>
      </c>
      <c r="D1385" s="2">
        <v>52</v>
      </c>
      <c r="E1385" s="1" t="s">
        <v>16</v>
      </c>
      <c r="F1385" s="1" t="s">
        <v>17</v>
      </c>
      <c r="G1385" s="28">
        <v>42942</v>
      </c>
      <c r="H1385" s="3">
        <v>34495.040000000001</v>
      </c>
      <c r="I1385" s="1" t="s">
        <v>18</v>
      </c>
      <c r="J1385" s="1" t="s">
        <v>32</v>
      </c>
      <c r="K1385" s="1" t="s">
        <v>28</v>
      </c>
      <c r="L1385" s="1" t="s">
        <v>20</v>
      </c>
      <c r="M1385" s="1" t="s">
        <v>22</v>
      </c>
      <c r="N1385" s="1" t="s">
        <v>22</v>
      </c>
      <c r="O1385" s="1" t="s">
        <v>20</v>
      </c>
      <c r="P1385" s="1" t="str">
        <f>IFERROR( LOOKUP(Table1[[#This Row],[Age]],$AO$3:$AO$8,$AP$3:$AP$8), "Out of Range")</f>
        <v>45-55</v>
      </c>
      <c r="Q1385" s="1" t="str">
        <f>TEXT(Table1[[#This Row],[Date Joined]],"DD")</f>
        <v>26</v>
      </c>
      <c r="R1385" s="1" t="str">
        <f>TEXT(Table1[[#This Row],[Date Joined]],"MMM")</f>
        <v>Jul</v>
      </c>
      <c r="S1385" s="1" t="str">
        <f>TEXT(Table1[[#This Row],[Date Joined]],"YYYY")</f>
        <v>2017</v>
      </c>
    </row>
    <row r="1386" spans="1:19" x14ac:dyDescent="0.3">
      <c r="A1386" s="1" t="s">
        <v>3811</v>
      </c>
      <c r="B1386" s="1" t="s">
        <v>61</v>
      </c>
      <c r="C1386" s="1" t="s">
        <v>24</v>
      </c>
      <c r="D1386" s="2">
        <v>28</v>
      </c>
      <c r="E1386" s="1" t="s">
        <v>40</v>
      </c>
      <c r="F1386" s="1" t="s">
        <v>41</v>
      </c>
      <c r="G1386" s="28">
        <v>43082</v>
      </c>
      <c r="H1386" s="3">
        <v>50442.61</v>
      </c>
      <c r="I1386" s="1" t="s">
        <v>18</v>
      </c>
      <c r="J1386" s="1" t="s">
        <v>27</v>
      </c>
      <c r="K1386" s="1" t="s">
        <v>28</v>
      </c>
      <c r="L1386" s="1" t="s">
        <v>20</v>
      </c>
      <c r="M1386" s="1" t="s">
        <v>21</v>
      </c>
      <c r="N1386" s="1" t="s">
        <v>22</v>
      </c>
      <c r="O1386" s="1" t="s">
        <v>20</v>
      </c>
      <c r="P1386" s="1" t="str">
        <f>IFERROR( LOOKUP(Table1[[#This Row],[Age]],$AO$3:$AO$8,$AP$3:$AP$8), "Out of Range")</f>
        <v>26-35</v>
      </c>
      <c r="Q1386" s="1" t="str">
        <f>TEXT(Table1[[#This Row],[Date Joined]],"DD")</f>
        <v>13</v>
      </c>
      <c r="R1386" s="1" t="str">
        <f>TEXT(Table1[[#This Row],[Date Joined]],"MMM")</f>
        <v>Dec</v>
      </c>
      <c r="S1386" s="1" t="str">
        <f>TEXT(Table1[[#This Row],[Date Joined]],"YYYY")</f>
        <v>2017</v>
      </c>
    </row>
    <row r="1387" spans="1:19" x14ac:dyDescent="0.3">
      <c r="A1387" s="1" t="s">
        <v>1494</v>
      </c>
      <c r="B1387" s="1" t="s">
        <v>75</v>
      </c>
      <c r="C1387" s="1" t="s">
        <v>15</v>
      </c>
      <c r="D1387" s="2">
        <v>45</v>
      </c>
      <c r="E1387" s="1" t="s">
        <v>16</v>
      </c>
      <c r="F1387" s="1" t="s">
        <v>17</v>
      </c>
      <c r="G1387" s="28">
        <v>42942</v>
      </c>
      <c r="H1387" s="3">
        <v>42795.18</v>
      </c>
      <c r="I1387" s="1" t="s">
        <v>18</v>
      </c>
      <c r="J1387" s="1" t="s">
        <v>27</v>
      </c>
      <c r="K1387" s="1" t="s">
        <v>28</v>
      </c>
      <c r="L1387" s="1" t="s">
        <v>20</v>
      </c>
      <c r="M1387" s="1" t="s">
        <v>22</v>
      </c>
      <c r="N1387" s="1" t="s">
        <v>22</v>
      </c>
      <c r="O1387" s="1" t="s">
        <v>20</v>
      </c>
      <c r="P1387" s="1" t="str">
        <f>IFERROR( LOOKUP(Table1[[#This Row],[Age]],$AO$3:$AO$8,$AP$3:$AP$8), "Out of Range")</f>
        <v>45-55</v>
      </c>
      <c r="Q1387" s="1" t="str">
        <f>TEXT(Table1[[#This Row],[Date Joined]],"DD")</f>
        <v>26</v>
      </c>
      <c r="R1387" s="1" t="str">
        <f>TEXT(Table1[[#This Row],[Date Joined]],"MMM")</f>
        <v>Jul</v>
      </c>
      <c r="S1387" s="1" t="str">
        <f>TEXT(Table1[[#This Row],[Date Joined]],"YYYY")</f>
        <v>2017</v>
      </c>
    </row>
    <row r="1388" spans="1:19" x14ac:dyDescent="0.3">
      <c r="A1388" s="1" t="s">
        <v>3822</v>
      </c>
      <c r="B1388" s="1" t="s">
        <v>60</v>
      </c>
      <c r="C1388" s="1" t="s">
        <v>15</v>
      </c>
      <c r="D1388" s="2">
        <v>28</v>
      </c>
      <c r="E1388" s="1" t="s">
        <v>16</v>
      </c>
      <c r="F1388" s="1" t="s">
        <v>17</v>
      </c>
      <c r="G1388" s="28">
        <v>43083</v>
      </c>
      <c r="H1388" s="3">
        <v>77541.31</v>
      </c>
      <c r="I1388" s="1" t="s">
        <v>18</v>
      </c>
      <c r="J1388" s="1" t="s">
        <v>27</v>
      </c>
      <c r="K1388" s="1" t="s">
        <v>20</v>
      </c>
      <c r="L1388" s="1" t="s">
        <v>20</v>
      </c>
      <c r="M1388" s="1" t="s">
        <v>21</v>
      </c>
      <c r="N1388" s="1" t="s">
        <v>22</v>
      </c>
      <c r="O1388" s="1" t="s">
        <v>20</v>
      </c>
      <c r="P1388" s="1" t="str">
        <f>IFERROR( LOOKUP(Table1[[#This Row],[Age]],$AO$3:$AO$8,$AP$3:$AP$8), "Out of Range")</f>
        <v>26-35</v>
      </c>
      <c r="Q1388" s="1" t="str">
        <f>TEXT(Table1[[#This Row],[Date Joined]],"DD")</f>
        <v>14</v>
      </c>
      <c r="R1388" s="1" t="str">
        <f>TEXT(Table1[[#This Row],[Date Joined]],"MMM")</f>
        <v>Dec</v>
      </c>
      <c r="S1388" s="1" t="str">
        <f>TEXT(Table1[[#This Row],[Date Joined]],"YYYY")</f>
        <v>2017</v>
      </c>
    </row>
    <row r="1389" spans="1:19" x14ac:dyDescent="0.3">
      <c r="A1389" s="1" t="s">
        <v>1496</v>
      </c>
      <c r="B1389" s="1" t="s">
        <v>14</v>
      </c>
      <c r="C1389" s="1" t="s">
        <v>15</v>
      </c>
      <c r="D1389" s="2">
        <v>38</v>
      </c>
      <c r="E1389" s="1" t="s">
        <v>16</v>
      </c>
      <c r="F1389" s="1" t="s">
        <v>17</v>
      </c>
      <c r="G1389" s="28">
        <v>42942</v>
      </c>
      <c r="H1389" s="3">
        <v>10593.49</v>
      </c>
      <c r="I1389" s="1" t="s">
        <v>31</v>
      </c>
      <c r="J1389" s="1" t="s">
        <v>32</v>
      </c>
      <c r="K1389" s="1" t="s">
        <v>28</v>
      </c>
      <c r="L1389" s="1" t="s">
        <v>20</v>
      </c>
      <c r="M1389" s="1" t="s">
        <v>21</v>
      </c>
      <c r="N1389" s="1" t="s">
        <v>29</v>
      </c>
      <c r="O1389" s="1" t="s">
        <v>20</v>
      </c>
      <c r="P1389" s="1" t="str">
        <f>IFERROR( LOOKUP(Table1[[#This Row],[Age]],$AO$3:$AO$8,$AP$3:$AP$8), "Out of Range")</f>
        <v>35-45</v>
      </c>
      <c r="Q1389" s="1" t="str">
        <f>TEXT(Table1[[#This Row],[Date Joined]],"DD")</f>
        <v>26</v>
      </c>
      <c r="R1389" s="1" t="str">
        <f>TEXT(Table1[[#This Row],[Date Joined]],"MMM")</f>
        <v>Jul</v>
      </c>
      <c r="S1389" s="1" t="str">
        <f>TEXT(Table1[[#This Row],[Date Joined]],"YYYY")</f>
        <v>2017</v>
      </c>
    </row>
    <row r="1390" spans="1:19" x14ac:dyDescent="0.3">
      <c r="A1390" s="1" t="s">
        <v>1497</v>
      </c>
      <c r="B1390" s="1" t="s">
        <v>105</v>
      </c>
      <c r="C1390" s="1" t="s">
        <v>15</v>
      </c>
      <c r="D1390" s="2">
        <v>55</v>
      </c>
      <c r="E1390" s="1" t="s">
        <v>40</v>
      </c>
      <c r="F1390" s="1" t="s">
        <v>26</v>
      </c>
      <c r="G1390" s="28">
        <v>42942</v>
      </c>
      <c r="H1390" s="3">
        <v>103505.33</v>
      </c>
      <c r="I1390" s="1" t="s">
        <v>49</v>
      </c>
      <c r="J1390" s="1" t="s">
        <v>27</v>
      </c>
      <c r="K1390" s="1" t="s">
        <v>28</v>
      </c>
      <c r="L1390" s="1" t="s">
        <v>20</v>
      </c>
      <c r="M1390" s="1" t="s">
        <v>53</v>
      </c>
      <c r="N1390" s="1" t="s">
        <v>22</v>
      </c>
      <c r="O1390" s="1" t="s">
        <v>20</v>
      </c>
      <c r="P1390" s="1" t="str">
        <f>IFERROR( LOOKUP(Table1[[#This Row],[Age]],$AO$3:$AO$8,$AP$3:$AP$8), "Out of Range")</f>
        <v>55-65</v>
      </c>
      <c r="Q1390" s="1" t="str">
        <f>TEXT(Table1[[#This Row],[Date Joined]],"DD")</f>
        <v>26</v>
      </c>
      <c r="R1390" s="1" t="str">
        <f>TEXT(Table1[[#This Row],[Date Joined]],"MMM")</f>
        <v>Jul</v>
      </c>
      <c r="S1390" s="1" t="str">
        <f>TEXT(Table1[[#This Row],[Date Joined]],"YYYY")</f>
        <v>2017</v>
      </c>
    </row>
    <row r="1391" spans="1:19" x14ac:dyDescent="0.3">
      <c r="A1391" s="1" t="s">
        <v>1498</v>
      </c>
      <c r="B1391" s="1" t="s">
        <v>93</v>
      </c>
      <c r="C1391" s="1" t="s">
        <v>15</v>
      </c>
      <c r="D1391" s="2">
        <v>54</v>
      </c>
      <c r="E1391" s="1" t="s">
        <v>40</v>
      </c>
      <c r="F1391" s="1" t="s">
        <v>26</v>
      </c>
      <c r="G1391" s="28">
        <v>42942</v>
      </c>
      <c r="H1391" s="3">
        <v>134575.99</v>
      </c>
      <c r="I1391" s="1" t="s">
        <v>18</v>
      </c>
      <c r="J1391" s="1" t="s">
        <v>32</v>
      </c>
      <c r="K1391" s="1" t="s">
        <v>20</v>
      </c>
      <c r="L1391" s="1" t="s">
        <v>28</v>
      </c>
      <c r="M1391" s="1" t="s">
        <v>21</v>
      </c>
      <c r="N1391" s="1" t="s">
        <v>22</v>
      </c>
      <c r="O1391" s="1" t="s">
        <v>20</v>
      </c>
      <c r="P1391" s="1" t="str">
        <f>IFERROR( LOOKUP(Table1[[#This Row],[Age]],$AO$3:$AO$8,$AP$3:$AP$8), "Out of Range")</f>
        <v>45-55</v>
      </c>
      <c r="Q1391" s="1" t="str">
        <f>TEXT(Table1[[#This Row],[Date Joined]],"DD")</f>
        <v>26</v>
      </c>
      <c r="R1391" s="1" t="str">
        <f>TEXT(Table1[[#This Row],[Date Joined]],"MMM")</f>
        <v>Jul</v>
      </c>
      <c r="S1391" s="1" t="str">
        <f>TEXT(Table1[[#This Row],[Date Joined]],"YYYY")</f>
        <v>2017</v>
      </c>
    </row>
    <row r="1392" spans="1:19" x14ac:dyDescent="0.3">
      <c r="A1392" s="1" t="s">
        <v>1499</v>
      </c>
      <c r="B1392" s="1" t="s">
        <v>64</v>
      </c>
      <c r="C1392" s="1" t="s">
        <v>15</v>
      </c>
      <c r="D1392" s="2">
        <v>44</v>
      </c>
      <c r="E1392" s="1" t="s">
        <v>40</v>
      </c>
      <c r="F1392" s="1" t="s">
        <v>26</v>
      </c>
      <c r="G1392" s="28">
        <v>42942</v>
      </c>
      <c r="H1392" s="3">
        <v>83687.34</v>
      </c>
      <c r="I1392" s="1" t="s">
        <v>18</v>
      </c>
      <c r="J1392" s="1" t="s">
        <v>22</v>
      </c>
      <c r="K1392" s="1" t="s">
        <v>28</v>
      </c>
      <c r="L1392" s="1" t="s">
        <v>20</v>
      </c>
      <c r="M1392" s="1" t="s">
        <v>22</v>
      </c>
      <c r="N1392" s="1" t="s">
        <v>22</v>
      </c>
      <c r="O1392" s="1" t="s">
        <v>20</v>
      </c>
      <c r="P1392" s="1" t="str">
        <f>IFERROR( LOOKUP(Table1[[#This Row],[Age]],$AO$3:$AO$8,$AP$3:$AP$8), "Out of Range")</f>
        <v>35-45</v>
      </c>
      <c r="Q1392" s="1" t="str">
        <f>TEXT(Table1[[#This Row],[Date Joined]],"DD")</f>
        <v>26</v>
      </c>
      <c r="R1392" s="1" t="str">
        <f>TEXT(Table1[[#This Row],[Date Joined]],"MMM")</f>
        <v>Jul</v>
      </c>
      <c r="S1392" s="1" t="str">
        <f>TEXT(Table1[[#This Row],[Date Joined]],"YYYY")</f>
        <v>2017</v>
      </c>
    </row>
    <row r="1393" spans="1:19" x14ac:dyDescent="0.3">
      <c r="A1393" s="1" t="s">
        <v>1500</v>
      </c>
      <c r="B1393" s="1" t="s">
        <v>107</v>
      </c>
      <c r="C1393" s="1" t="s">
        <v>24</v>
      </c>
      <c r="D1393" s="2">
        <v>35</v>
      </c>
      <c r="E1393" s="1" t="s">
        <v>34</v>
      </c>
      <c r="F1393" s="1" t="s">
        <v>17</v>
      </c>
      <c r="G1393" s="28">
        <v>42942</v>
      </c>
      <c r="H1393" s="3">
        <v>59241.599999999999</v>
      </c>
      <c r="I1393" s="1" t="s">
        <v>31</v>
      </c>
      <c r="J1393" s="1" t="s">
        <v>27</v>
      </c>
      <c r="K1393" s="1" t="s">
        <v>20</v>
      </c>
      <c r="L1393" s="1" t="s">
        <v>20</v>
      </c>
      <c r="M1393" s="1" t="s">
        <v>53</v>
      </c>
      <c r="N1393" s="1" t="s">
        <v>38</v>
      </c>
      <c r="O1393" s="1" t="s">
        <v>20</v>
      </c>
      <c r="P1393" s="1" t="str">
        <f>IFERROR( LOOKUP(Table1[[#This Row],[Age]],$AO$3:$AO$8,$AP$3:$AP$8), "Out of Range")</f>
        <v>35-45</v>
      </c>
      <c r="Q1393" s="1" t="str">
        <f>TEXT(Table1[[#This Row],[Date Joined]],"DD")</f>
        <v>26</v>
      </c>
      <c r="R1393" s="1" t="str">
        <f>TEXT(Table1[[#This Row],[Date Joined]],"MMM")</f>
        <v>Jul</v>
      </c>
      <c r="S1393" s="1" t="str">
        <f>TEXT(Table1[[#This Row],[Date Joined]],"YYYY")</f>
        <v>2017</v>
      </c>
    </row>
    <row r="1394" spans="1:19" x14ac:dyDescent="0.3">
      <c r="A1394" s="1" t="s">
        <v>1501</v>
      </c>
      <c r="B1394" s="1" t="s">
        <v>35</v>
      </c>
      <c r="C1394" s="1" t="s">
        <v>24</v>
      </c>
      <c r="D1394" s="2">
        <v>21</v>
      </c>
      <c r="E1394" s="1" t="s">
        <v>25</v>
      </c>
      <c r="F1394" s="1" t="s">
        <v>26</v>
      </c>
      <c r="G1394" s="28">
        <v>42942</v>
      </c>
      <c r="H1394" s="3">
        <v>16769.04</v>
      </c>
      <c r="I1394" s="1" t="s">
        <v>18</v>
      </c>
      <c r="J1394" s="1" t="s">
        <v>27</v>
      </c>
      <c r="K1394" s="1" t="s">
        <v>28</v>
      </c>
      <c r="L1394" s="1" t="s">
        <v>20</v>
      </c>
      <c r="M1394" s="1" t="s">
        <v>22</v>
      </c>
      <c r="N1394" s="1" t="s">
        <v>22</v>
      </c>
      <c r="O1394" s="1" t="s">
        <v>20</v>
      </c>
      <c r="P1394" s="1" t="str">
        <f>IFERROR( LOOKUP(Table1[[#This Row],[Age]],$AO$3:$AO$8,$AP$3:$AP$8), "Out of Range")</f>
        <v>15-25</v>
      </c>
      <c r="Q1394" s="1" t="str">
        <f>TEXT(Table1[[#This Row],[Date Joined]],"DD")</f>
        <v>26</v>
      </c>
      <c r="R1394" s="1" t="str">
        <f>TEXT(Table1[[#This Row],[Date Joined]],"MMM")</f>
        <v>Jul</v>
      </c>
      <c r="S1394" s="1" t="str">
        <f>TEXT(Table1[[#This Row],[Date Joined]],"YYYY")</f>
        <v>2017</v>
      </c>
    </row>
    <row r="1395" spans="1:19" x14ac:dyDescent="0.3">
      <c r="A1395" s="1" t="s">
        <v>3841</v>
      </c>
      <c r="B1395" s="1" t="s">
        <v>99</v>
      </c>
      <c r="C1395" s="1" t="s">
        <v>24</v>
      </c>
      <c r="D1395" s="2">
        <v>28</v>
      </c>
      <c r="E1395" s="1" t="s">
        <v>16</v>
      </c>
      <c r="F1395" s="1" t="s">
        <v>26</v>
      </c>
      <c r="G1395" s="28">
        <v>43084</v>
      </c>
      <c r="H1395" s="3">
        <v>20324.97</v>
      </c>
      <c r="I1395" s="1" t="s">
        <v>31</v>
      </c>
      <c r="J1395" s="1" t="s">
        <v>27</v>
      </c>
      <c r="K1395" s="1" t="s">
        <v>20</v>
      </c>
      <c r="L1395" s="1" t="s">
        <v>28</v>
      </c>
      <c r="M1395" s="1" t="s">
        <v>21</v>
      </c>
      <c r="N1395" s="1" t="s">
        <v>22</v>
      </c>
      <c r="O1395" s="1" t="s">
        <v>20</v>
      </c>
      <c r="P1395" s="1" t="str">
        <f>IFERROR( LOOKUP(Table1[[#This Row],[Age]],$AO$3:$AO$8,$AP$3:$AP$8), "Out of Range")</f>
        <v>26-35</v>
      </c>
      <c r="Q1395" s="1" t="str">
        <f>TEXT(Table1[[#This Row],[Date Joined]],"DD")</f>
        <v>15</v>
      </c>
      <c r="R1395" s="1" t="str">
        <f>TEXT(Table1[[#This Row],[Date Joined]],"MMM")</f>
        <v>Dec</v>
      </c>
      <c r="S1395" s="1" t="str">
        <f>TEXT(Table1[[#This Row],[Date Joined]],"YYYY")</f>
        <v>2017</v>
      </c>
    </row>
    <row r="1396" spans="1:19" x14ac:dyDescent="0.3">
      <c r="A1396" s="1" t="s">
        <v>1503</v>
      </c>
      <c r="B1396" s="1" t="s">
        <v>35</v>
      </c>
      <c r="C1396" s="1" t="s">
        <v>24</v>
      </c>
      <c r="D1396" s="2">
        <v>39</v>
      </c>
      <c r="E1396" s="1" t="s">
        <v>16</v>
      </c>
      <c r="F1396" s="1" t="s">
        <v>17</v>
      </c>
      <c r="G1396" s="28">
        <v>42943</v>
      </c>
      <c r="H1396" s="3">
        <v>10239.48</v>
      </c>
      <c r="I1396" s="1" t="s">
        <v>31</v>
      </c>
      <c r="J1396" s="1" t="s">
        <v>27</v>
      </c>
      <c r="K1396" s="1" t="s">
        <v>28</v>
      </c>
      <c r="L1396" s="1" t="s">
        <v>28</v>
      </c>
      <c r="M1396" s="1" t="s">
        <v>22</v>
      </c>
      <c r="N1396" s="1" t="s">
        <v>22</v>
      </c>
      <c r="O1396" s="1" t="s">
        <v>20</v>
      </c>
      <c r="P1396" s="1" t="str">
        <f>IFERROR( LOOKUP(Table1[[#This Row],[Age]],$AO$3:$AO$8,$AP$3:$AP$8), "Out of Range")</f>
        <v>35-45</v>
      </c>
      <c r="Q1396" s="1" t="str">
        <f>TEXT(Table1[[#This Row],[Date Joined]],"DD")</f>
        <v>27</v>
      </c>
      <c r="R1396" s="1" t="str">
        <f>TEXT(Table1[[#This Row],[Date Joined]],"MMM")</f>
        <v>Jul</v>
      </c>
      <c r="S1396" s="1" t="str">
        <f>TEXT(Table1[[#This Row],[Date Joined]],"YYYY")</f>
        <v>2017</v>
      </c>
    </row>
    <row r="1397" spans="1:19" x14ac:dyDescent="0.3">
      <c r="A1397" s="1" t="s">
        <v>3935</v>
      </c>
      <c r="B1397" s="1" t="s">
        <v>95</v>
      </c>
      <c r="C1397" s="1" t="s">
        <v>24</v>
      </c>
      <c r="D1397" s="2">
        <v>28</v>
      </c>
      <c r="E1397" s="1" t="s">
        <v>34</v>
      </c>
      <c r="F1397" s="1" t="s">
        <v>17</v>
      </c>
      <c r="G1397" s="28">
        <v>43088</v>
      </c>
      <c r="H1397" s="3">
        <v>73235.210000000006</v>
      </c>
      <c r="I1397" s="1" t="s">
        <v>18</v>
      </c>
      <c r="J1397" s="1" t="s">
        <v>27</v>
      </c>
      <c r="K1397" s="1" t="s">
        <v>28</v>
      </c>
      <c r="L1397" s="1" t="s">
        <v>28</v>
      </c>
      <c r="M1397" s="1" t="s">
        <v>21</v>
      </c>
      <c r="N1397" s="1" t="s">
        <v>22</v>
      </c>
      <c r="O1397" s="1" t="s">
        <v>20</v>
      </c>
      <c r="P1397" s="1" t="str">
        <f>IFERROR( LOOKUP(Table1[[#This Row],[Age]],$AO$3:$AO$8,$AP$3:$AP$8), "Out of Range")</f>
        <v>26-35</v>
      </c>
      <c r="Q1397" s="1" t="str">
        <f>TEXT(Table1[[#This Row],[Date Joined]],"DD")</f>
        <v>19</v>
      </c>
      <c r="R1397" s="1" t="str">
        <f>TEXT(Table1[[#This Row],[Date Joined]],"MMM")</f>
        <v>Dec</v>
      </c>
      <c r="S1397" s="1" t="str">
        <f>TEXT(Table1[[#This Row],[Date Joined]],"YYYY")</f>
        <v>2017</v>
      </c>
    </row>
    <row r="1398" spans="1:19" x14ac:dyDescent="0.3">
      <c r="A1398" s="1" t="s">
        <v>1505</v>
      </c>
      <c r="B1398" s="1" t="s">
        <v>75</v>
      </c>
      <c r="C1398" s="1" t="s">
        <v>15</v>
      </c>
      <c r="D1398" s="2">
        <v>36</v>
      </c>
      <c r="E1398" s="1" t="s">
        <v>16</v>
      </c>
      <c r="F1398" s="1" t="s">
        <v>17</v>
      </c>
      <c r="G1398" s="28">
        <v>42943</v>
      </c>
      <c r="H1398" s="3">
        <v>35334.1</v>
      </c>
      <c r="I1398" s="1" t="s">
        <v>18</v>
      </c>
      <c r="J1398" s="1" t="s">
        <v>27</v>
      </c>
      <c r="K1398" s="1" t="s">
        <v>28</v>
      </c>
      <c r="L1398" s="1" t="s">
        <v>20</v>
      </c>
      <c r="M1398" s="1" t="s">
        <v>22</v>
      </c>
      <c r="N1398" s="1" t="s">
        <v>22</v>
      </c>
      <c r="O1398" s="1" t="s">
        <v>20</v>
      </c>
      <c r="P1398" s="1" t="str">
        <f>IFERROR( LOOKUP(Table1[[#This Row],[Age]],$AO$3:$AO$8,$AP$3:$AP$8), "Out of Range")</f>
        <v>35-45</v>
      </c>
      <c r="Q1398" s="1" t="str">
        <f>TEXT(Table1[[#This Row],[Date Joined]],"DD")</f>
        <v>27</v>
      </c>
      <c r="R1398" s="1" t="str">
        <f>TEXT(Table1[[#This Row],[Date Joined]],"MMM")</f>
        <v>Jul</v>
      </c>
      <c r="S1398" s="1" t="str">
        <f>TEXT(Table1[[#This Row],[Date Joined]],"YYYY")</f>
        <v>2017</v>
      </c>
    </row>
    <row r="1399" spans="1:19" x14ac:dyDescent="0.3">
      <c r="A1399" s="1" t="s">
        <v>1506</v>
      </c>
      <c r="B1399" s="1" t="s">
        <v>60</v>
      </c>
      <c r="C1399" s="1" t="s">
        <v>24</v>
      </c>
      <c r="D1399" s="2">
        <v>34</v>
      </c>
      <c r="E1399" s="1" t="s">
        <v>16</v>
      </c>
      <c r="F1399" s="1" t="s">
        <v>17</v>
      </c>
      <c r="G1399" s="28">
        <v>42943</v>
      </c>
      <c r="H1399" s="3">
        <v>33881.69</v>
      </c>
      <c r="I1399" s="1" t="s">
        <v>18</v>
      </c>
      <c r="J1399" s="1" t="s">
        <v>27</v>
      </c>
      <c r="K1399" s="1" t="s">
        <v>28</v>
      </c>
      <c r="L1399" s="1" t="s">
        <v>20</v>
      </c>
      <c r="M1399" s="1" t="s">
        <v>22</v>
      </c>
      <c r="N1399" s="1" t="s">
        <v>22</v>
      </c>
      <c r="O1399" s="1" t="s">
        <v>20</v>
      </c>
      <c r="P1399" s="1" t="str">
        <f>IFERROR( LOOKUP(Table1[[#This Row],[Age]],$AO$3:$AO$8,$AP$3:$AP$8), "Out of Range")</f>
        <v>26-35</v>
      </c>
      <c r="Q1399" s="1" t="str">
        <f>TEXT(Table1[[#This Row],[Date Joined]],"DD")</f>
        <v>27</v>
      </c>
      <c r="R1399" s="1" t="str">
        <f>TEXT(Table1[[#This Row],[Date Joined]],"MMM")</f>
        <v>Jul</v>
      </c>
      <c r="S1399" s="1" t="str">
        <f>TEXT(Table1[[#This Row],[Date Joined]],"YYYY")</f>
        <v>2017</v>
      </c>
    </row>
    <row r="1400" spans="1:19" x14ac:dyDescent="0.3">
      <c r="A1400" s="1" t="s">
        <v>1507</v>
      </c>
      <c r="B1400" s="1" t="s">
        <v>106</v>
      </c>
      <c r="C1400" s="1" t="s">
        <v>15</v>
      </c>
      <c r="D1400" s="2">
        <v>34</v>
      </c>
      <c r="E1400" s="1" t="s">
        <v>16</v>
      </c>
      <c r="F1400" s="1" t="s">
        <v>17</v>
      </c>
      <c r="G1400" s="28">
        <v>42943</v>
      </c>
      <c r="H1400" s="3">
        <v>87533.7</v>
      </c>
      <c r="I1400" s="1" t="s">
        <v>31</v>
      </c>
      <c r="J1400" s="1" t="s">
        <v>27</v>
      </c>
      <c r="K1400" s="1" t="s">
        <v>20</v>
      </c>
      <c r="L1400" s="1" t="s">
        <v>28</v>
      </c>
      <c r="M1400" s="1" t="s">
        <v>21</v>
      </c>
      <c r="N1400" s="1" t="s">
        <v>29</v>
      </c>
      <c r="O1400" s="1" t="s">
        <v>20</v>
      </c>
      <c r="P1400" s="1" t="str">
        <f>IFERROR( LOOKUP(Table1[[#This Row],[Age]],$AO$3:$AO$8,$AP$3:$AP$8), "Out of Range")</f>
        <v>26-35</v>
      </c>
      <c r="Q1400" s="1" t="str">
        <f>TEXT(Table1[[#This Row],[Date Joined]],"DD")</f>
        <v>27</v>
      </c>
      <c r="R1400" s="1" t="str">
        <f>TEXT(Table1[[#This Row],[Date Joined]],"MMM")</f>
        <v>Jul</v>
      </c>
      <c r="S1400" s="1" t="str">
        <f>TEXT(Table1[[#This Row],[Date Joined]],"YYYY")</f>
        <v>2017</v>
      </c>
    </row>
    <row r="1401" spans="1:19" x14ac:dyDescent="0.3">
      <c r="A1401" s="1" t="s">
        <v>1508</v>
      </c>
      <c r="B1401" s="1" t="s">
        <v>92</v>
      </c>
      <c r="C1401" s="1" t="s">
        <v>24</v>
      </c>
      <c r="D1401" s="2">
        <v>41</v>
      </c>
      <c r="E1401" s="1" t="s">
        <v>16</v>
      </c>
      <c r="F1401" s="1" t="s">
        <v>17</v>
      </c>
      <c r="G1401" s="28">
        <v>42943</v>
      </c>
      <c r="H1401" s="3">
        <v>34599.42</v>
      </c>
      <c r="I1401" s="1" t="s">
        <v>31</v>
      </c>
      <c r="J1401" s="1" t="s">
        <v>32</v>
      </c>
      <c r="K1401" s="1" t="s">
        <v>20</v>
      </c>
      <c r="L1401" s="1" t="s">
        <v>20</v>
      </c>
      <c r="M1401" s="1" t="s">
        <v>21</v>
      </c>
      <c r="N1401" s="1" t="s">
        <v>22</v>
      </c>
      <c r="O1401" s="1" t="s">
        <v>20</v>
      </c>
      <c r="P1401" s="1" t="str">
        <f>IFERROR( LOOKUP(Table1[[#This Row],[Age]],$AO$3:$AO$8,$AP$3:$AP$8), "Out of Range")</f>
        <v>35-45</v>
      </c>
      <c r="Q1401" s="1" t="str">
        <f>TEXT(Table1[[#This Row],[Date Joined]],"DD")</f>
        <v>27</v>
      </c>
      <c r="R1401" s="1" t="str">
        <f>TEXT(Table1[[#This Row],[Date Joined]],"MMM")</f>
        <v>Jul</v>
      </c>
      <c r="S1401" s="1" t="str">
        <f>TEXT(Table1[[#This Row],[Date Joined]],"YYYY")</f>
        <v>2017</v>
      </c>
    </row>
    <row r="1402" spans="1:19" x14ac:dyDescent="0.3">
      <c r="A1402" s="1" t="s">
        <v>3942</v>
      </c>
      <c r="B1402" s="1" t="s">
        <v>81</v>
      </c>
      <c r="C1402" s="1" t="s">
        <v>24</v>
      </c>
      <c r="D1402" s="2">
        <v>28</v>
      </c>
      <c r="E1402" s="1" t="s">
        <v>16</v>
      </c>
      <c r="F1402" s="1" t="s">
        <v>41</v>
      </c>
      <c r="G1402" s="28">
        <v>43089</v>
      </c>
      <c r="H1402" s="3">
        <v>102683.76</v>
      </c>
      <c r="I1402" s="1" t="s">
        <v>49</v>
      </c>
      <c r="J1402" s="1" t="s">
        <v>27</v>
      </c>
      <c r="K1402" s="1" t="s">
        <v>28</v>
      </c>
      <c r="L1402" s="1" t="s">
        <v>20</v>
      </c>
      <c r="M1402" s="1" t="s">
        <v>21</v>
      </c>
      <c r="N1402" s="1" t="s">
        <v>22</v>
      </c>
      <c r="O1402" s="1" t="s">
        <v>20</v>
      </c>
      <c r="P1402" s="1" t="str">
        <f>IFERROR( LOOKUP(Table1[[#This Row],[Age]],$AO$3:$AO$8,$AP$3:$AP$8), "Out of Range")</f>
        <v>26-35</v>
      </c>
      <c r="Q1402" s="1" t="str">
        <f>TEXT(Table1[[#This Row],[Date Joined]],"DD")</f>
        <v>20</v>
      </c>
      <c r="R1402" s="1" t="str">
        <f>TEXT(Table1[[#This Row],[Date Joined]],"MMM")</f>
        <v>Dec</v>
      </c>
      <c r="S1402" s="1" t="str">
        <f>TEXT(Table1[[#This Row],[Date Joined]],"YYYY")</f>
        <v>2017</v>
      </c>
    </row>
    <row r="1403" spans="1:19" x14ac:dyDescent="0.3">
      <c r="A1403" s="1" t="s">
        <v>1510</v>
      </c>
      <c r="B1403" s="1" t="s">
        <v>33</v>
      </c>
      <c r="C1403" s="1" t="s">
        <v>15</v>
      </c>
      <c r="D1403" s="2">
        <v>48</v>
      </c>
      <c r="E1403" s="1" t="s">
        <v>40</v>
      </c>
      <c r="F1403" s="1" t="s">
        <v>26</v>
      </c>
      <c r="G1403" s="28">
        <v>42943</v>
      </c>
      <c r="H1403" s="3">
        <v>1801.6</v>
      </c>
      <c r="I1403" s="1" t="s">
        <v>18</v>
      </c>
      <c r="J1403" s="1" t="s">
        <v>22</v>
      </c>
      <c r="K1403" s="1" t="s">
        <v>28</v>
      </c>
      <c r="L1403" s="1" t="s">
        <v>20</v>
      </c>
      <c r="M1403" s="1" t="s">
        <v>53</v>
      </c>
      <c r="N1403" s="1" t="s">
        <v>22</v>
      </c>
      <c r="O1403" s="1" t="s">
        <v>20</v>
      </c>
      <c r="P1403" s="1" t="str">
        <f>IFERROR( LOOKUP(Table1[[#This Row],[Age]],$AO$3:$AO$8,$AP$3:$AP$8), "Out of Range")</f>
        <v>45-55</v>
      </c>
      <c r="Q1403" s="1" t="str">
        <f>TEXT(Table1[[#This Row],[Date Joined]],"DD")</f>
        <v>27</v>
      </c>
      <c r="R1403" s="1" t="str">
        <f>TEXT(Table1[[#This Row],[Date Joined]],"MMM")</f>
        <v>Jul</v>
      </c>
      <c r="S1403" s="1" t="str">
        <f>TEXT(Table1[[#This Row],[Date Joined]],"YYYY")</f>
        <v>2017</v>
      </c>
    </row>
    <row r="1404" spans="1:19" x14ac:dyDescent="0.3">
      <c r="A1404" s="1" t="s">
        <v>1511</v>
      </c>
      <c r="B1404" s="1" t="s">
        <v>51</v>
      </c>
      <c r="C1404" s="1" t="s">
        <v>15</v>
      </c>
      <c r="D1404" s="2">
        <v>39</v>
      </c>
      <c r="E1404" s="1" t="s">
        <v>40</v>
      </c>
      <c r="F1404" s="1" t="s">
        <v>26</v>
      </c>
      <c r="G1404" s="28">
        <v>42943</v>
      </c>
      <c r="H1404" s="3">
        <v>1872.43</v>
      </c>
      <c r="I1404" s="1" t="s">
        <v>49</v>
      </c>
      <c r="J1404" s="1" t="s">
        <v>32</v>
      </c>
      <c r="K1404" s="1" t="s">
        <v>28</v>
      </c>
      <c r="L1404" s="1" t="s">
        <v>20</v>
      </c>
      <c r="M1404" s="1" t="s">
        <v>21</v>
      </c>
      <c r="N1404" s="1" t="s">
        <v>22</v>
      </c>
      <c r="O1404" s="1" t="s">
        <v>20</v>
      </c>
      <c r="P1404" s="1" t="str">
        <f>IFERROR( LOOKUP(Table1[[#This Row],[Age]],$AO$3:$AO$8,$AP$3:$AP$8), "Out of Range")</f>
        <v>35-45</v>
      </c>
      <c r="Q1404" s="1" t="str">
        <f>TEXT(Table1[[#This Row],[Date Joined]],"DD")</f>
        <v>27</v>
      </c>
      <c r="R1404" s="1" t="str">
        <f>TEXT(Table1[[#This Row],[Date Joined]],"MMM")</f>
        <v>Jul</v>
      </c>
      <c r="S1404" s="1" t="str">
        <f>TEXT(Table1[[#This Row],[Date Joined]],"YYYY")</f>
        <v>2017</v>
      </c>
    </row>
    <row r="1405" spans="1:19" x14ac:dyDescent="0.3">
      <c r="A1405" s="1" t="s">
        <v>3961</v>
      </c>
      <c r="B1405" s="1" t="s">
        <v>35</v>
      </c>
      <c r="C1405" s="1" t="s">
        <v>15</v>
      </c>
      <c r="D1405" s="2">
        <v>28</v>
      </c>
      <c r="E1405" s="1" t="s">
        <v>16</v>
      </c>
      <c r="F1405" s="1" t="s">
        <v>26</v>
      </c>
      <c r="G1405" s="28">
        <v>43090</v>
      </c>
      <c r="H1405" s="3">
        <v>81279.929999999993</v>
      </c>
      <c r="I1405" s="1" t="s">
        <v>18</v>
      </c>
      <c r="J1405" s="1" t="s">
        <v>27</v>
      </c>
      <c r="K1405" s="1" t="s">
        <v>20</v>
      </c>
      <c r="L1405" s="1" t="s">
        <v>20</v>
      </c>
      <c r="M1405" s="1" t="s">
        <v>21</v>
      </c>
      <c r="N1405" s="1" t="s">
        <v>22</v>
      </c>
      <c r="O1405" s="1" t="s">
        <v>20</v>
      </c>
      <c r="P1405" s="1" t="str">
        <f>IFERROR( LOOKUP(Table1[[#This Row],[Age]],$AO$3:$AO$8,$AP$3:$AP$8), "Out of Range")</f>
        <v>26-35</v>
      </c>
      <c r="Q1405" s="1" t="str">
        <f>TEXT(Table1[[#This Row],[Date Joined]],"DD")</f>
        <v>21</v>
      </c>
      <c r="R1405" s="1" t="str">
        <f>TEXT(Table1[[#This Row],[Date Joined]],"MMM")</f>
        <v>Dec</v>
      </c>
      <c r="S1405" s="1" t="str">
        <f>TEXT(Table1[[#This Row],[Date Joined]],"YYYY")</f>
        <v>2017</v>
      </c>
    </row>
    <row r="1406" spans="1:19" x14ac:dyDescent="0.3">
      <c r="A1406" s="1" t="s">
        <v>1513</v>
      </c>
      <c r="B1406" s="1" t="s">
        <v>72</v>
      </c>
      <c r="C1406" s="1" t="s">
        <v>15</v>
      </c>
      <c r="D1406" s="2">
        <v>52</v>
      </c>
      <c r="E1406" s="1" t="s">
        <v>40</v>
      </c>
      <c r="F1406" s="1" t="s">
        <v>26</v>
      </c>
      <c r="G1406" s="28">
        <v>42943</v>
      </c>
      <c r="H1406" s="3">
        <v>88730.3</v>
      </c>
      <c r="I1406" s="1" t="s">
        <v>18</v>
      </c>
      <c r="J1406" s="1" t="s">
        <v>32</v>
      </c>
      <c r="K1406" s="1" t="s">
        <v>20</v>
      </c>
      <c r="L1406" s="1" t="s">
        <v>20</v>
      </c>
      <c r="M1406" s="1" t="s">
        <v>21</v>
      </c>
      <c r="N1406" s="1" t="s">
        <v>22</v>
      </c>
      <c r="O1406" s="1" t="s">
        <v>20</v>
      </c>
      <c r="P1406" s="1" t="str">
        <f>IFERROR( LOOKUP(Table1[[#This Row],[Age]],$AO$3:$AO$8,$AP$3:$AP$8), "Out of Range")</f>
        <v>45-55</v>
      </c>
      <c r="Q1406" s="1" t="str">
        <f>TEXT(Table1[[#This Row],[Date Joined]],"DD")</f>
        <v>27</v>
      </c>
      <c r="R1406" s="1" t="str">
        <f>TEXT(Table1[[#This Row],[Date Joined]],"MMM")</f>
        <v>Jul</v>
      </c>
      <c r="S1406" s="1" t="str">
        <f>TEXT(Table1[[#This Row],[Date Joined]],"YYYY")</f>
        <v>2017</v>
      </c>
    </row>
    <row r="1407" spans="1:19" x14ac:dyDescent="0.3">
      <c r="A1407" s="1" t="s">
        <v>1514</v>
      </c>
      <c r="B1407" s="1" t="s">
        <v>94</v>
      </c>
      <c r="C1407" s="1" t="s">
        <v>24</v>
      </c>
      <c r="D1407" s="2">
        <v>49</v>
      </c>
      <c r="E1407" s="1" t="s">
        <v>40</v>
      </c>
      <c r="F1407" s="1" t="s">
        <v>41</v>
      </c>
      <c r="G1407" s="28">
        <v>42943</v>
      </c>
      <c r="H1407" s="3">
        <v>110564.39</v>
      </c>
      <c r="I1407" s="1" t="s">
        <v>18</v>
      </c>
      <c r="J1407" s="1" t="s">
        <v>19</v>
      </c>
      <c r="K1407" s="1" t="s">
        <v>28</v>
      </c>
      <c r="L1407" s="1" t="s">
        <v>20</v>
      </c>
      <c r="M1407" s="1" t="s">
        <v>21</v>
      </c>
      <c r="N1407" s="1" t="s">
        <v>38</v>
      </c>
      <c r="O1407" s="1" t="s">
        <v>20</v>
      </c>
      <c r="P1407" s="1" t="str">
        <f>IFERROR( LOOKUP(Table1[[#This Row],[Age]],$AO$3:$AO$8,$AP$3:$AP$8), "Out of Range")</f>
        <v>45-55</v>
      </c>
      <c r="Q1407" s="1" t="str">
        <f>TEXT(Table1[[#This Row],[Date Joined]],"DD")</f>
        <v>27</v>
      </c>
      <c r="R1407" s="1" t="str">
        <f>TEXT(Table1[[#This Row],[Date Joined]],"MMM")</f>
        <v>Jul</v>
      </c>
      <c r="S1407" s="1" t="str">
        <f>TEXT(Table1[[#This Row],[Date Joined]],"YYYY")</f>
        <v>2017</v>
      </c>
    </row>
    <row r="1408" spans="1:19" x14ac:dyDescent="0.3">
      <c r="A1408" s="1" t="s">
        <v>1515</v>
      </c>
      <c r="B1408" s="1" t="s">
        <v>39</v>
      </c>
      <c r="C1408" s="1" t="s">
        <v>15</v>
      </c>
      <c r="D1408" s="2">
        <v>55</v>
      </c>
      <c r="E1408" s="1" t="s">
        <v>40</v>
      </c>
      <c r="F1408" s="1" t="s">
        <v>41</v>
      </c>
      <c r="G1408" s="28">
        <v>42943</v>
      </c>
      <c r="H1408" s="3">
        <v>5069.1499999999996</v>
      </c>
      <c r="I1408" s="1" t="s">
        <v>31</v>
      </c>
      <c r="J1408" s="1" t="s">
        <v>27</v>
      </c>
      <c r="K1408" s="1" t="s">
        <v>20</v>
      </c>
      <c r="L1408" s="1" t="s">
        <v>20</v>
      </c>
      <c r="M1408" s="1" t="s">
        <v>22</v>
      </c>
      <c r="N1408" s="1" t="s">
        <v>22</v>
      </c>
      <c r="O1408" s="1" t="s">
        <v>20</v>
      </c>
      <c r="P1408" s="1" t="str">
        <f>IFERROR( LOOKUP(Table1[[#This Row],[Age]],$AO$3:$AO$8,$AP$3:$AP$8), "Out of Range")</f>
        <v>55-65</v>
      </c>
      <c r="Q1408" s="1" t="str">
        <f>TEXT(Table1[[#This Row],[Date Joined]],"DD")</f>
        <v>27</v>
      </c>
      <c r="R1408" s="1" t="str">
        <f>TEXT(Table1[[#This Row],[Date Joined]],"MMM")</f>
        <v>Jul</v>
      </c>
      <c r="S1408" s="1" t="str">
        <f>TEXT(Table1[[#This Row],[Date Joined]],"YYYY")</f>
        <v>2017</v>
      </c>
    </row>
    <row r="1409" spans="1:19" x14ac:dyDescent="0.3">
      <c r="A1409" s="1" t="s">
        <v>1516</v>
      </c>
      <c r="B1409" s="1" t="s">
        <v>51</v>
      </c>
      <c r="C1409" s="1" t="s">
        <v>24</v>
      </c>
      <c r="D1409" s="2">
        <v>40</v>
      </c>
      <c r="E1409" s="1" t="s">
        <v>34</v>
      </c>
      <c r="F1409" s="1" t="s">
        <v>17</v>
      </c>
      <c r="G1409" s="28">
        <v>42943</v>
      </c>
      <c r="H1409" s="3">
        <v>50448.160000000003</v>
      </c>
      <c r="I1409" s="1" t="s">
        <v>31</v>
      </c>
      <c r="J1409" s="1" t="s">
        <v>32</v>
      </c>
      <c r="K1409" s="1" t="s">
        <v>28</v>
      </c>
      <c r="L1409" s="1" t="s">
        <v>20</v>
      </c>
      <c r="M1409" s="1" t="s">
        <v>22</v>
      </c>
      <c r="N1409" s="1" t="s">
        <v>22</v>
      </c>
      <c r="O1409" s="1" t="s">
        <v>20</v>
      </c>
      <c r="P1409" s="1" t="str">
        <f>IFERROR( LOOKUP(Table1[[#This Row],[Age]],$AO$3:$AO$8,$AP$3:$AP$8), "Out of Range")</f>
        <v>35-45</v>
      </c>
      <c r="Q1409" s="1" t="str">
        <f>TEXT(Table1[[#This Row],[Date Joined]],"DD")</f>
        <v>27</v>
      </c>
      <c r="R1409" s="1" t="str">
        <f>TEXT(Table1[[#This Row],[Date Joined]],"MMM")</f>
        <v>Jul</v>
      </c>
      <c r="S1409" s="1" t="str">
        <f>TEXT(Table1[[#This Row],[Date Joined]],"YYYY")</f>
        <v>2017</v>
      </c>
    </row>
    <row r="1410" spans="1:19" x14ac:dyDescent="0.3">
      <c r="A1410" s="1" t="s">
        <v>1517</v>
      </c>
      <c r="B1410" s="1" t="s">
        <v>73</v>
      </c>
      <c r="C1410" s="1" t="s">
        <v>15</v>
      </c>
      <c r="D1410" s="2">
        <v>39</v>
      </c>
      <c r="E1410" s="1" t="s">
        <v>34</v>
      </c>
      <c r="F1410" s="1" t="s">
        <v>17</v>
      </c>
      <c r="G1410" s="28">
        <v>42943</v>
      </c>
      <c r="H1410" s="3">
        <v>64569.46</v>
      </c>
      <c r="I1410" s="1" t="s">
        <v>49</v>
      </c>
      <c r="J1410" s="1" t="s">
        <v>22</v>
      </c>
      <c r="K1410" s="1" t="s">
        <v>28</v>
      </c>
      <c r="L1410" s="1" t="s">
        <v>20</v>
      </c>
      <c r="M1410" s="1" t="s">
        <v>21</v>
      </c>
      <c r="N1410" s="1" t="s">
        <v>22</v>
      </c>
      <c r="O1410" s="1" t="s">
        <v>20</v>
      </c>
      <c r="P1410" s="1" t="str">
        <f>IFERROR( LOOKUP(Table1[[#This Row],[Age]],$AO$3:$AO$8,$AP$3:$AP$8), "Out of Range")</f>
        <v>35-45</v>
      </c>
      <c r="Q1410" s="1" t="str">
        <f>TEXT(Table1[[#This Row],[Date Joined]],"DD")</f>
        <v>27</v>
      </c>
      <c r="R1410" s="1" t="str">
        <f>TEXT(Table1[[#This Row],[Date Joined]],"MMM")</f>
        <v>Jul</v>
      </c>
      <c r="S1410" s="1" t="str">
        <f>TEXT(Table1[[#This Row],[Date Joined]],"YYYY")</f>
        <v>2017</v>
      </c>
    </row>
    <row r="1411" spans="1:19" x14ac:dyDescent="0.3">
      <c r="A1411" s="1" t="s">
        <v>1518</v>
      </c>
      <c r="B1411" s="1" t="s">
        <v>35</v>
      </c>
      <c r="C1411" s="1" t="s">
        <v>15</v>
      </c>
      <c r="D1411" s="2">
        <v>43</v>
      </c>
      <c r="E1411" s="1" t="s">
        <v>34</v>
      </c>
      <c r="F1411" s="1" t="s">
        <v>17</v>
      </c>
      <c r="G1411" s="28">
        <v>42943</v>
      </c>
      <c r="H1411" s="3">
        <v>172647.75</v>
      </c>
      <c r="I1411" s="1" t="s">
        <v>18</v>
      </c>
      <c r="J1411" s="1" t="s">
        <v>27</v>
      </c>
      <c r="K1411" s="1" t="s">
        <v>28</v>
      </c>
      <c r="L1411" s="1" t="s">
        <v>20</v>
      </c>
      <c r="M1411" s="1" t="s">
        <v>22</v>
      </c>
      <c r="N1411" s="1" t="s">
        <v>22</v>
      </c>
      <c r="O1411" s="1" t="s">
        <v>20</v>
      </c>
      <c r="P1411" s="1" t="str">
        <f>IFERROR( LOOKUP(Table1[[#This Row],[Age]],$AO$3:$AO$8,$AP$3:$AP$8), "Out of Range")</f>
        <v>35-45</v>
      </c>
      <c r="Q1411" s="1" t="str">
        <f>TEXT(Table1[[#This Row],[Date Joined]],"DD")</f>
        <v>27</v>
      </c>
      <c r="R1411" s="1" t="str">
        <f>TEXT(Table1[[#This Row],[Date Joined]],"MMM")</f>
        <v>Jul</v>
      </c>
      <c r="S1411" s="1" t="str">
        <f>TEXT(Table1[[#This Row],[Date Joined]],"YYYY")</f>
        <v>2017</v>
      </c>
    </row>
    <row r="1412" spans="1:19" x14ac:dyDescent="0.3">
      <c r="A1412" s="1" t="s">
        <v>1519</v>
      </c>
      <c r="B1412" s="1" t="s">
        <v>59</v>
      </c>
      <c r="C1412" s="1" t="s">
        <v>24</v>
      </c>
      <c r="D1412" s="2">
        <v>38</v>
      </c>
      <c r="E1412" s="1" t="s">
        <v>34</v>
      </c>
      <c r="F1412" s="1" t="s">
        <v>17</v>
      </c>
      <c r="G1412" s="28">
        <v>42943</v>
      </c>
      <c r="H1412" s="3">
        <v>21491.64</v>
      </c>
      <c r="I1412" s="1" t="s">
        <v>49</v>
      </c>
      <c r="J1412" s="1" t="s">
        <v>27</v>
      </c>
      <c r="K1412" s="1" t="s">
        <v>28</v>
      </c>
      <c r="L1412" s="1" t="s">
        <v>20</v>
      </c>
      <c r="M1412" s="1" t="s">
        <v>22</v>
      </c>
      <c r="N1412" s="1" t="s">
        <v>22</v>
      </c>
      <c r="O1412" s="1" t="s">
        <v>20</v>
      </c>
      <c r="P1412" s="1" t="str">
        <f>IFERROR( LOOKUP(Table1[[#This Row],[Age]],$AO$3:$AO$8,$AP$3:$AP$8), "Out of Range")</f>
        <v>35-45</v>
      </c>
      <c r="Q1412" s="1" t="str">
        <f>TEXT(Table1[[#This Row],[Date Joined]],"DD")</f>
        <v>27</v>
      </c>
      <c r="R1412" s="1" t="str">
        <f>TEXT(Table1[[#This Row],[Date Joined]],"MMM")</f>
        <v>Jul</v>
      </c>
      <c r="S1412" s="1" t="str">
        <f>TEXT(Table1[[#This Row],[Date Joined]],"YYYY")</f>
        <v>2017</v>
      </c>
    </row>
    <row r="1413" spans="1:19" x14ac:dyDescent="0.3">
      <c r="A1413" s="1" t="s">
        <v>1520</v>
      </c>
      <c r="B1413" s="1" t="s">
        <v>47</v>
      </c>
      <c r="C1413" s="1" t="s">
        <v>24</v>
      </c>
      <c r="D1413" s="2">
        <v>35</v>
      </c>
      <c r="E1413" s="1" t="s">
        <v>34</v>
      </c>
      <c r="F1413" s="1" t="s">
        <v>17</v>
      </c>
      <c r="G1413" s="28">
        <v>42943</v>
      </c>
      <c r="H1413" s="3">
        <v>65970.37</v>
      </c>
      <c r="I1413" s="1" t="s">
        <v>31</v>
      </c>
      <c r="J1413" s="1" t="s">
        <v>27</v>
      </c>
      <c r="K1413" s="1" t="s">
        <v>28</v>
      </c>
      <c r="L1413" s="1" t="s">
        <v>20</v>
      </c>
      <c r="M1413" s="1" t="s">
        <v>21</v>
      </c>
      <c r="N1413" s="1" t="s">
        <v>38</v>
      </c>
      <c r="O1413" s="1" t="s">
        <v>28</v>
      </c>
      <c r="P1413" s="1" t="str">
        <f>IFERROR( LOOKUP(Table1[[#This Row],[Age]],$AO$3:$AO$8,$AP$3:$AP$8), "Out of Range")</f>
        <v>35-45</v>
      </c>
      <c r="Q1413" s="1" t="str">
        <f>TEXT(Table1[[#This Row],[Date Joined]],"DD")</f>
        <v>27</v>
      </c>
      <c r="R1413" s="1" t="str">
        <f>TEXT(Table1[[#This Row],[Date Joined]],"MMM")</f>
        <v>Jul</v>
      </c>
      <c r="S1413" s="1" t="str">
        <f>TEXT(Table1[[#This Row],[Date Joined]],"YYYY")</f>
        <v>2017</v>
      </c>
    </row>
    <row r="1414" spans="1:19" x14ac:dyDescent="0.3">
      <c r="A1414" s="1" t="s">
        <v>1521</v>
      </c>
      <c r="B1414" s="1" t="s">
        <v>35</v>
      </c>
      <c r="C1414" s="1" t="s">
        <v>24</v>
      </c>
      <c r="D1414" s="2">
        <v>52</v>
      </c>
      <c r="E1414" s="1" t="s">
        <v>25</v>
      </c>
      <c r="F1414" s="1" t="s">
        <v>41</v>
      </c>
      <c r="G1414" s="28">
        <v>42943</v>
      </c>
      <c r="H1414" s="3">
        <v>11587.64</v>
      </c>
      <c r="I1414" s="1" t="s">
        <v>49</v>
      </c>
      <c r="J1414" s="1" t="s">
        <v>22</v>
      </c>
      <c r="K1414" s="1" t="s">
        <v>20</v>
      </c>
      <c r="L1414" s="1" t="s">
        <v>20</v>
      </c>
      <c r="M1414" s="1" t="s">
        <v>21</v>
      </c>
      <c r="N1414" s="1" t="s">
        <v>22</v>
      </c>
      <c r="O1414" s="1" t="s">
        <v>20</v>
      </c>
      <c r="P1414" s="1" t="str">
        <f>IFERROR( LOOKUP(Table1[[#This Row],[Age]],$AO$3:$AO$8,$AP$3:$AP$8), "Out of Range")</f>
        <v>45-55</v>
      </c>
      <c r="Q1414" s="1" t="str">
        <f>TEXT(Table1[[#This Row],[Date Joined]],"DD")</f>
        <v>27</v>
      </c>
      <c r="R1414" s="1" t="str">
        <f>TEXT(Table1[[#This Row],[Date Joined]],"MMM")</f>
        <v>Jul</v>
      </c>
      <c r="S1414" s="1" t="str">
        <f>TEXT(Table1[[#This Row],[Date Joined]],"YYYY")</f>
        <v>2017</v>
      </c>
    </row>
    <row r="1415" spans="1:19" x14ac:dyDescent="0.3">
      <c r="A1415" s="1" t="s">
        <v>4016</v>
      </c>
      <c r="B1415" s="1" t="s">
        <v>100</v>
      </c>
      <c r="C1415" s="1" t="s">
        <v>24</v>
      </c>
      <c r="D1415" s="2">
        <v>28</v>
      </c>
      <c r="E1415" s="1" t="s">
        <v>34</v>
      </c>
      <c r="F1415" s="1" t="s">
        <v>17</v>
      </c>
      <c r="G1415" s="28">
        <v>43092</v>
      </c>
      <c r="H1415" s="3">
        <v>53084.58</v>
      </c>
      <c r="I1415" s="1" t="s">
        <v>18</v>
      </c>
      <c r="J1415" s="1" t="s">
        <v>32</v>
      </c>
      <c r="K1415" s="1" t="s">
        <v>28</v>
      </c>
      <c r="L1415" s="1" t="s">
        <v>20</v>
      </c>
      <c r="M1415" s="1" t="s">
        <v>21</v>
      </c>
      <c r="N1415" s="1" t="s">
        <v>22</v>
      </c>
      <c r="O1415" s="1" t="s">
        <v>20</v>
      </c>
      <c r="P1415" s="1" t="str">
        <f>IFERROR( LOOKUP(Table1[[#This Row],[Age]],$AO$3:$AO$8,$AP$3:$AP$8), "Out of Range")</f>
        <v>26-35</v>
      </c>
      <c r="Q1415" s="1" t="str">
        <f>TEXT(Table1[[#This Row],[Date Joined]],"DD")</f>
        <v>23</v>
      </c>
      <c r="R1415" s="1" t="str">
        <f>TEXT(Table1[[#This Row],[Date Joined]],"MMM")</f>
        <v>Dec</v>
      </c>
      <c r="S1415" s="1" t="str">
        <f>TEXT(Table1[[#This Row],[Date Joined]],"YYYY")</f>
        <v>2017</v>
      </c>
    </row>
    <row r="1416" spans="1:19" x14ac:dyDescent="0.3">
      <c r="A1416" s="1" t="s">
        <v>159</v>
      </c>
      <c r="B1416" s="1" t="s">
        <v>70</v>
      </c>
      <c r="C1416" s="1" t="s">
        <v>24</v>
      </c>
      <c r="D1416" s="2">
        <v>29</v>
      </c>
      <c r="E1416" s="1" t="s">
        <v>16</v>
      </c>
      <c r="F1416" s="1" t="s">
        <v>26</v>
      </c>
      <c r="G1416" s="28">
        <v>42778</v>
      </c>
      <c r="H1416" s="3">
        <v>2090.21</v>
      </c>
      <c r="I1416" s="1" t="s">
        <v>49</v>
      </c>
      <c r="J1416" s="1" t="s">
        <v>19</v>
      </c>
      <c r="K1416" s="1" t="s">
        <v>20</v>
      </c>
      <c r="L1416" s="1" t="s">
        <v>20</v>
      </c>
      <c r="M1416" s="1" t="s">
        <v>22</v>
      </c>
      <c r="N1416" s="1" t="s">
        <v>22</v>
      </c>
      <c r="O1416" s="1" t="s">
        <v>28</v>
      </c>
      <c r="P1416" s="1" t="str">
        <f>IFERROR( LOOKUP(Table1[[#This Row],[Age]],$AO$3:$AO$8,$AP$3:$AP$8), "Out of Range")</f>
        <v>26-35</v>
      </c>
      <c r="Q1416" s="1" t="str">
        <f>TEXT(Table1[[#This Row],[Date Joined]],"DD")</f>
        <v>12</v>
      </c>
      <c r="R1416" s="1" t="str">
        <f>TEXT(Table1[[#This Row],[Date Joined]],"MMM")</f>
        <v>Feb</v>
      </c>
      <c r="S1416" s="1" t="str">
        <f>TEXT(Table1[[#This Row],[Date Joined]],"YYYY")</f>
        <v>2017</v>
      </c>
    </row>
    <row r="1417" spans="1:19" x14ac:dyDescent="0.3">
      <c r="A1417" s="1" t="s">
        <v>1524</v>
      </c>
      <c r="B1417" s="1" t="s">
        <v>77</v>
      </c>
      <c r="C1417" s="1" t="s">
        <v>15</v>
      </c>
      <c r="D1417" s="2">
        <v>44</v>
      </c>
      <c r="E1417" s="1" t="s">
        <v>16</v>
      </c>
      <c r="F1417" s="1" t="s">
        <v>17</v>
      </c>
      <c r="G1417" s="28">
        <v>42944</v>
      </c>
      <c r="H1417" s="3">
        <v>34820.03</v>
      </c>
      <c r="I1417" s="1" t="s">
        <v>49</v>
      </c>
      <c r="J1417" s="1" t="s">
        <v>19</v>
      </c>
      <c r="K1417" s="1" t="s">
        <v>20</v>
      </c>
      <c r="L1417" s="1" t="s">
        <v>20</v>
      </c>
      <c r="M1417" s="1" t="s">
        <v>21</v>
      </c>
      <c r="N1417" s="1" t="s">
        <v>22</v>
      </c>
      <c r="O1417" s="1" t="s">
        <v>20</v>
      </c>
      <c r="P1417" s="1" t="str">
        <f>IFERROR( LOOKUP(Table1[[#This Row],[Age]],$AO$3:$AO$8,$AP$3:$AP$8), "Out of Range")</f>
        <v>35-45</v>
      </c>
      <c r="Q1417" s="1" t="str">
        <f>TEXT(Table1[[#This Row],[Date Joined]],"DD")</f>
        <v>28</v>
      </c>
      <c r="R1417" s="1" t="str">
        <f>TEXT(Table1[[#This Row],[Date Joined]],"MMM")</f>
        <v>Jul</v>
      </c>
      <c r="S1417" s="1" t="str">
        <f>TEXT(Table1[[#This Row],[Date Joined]],"YYYY")</f>
        <v>2017</v>
      </c>
    </row>
    <row r="1418" spans="1:19" x14ac:dyDescent="0.3">
      <c r="A1418" s="1" t="s">
        <v>1525</v>
      </c>
      <c r="B1418" s="1" t="s">
        <v>77</v>
      </c>
      <c r="C1418" s="1" t="s">
        <v>24</v>
      </c>
      <c r="D1418" s="2">
        <v>37</v>
      </c>
      <c r="E1418" s="1" t="s">
        <v>16</v>
      </c>
      <c r="F1418" s="1" t="s">
        <v>26</v>
      </c>
      <c r="G1418" s="28">
        <v>42944</v>
      </c>
      <c r="H1418" s="3">
        <v>64805.54</v>
      </c>
      <c r="I1418" s="1" t="s">
        <v>31</v>
      </c>
      <c r="J1418" s="1" t="s">
        <v>27</v>
      </c>
      <c r="K1418" s="1" t="s">
        <v>28</v>
      </c>
      <c r="L1418" s="1" t="s">
        <v>20</v>
      </c>
      <c r="M1418" s="1" t="s">
        <v>22</v>
      </c>
      <c r="N1418" s="1" t="s">
        <v>22</v>
      </c>
      <c r="O1418" s="1" t="s">
        <v>20</v>
      </c>
      <c r="P1418" s="1" t="str">
        <f>IFERROR( LOOKUP(Table1[[#This Row],[Age]],$AO$3:$AO$8,$AP$3:$AP$8), "Out of Range")</f>
        <v>35-45</v>
      </c>
      <c r="Q1418" s="1" t="str">
        <f>TEXT(Table1[[#This Row],[Date Joined]],"DD")</f>
        <v>28</v>
      </c>
      <c r="R1418" s="1" t="str">
        <f>TEXT(Table1[[#This Row],[Date Joined]],"MMM")</f>
        <v>Jul</v>
      </c>
      <c r="S1418" s="1" t="str">
        <f>TEXT(Table1[[#This Row],[Date Joined]],"YYYY")</f>
        <v>2017</v>
      </c>
    </row>
    <row r="1419" spans="1:19" x14ac:dyDescent="0.3">
      <c r="A1419" s="1" t="s">
        <v>1526</v>
      </c>
      <c r="B1419" s="1" t="s">
        <v>90</v>
      </c>
      <c r="C1419" s="1" t="s">
        <v>15</v>
      </c>
      <c r="D1419" s="2">
        <v>41</v>
      </c>
      <c r="E1419" s="1" t="s">
        <v>16</v>
      </c>
      <c r="F1419" s="1" t="s">
        <v>17</v>
      </c>
      <c r="G1419" s="28">
        <v>42944</v>
      </c>
      <c r="H1419" s="3">
        <v>22237.24</v>
      </c>
      <c r="I1419" s="1" t="s">
        <v>18</v>
      </c>
      <c r="J1419" s="1" t="s">
        <v>19</v>
      </c>
      <c r="K1419" s="1" t="s">
        <v>28</v>
      </c>
      <c r="L1419" s="1" t="s">
        <v>20</v>
      </c>
      <c r="M1419" s="1" t="s">
        <v>22</v>
      </c>
      <c r="N1419" s="1" t="s">
        <v>22</v>
      </c>
      <c r="O1419" s="1" t="s">
        <v>20</v>
      </c>
      <c r="P1419" s="1" t="str">
        <f>IFERROR( LOOKUP(Table1[[#This Row],[Age]],$AO$3:$AO$8,$AP$3:$AP$8), "Out of Range")</f>
        <v>35-45</v>
      </c>
      <c r="Q1419" s="1" t="str">
        <f>TEXT(Table1[[#This Row],[Date Joined]],"DD")</f>
        <v>28</v>
      </c>
      <c r="R1419" s="1" t="str">
        <f>TEXT(Table1[[#This Row],[Date Joined]],"MMM")</f>
        <v>Jul</v>
      </c>
      <c r="S1419" s="1" t="str">
        <f>TEXT(Table1[[#This Row],[Date Joined]],"YYYY")</f>
        <v>2017</v>
      </c>
    </row>
    <row r="1420" spans="1:19" x14ac:dyDescent="0.3">
      <c r="A1420" s="1" t="s">
        <v>1527</v>
      </c>
      <c r="B1420" s="1" t="s">
        <v>80</v>
      </c>
      <c r="C1420" s="1" t="s">
        <v>24</v>
      </c>
      <c r="D1420" s="2">
        <v>43</v>
      </c>
      <c r="E1420" s="1" t="s">
        <v>16</v>
      </c>
      <c r="F1420" s="1" t="s">
        <v>17</v>
      </c>
      <c r="G1420" s="28">
        <v>42944</v>
      </c>
      <c r="H1420" s="3">
        <v>169.7</v>
      </c>
      <c r="I1420" s="1" t="s">
        <v>31</v>
      </c>
      <c r="J1420" s="1" t="s">
        <v>27</v>
      </c>
      <c r="K1420" s="1" t="s">
        <v>28</v>
      </c>
      <c r="L1420" s="1" t="s">
        <v>20</v>
      </c>
      <c r="M1420" s="1" t="s">
        <v>21</v>
      </c>
      <c r="N1420" s="1" t="s">
        <v>22</v>
      </c>
      <c r="O1420" s="1" t="s">
        <v>28</v>
      </c>
      <c r="P1420" s="1" t="str">
        <f>IFERROR( LOOKUP(Table1[[#This Row],[Age]],$AO$3:$AO$8,$AP$3:$AP$8), "Out of Range")</f>
        <v>35-45</v>
      </c>
      <c r="Q1420" s="1" t="str">
        <f>TEXT(Table1[[#This Row],[Date Joined]],"DD")</f>
        <v>28</v>
      </c>
      <c r="R1420" s="1" t="str">
        <f>TEXT(Table1[[#This Row],[Date Joined]],"MMM")</f>
        <v>Jul</v>
      </c>
      <c r="S1420" s="1" t="str">
        <f>TEXT(Table1[[#This Row],[Date Joined]],"YYYY")</f>
        <v>2017</v>
      </c>
    </row>
    <row r="1421" spans="1:19" x14ac:dyDescent="0.3">
      <c r="A1421" s="1" t="s">
        <v>1528</v>
      </c>
      <c r="B1421" s="1" t="s">
        <v>44</v>
      </c>
      <c r="C1421" s="1" t="s">
        <v>24</v>
      </c>
      <c r="D1421" s="2">
        <v>38</v>
      </c>
      <c r="E1421" s="1" t="s">
        <v>16</v>
      </c>
      <c r="F1421" s="1" t="s">
        <v>17</v>
      </c>
      <c r="G1421" s="28">
        <v>42944</v>
      </c>
      <c r="H1421" s="3">
        <v>77037.429999999993</v>
      </c>
      <c r="I1421" s="1" t="s">
        <v>31</v>
      </c>
      <c r="J1421" s="1" t="s">
        <v>32</v>
      </c>
      <c r="K1421" s="1" t="s">
        <v>28</v>
      </c>
      <c r="L1421" s="1" t="s">
        <v>20</v>
      </c>
      <c r="M1421" s="1" t="s">
        <v>21</v>
      </c>
      <c r="N1421" s="1" t="s">
        <v>22</v>
      </c>
      <c r="O1421" s="1" t="s">
        <v>20</v>
      </c>
      <c r="P1421" s="1" t="str">
        <f>IFERROR( LOOKUP(Table1[[#This Row],[Age]],$AO$3:$AO$8,$AP$3:$AP$8), "Out of Range")</f>
        <v>35-45</v>
      </c>
      <c r="Q1421" s="1" t="str">
        <f>TEXT(Table1[[#This Row],[Date Joined]],"DD")</f>
        <v>28</v>
      </c>
      <c r="R1421" s="1" t="str">
        <f>TEXT(Table1[[#This Row],[Date Joined]],"MMM")</f>
        <v>Jul</v>
      </c>
      <c r="S1421" s="1" t="str">
        <f>TEXT(Table1[[#This Row],[Date Joined]],"YYYY")</f>
        <v>2017</v>
      </c>
    </row>
    <row r="1422" spans="1:19" x14ac:dyDescent="0.3">
      <c r="A1422" s="1" t="s">
        <v>1529</v>
      </c>
      <c r="B1422" s="1" t="s">
        <v>43</v>
      </c>
      <c r="C1422" s="1" t="s">
        <v>24</v>
      </c>
      <c r="D1422" s="2">
        <v>38</v>
      </c>
      <c r="E1422" s="1" t="s">
        <v>16</v>
      </c>
      <c r="F1422" s="1" t="s">
        <v>17</v>
      </c>
      <c r="G1422" s="28">
        <v>42944</v>
      </c>
      <c r="H1422" s="3">
        <v>56515.72</v>
      </c>
      <c r="I1422" s="1" t="s">
        <v>31</v>
      </c>
      <c r="J1422" s="1" t="s">
        <v>32</v>
      </c>
      <c r="K1422" s="1" t="s">
        <v>28</v>
      </c>
      <c r="L1422" s="1" t="s">
        <v>20</v>
      </c>
      <c r="M1422" s="1" t="s">
        <v>21</v>
      </c>
      <c r="N1422" s="1" t="s">
        <v>22</v>
      </c>
      <c r="O1422" s="1" t="s">
        <v>20</v>
      </c>
      <c r="P1422" s="1" t="str">
        <f>IFERROR( LOOKUP(Table1[[#This Row],[Age]],$AO$3:$AO$8,$AP$3:$AP$8), "Out of Range")</f>
        <v>35-45</v>
      </c>
      <c r="Q1422" s="1" t="str">
        <f>TEXT(Table1[[#This Row],[Date Joined]],"DD")</f>
        <v>28</v>
      </c>
      <c r="R1422" s="1" t="str">
        <f>TEXT(Table1[[#This Row],[Date Joined]],"MMM")</f>
        <v>Jul</v>
      </c>
      <c r="S1422" s="1" t="str">
        <f>TEXT(Table1[[#This Row],[Date Joined]],"YYYY")</f>
        <v>2017</v>
      </c>
    </row>
    <row r="1423" spans="1:19" x14ac:dyDescent="0.3">
      <c r="A1423" s="1" t="s">
        <v>221</v>
      </c>
      <c r="B1423" s="1" t="s">
        <v>71</v>
      </c>
      <c r="C1423" s="1" t="s">
        <v>15</v>
      </c>
      <c r="D1423" s="2">
        <v>29</v>
      </c>
      <c r="E1423" s="1" t="s">
        <v>25</v>
      </c>
      <c r="F1423" s="1" t="s">
        <v>17</v>
      </c>
      <c r="G1423" s="28">
        <v>42810</v>
      </c>
      <c r="H1423" s="3">
        <v>122729.15</v>
      </c>
      <c r="I1423" s="1" t="s">
        <v>18</v>
      </c>
      <c r="J1423" s="1" t="s">
        <v>27</v>
      </c>
      <c r="K1423" s="1" t="s">
        <v>28</v>
      </c>
      <c r="L1423" s="1" t="s">
        <v>28</v>
      </c>
      <c r="M1423" s="1" t="s">
        <v>21</v>
      </c>
      <c r="N1423" s="1" t="s">
        <v>22</v>
      </c>
      <c r="O1423" s="1" t="s">
        <v>20</v>
      </c>
      <c r="P1423" s="1" t="str">
        <f>IFERROR( LOOKUP(Table1[[#This Row],[Age]],$AO$3:$AO$8,$AP$3:$AP$8), "Out of Range")</f>
        <v>26-35</v>
      </c>
      <c r="Q1423" s="1" t="str">
        <f>TEXT(Table1[[#This Row],[Date Joined]],"DD")</f>
        <v>16</v>
      </c>
      <c r="R1423" s="1" t="str">
        <f>TEXT(Table1[[#This Row],[Date Joined]],"MMM")</f>
        <v>Mar</v>
      </c>
      <c r="S1423" s="1" t="str">
        <f>TEXT(Table1[[#This Row],[Date Joined]],"YYYY")</f>
        <v>2017</v>
      </c>
    </row>
    <row r="1424" spans="1:19" x14ac:dyDescent="0.3">
      <c r="A1424" s="1" t="s">
        <v>1531</v>
      </c>
      <c r="B1424" s="1" t="s">
        <v>51</v>
      </c>
      <c r="C1424" s="1" t="s">
        <v>24</v>
      </c>
      <c r="D1424" s="2">
        <v>50</v>
      </c>
      <c r="E1424" s="1" t="s">
        <v>40</v>
      </c>
      <c r="F1424" s="1" t="s">
        <v>41</v>
      </c>
      <c r="G1424" s="28">
        <v>42944</v>
      </c>
      <c r="H1424" s="3">
        <v>148910.06</v>
      </c>
      <c r="I1424" s="1" t="s">
        <v>18</v>
      </c>
      <c r="J1424" s="1" t="s">
        <v>27</v>
      </c>
      <c r="K1424" s="1" t="s">
        <v>20</v>
      </c>
      <c r="L1424" s="1" t="s">
        <v>20</v>
      </c>
      <c r="M1424" s="1" t="s">
        <v>53</v>
      </c>
      <c r="N1424" s="1" t="s">
        <v>22</v>
      </c>
      <c r="O1424" s="1" t="s">
        <v>20</v>
      </c>
      <c r="P1424" s="1" t="str">
        <f>IFERROR( LOOKUP(Table1[[#This Row],[Age]],$AO$3:$AO$8,$AP$3:$AP$8), "Out of Range")</f>
        <v>45-55</v>
      </c>
      <c r="Q1424" s="1" t="str">
        <f>TEXT(Table1[[#This Row],[Date Joined]],"DD")</f>
        <v>28</v>
      </c>
      <c r="R1424" s="1" t="str">
        <f>TEXT(Table1[[#This Row],[Date Joined]],"MMM")</f>
        <v>Jul</v>
      </c>
      <c r="S1424" s="1" t="str">
        <f>TEXT(Table1[[#This Row],[Date Joined]],"YYYY")</f>
        <v>2017</v>
      </c>
    </row>
    <row r="1425" spans="1:19" x14ac:dyDescent="0.3">
      <c r="A1425" s="1" t="s">
        <v>1532</v>
      </c>
      <c r="B1425" s="1" t="s">
        <v>43</v>
      </c>
      <c r="C1425" s="1" t="s">
        <v>15</v>
      </c>
      <c r="D1425" s="2">
        <v>42</v>
      </c>
      <c r="E1425" s="1" t="s">
        <v>40</v>
      </c>
      <c r="F1425" s="1" t="s">
        <v>26</v>
      </c>
      <c r="G1425" s="28">
        <v>42944</v>
      </c>
      <c r="H1425" s="3">
        <v>56584.28</v>
      </c>
      <c r="I1425" s="1" t="s">
        <v>49</v>
      </c>
      <c r="J1425" s="1" t="s">
        <v>27</v>
      </c>
      <c r="K1425" s="1" t="s">
        <v>28</v>
      </c>
      <c r="L1425" s="1" t="s">
        <v>20</v>
      </c>
      <c r="M1425" s="1" t="s">
        <v>22</v>
      </c>
      <c r="N1425" s="1" t="s">
        <v>22</v>
      </c>
      <c r="O1425" s="1" t="s">
        <v>20</v>
      </c>
      <c r="P1425" s="1" t="str">
        <f>IFERROR( LOOKUP(Table1[[#This Row],[Age]],$AO$3:$AO$8,$AP$3:$AP$8), "Out of Range")</f>
        <v>35-45</v>
      </c>
      <c r="Q1425" s="1" t="str">
        <f>TEXT(Table1[[#This Row],[Date Joined]],"DD")</f>
        <v>28</v>
      </c>
      <c r="R1425" s="1" t="str">
        <f>TEXT(Table1[[#This Row],[Date Joined]],"MMM")</f>
        <v>Jul</v>
      </c>
      <c r="S1425" s="1" t="str">
        <f>TEXT(Table1[[#This Row],[Date Joined]],"YYYY")</f>
        <v>2017</v>
      </c>
    </row>
    <row r="1426" spans="1:19" x14ac:dyDescent="0.3">
      <c r="A1426" s="1" t="s">
        <v>258</v>
      </c>
      <c r="B1426" s="1" t="s">
        <v>93</v>
      </c>
      <c r="C1426" s="1" t="s">
        <v>24</v>
      </c>
      <c r="D1426" s="2">
        <v>29</v>
      </c>
      <c r="E1426" s="1" t="s">
        <v>16</v>
      </c>
      <c r="F1426" s="1" t="s">
        <v>17</v>
      </c>
      <c r="G1426" s="28">
        <v>42830</v>
      </c>
      <c r="H1426" s="3">
        <v>5999.28</v>
      </c>
      <c r="I1426" s="1" t="s">
        <v>31</v>
      </c>
      <c r="J1426" s="1" t="s">
        <v>22</v>
      </c>
      <c r="K1426" s="1" t="s">
        <v>28</v>
      </c>
      <c r="L1426" s="1" t="s">
        <v>20</v>
      </c>
      <c r="M1426" s="1" t="s">
        <v>22</v>
      </c>
      <c r="N1426" s="1" t="s">
        <v>22</v>
      </c>
      <c r="O1426" s="1" t="s">
        <v>20</v>
      </c>
      <c r="P1426" s="1" t="str">
        <f>IFERROR( LOOKUP(Table1[[#This Row],[Age]],$AO$3:$AO$8,$AP$3:$AP$8), "Out of Range")</f>
        <v>26-35</v>
      </c>
      <c r="Q1426" s="1" t="str">
        <f>TEXT(Table1[[#This Row],[Date Joined]],"DD")</f>
        <v>05</v>
      </c>
      <c r="R1426" s="1" t="str">
        <f>TEXT(Table1[[#This Row],[Date Joined]],"MMM")</f>
        <v>Apr</v>
      </c>
      <c r="S1426" s="1" t="str">
        <f>TEXT(Table1[[#This Row],[Date Joined]],"YYYY")</f>
        <v>2017</v>
      </c>
    </row>
    <row r="1427" spans="1:19" x14ac:dyDescent="0.3">
      <c r="A1427" s="1" t="s">
        <v>1534</v>
      </c>
      <c r="B1427" s="1" t="s">
        <v>79</v>
      </c>
      <c r="C1427" s="1" t="s">
        <v>15</v>
      </c>
      <c r="D1427" s="2">
        <v>17</v>
      </c>
      <c r="E1427" s="1" t="s">
        <v>25</v>
      </c>
      <c r="F1427" s="1" t="s">
        <v>41</v>
      </c>
      <c r="G1427" s="28">
        <v>42944</v>
      </c>
      <c r="H1427" s="3">
        <v>7698.33</v>
      </c>
      <c r="I1427" s="1" t="s">
        <v>18</v>
      </c>
      <c r="J1427" s="1" t="s">
        <v>32</v>
      </c>
      <c r="K1427" s="1" t="s">
        <v>20</v>
      </c>
      <c r="L1427" s="1" t="s">
        <v>20</v>
      </c>
      <c r="M1427" s="1" t="s">
        <v>21</v>
      </c>
      <c r="N1427" s="1" t="s">
        <v>69</v>
      </c>
      <c r="O1427" s="1" t="s">
        <v>28</v>
      </c>
      <c r="P1427" s="1" t="str">
        <f>IFERROR( LOOKUP(Table1[[#This Row],[Age]],$AO$3:$AO$8,$AP$3:$AP$8), "Out of Range")</f>
        <v>15-25</v>
      </c>
      <c r="Q1427" s="1" t="str">
        <f>TEXT(Table1[[#This Row],[Date Joined]],"DD")</f>
        <v>28</v>
      </c>
      <c r="R1427" s="1" t="str">
        <f>TEXT(Table1[[#This Row],[Date Joined]],"MMM")</f>
        <v>Jul</v>
      </c>
      <c r="S1427" s="1" t="str">
        <f>TEXT(Table1[[#This Row],[Date Joined]],"YYYY")</f>
        <v>2017</v>
      </c>
    </row>
    <row r="1428" spans="1:19" x14ac:dyDescent="0.3">
      <c r="A1428" s="1" t="s">
        <v>1535</v>
      </c>
      <c r="B1428" s="1" t="s">
        <v>70</v>
      </c>
      <c r="C1428" s="1" t="s">
        <v>24</v>
      </c>
      <c r="D1428" s="2">
        <v>35</v>
      </c>
      <c r="E1428" s="1" t="s">
        <v>16</v>
      </c>
      <c r="F1428" s="1" t="s">
        <v>17</v>
      </c>
      <c r="G1428" s="28">
        <v>42945</v>
      </c>
      <c r="H1428" s="3">
        <v>66599.7</v>
      </c>
      <c r="I1428" s="1" t="s">
        <v>18</v>
      </c>
      <c r="J1428" s="1" t="s">
        <v>27</v>
      </c>
      <c r="K1428" s="1" t="s">
        <v>20</v>
      </c>
      <c r="L1428" s="1" t="s">
        <v>28</v>
      </c>
      <c r="M1428" s="1" t="s">
        <v>21</v>
      </c>
      <c r="N1428" s="1" t="s">
        <v>38</v>
      </c>
      <c r="O1428" s="1" t="s">
        <v>20</v>
      </c>
      <c r="P1428" s="1" t="str">
        <f>IFERROR( LOOKUP(Table1[[#This Row],[Age]],$AO$3:$AO$8,$AP$3:$AP$8), "Out of Range")</f>
        <v>35-45</v>
      </c>
      <c r="Q1428" s="1" t="str">
        <f>TEXT(Table1[[#This Row],[Date Joined]],"DD")</f>
        <v>29</v>
      </c>
      <c r="R1428" s="1" t="str">
        <f>TEXT(Table1[[#This Row],[Date Joined]],"MMM")</f>
        <v>Jul</v>
      </c>
      <c r="S1428" s="1" t="str">
        <f>TEXT(Table1[[#This Row],[Date Joined]],"YYYY")</f>
        <v>2017</v>
      </c>
    </row>
    <row r="1429" spans="1:19" x14ac:dyDescent="0.3">
      <c r="A1429" s="1" t="s">
        <v>1536</v>
      </c>
      <c r="B1429" s="1" t="s">
        <v>68</v>
      </c>
      <c r="C1429" s="1" t="s">
        <v>24</v>
      </c>
      <c r="D1429" s="2">
        <v>38</v>
      </c>
      <c r="E1429" s="1" t="s">
        <v>16</v>
      </c>
      <c r="F1429" s="1" t="s">
        <v>17</v>
      </c>
      <c r="G1429" s="28">
        <v>42945</v>
      </c>
      <c r="H1429" s="3">
        <v>121975.61</v>
      </c>
      <c r="I1429" s="1" t="s">
        <v>18</v>
      </c>
      <c r="J1429" s="1" t="s">
        <v>27</v>
      </c>
      <c r="K1429" s="1" t="s">
        <v>28</v>
      </c>
      <c r="L1429" s="1" t="s">
        <v>28</v>
      </c>
      <c r="M1429" s="1" t="s">
        <v>22</v>
      </c>
      <c r="N1429" s="1" t="s">
        <v>22</v>
      </c>
      <c r="O1429" s="1" t="s">
        <v>20</v>
      </c>
      <c r="P1429" s="1" t="str">
        <f>IFERROR( LOOKUP(Table1[[#This Row],[Age]],$AO$3:$AO$8,$AP$3:$AP$8), "Out of Range")</f>
        <v>35-45</v>
      </c>
      <c r="Q1429" s="1" t="str">
        <f>TEXT(Table1[[#This Row],[Date Joined]],"DD")</f>
        <v>29</v>
      </c>
      <c r="R1429" s="1" t="str">
        <f>TEXT(Table1[[#This Row],[Date Joined]],"MMM")</f>
        <v>Jul</v>
      </c>
      <c r="S1429" s="1" t="str">
        <f>TEXT(Table1[[#This Row],[Date Joined]],"YYYY")</f>
        <v>2017</v>
      </c>
    </row>
    <row r="1430" spans="1:19" x14ac:dyDescent="0.3">
      <c r="A1430" s="1" t="s">
        <v>288</v>
      </c>
      <c r="B1430" s="1" t="s">
        <v>72</v>
      </c>
      <c r="C1430" s="1" t="s">
        <v>15</v>
      </c>
      <c r="D1430" s="2">
        <v>29</v>
      </c>
      <c r="E1430" s="1" t="s">
        <v>25</v>
      </c>
      <c r="F1430" s="1" t="s">
        <v>26</v>
      </c>
      <c r="G1430" s="28">
        <v>42831</v>
      </c>
      <c r="H1430" s="3">
        <v>30620.18</v>
      </c>
      <c r="I1430" s="1" t="s">
        <v>18</v>
      </c>
      <c r="J1430" s="1" t="s">
        <v>32</v>
      </c>
      <c r="K1430" s="1" t="s">
        <v>28</v>
      </c>
      <c r="L1430" s="1" t="s">
        <v>20</v>
      </c>
      <c r="M1430" s="1" t="s">
        <v>21</v>
      </c>
      <c r="N1430" s="1" t="s">
        <v>29</v>
      </c>
      <c r="O1430" s="1" t="s">
        <v>20</v>
      </c>
      <c r="P1430" s="1" t="str">
        <f>IFERROR( LOOKUP(Table1[[#This Row],[Age]],$AO$3:$AO$8,$AP$3:$AP$8), "Out of Range")</f>
        <v>26-35</v>
      </c>
      <c r="Q1430" s="1" t="str">
        <f>TEXT(Table1[[#This Row],[Date Joined]],"DD")</f>
        <v>06</v>
      </c>
      <c r="R1430" s="1" t="str">
        <f>TEXT(Table1[[#This Row],[Date Joined]],"MMM")</f>
        <v>Apr</v>
      </c>
      <c r="S1430" s="1" t="str">
        <f>TEXT(Table1[[#This Row],[Date Joined]],"YYYY")</f>
        <v>2017</v>
      </c>
    </row>
    <row r="1431" spans="1:19" x14ac:dyDescent="0.3">
      <c r="A1431" s="1" t="s">
        <v>1538</v>
      </c>
      <c r="B1431" s="1" t="s">
        <v>78</v>
      </c>
      <c r="C1431" s="1" t="s">
        <v>15</v>
      </c>
      <c r="D1431" s="2">
        <v>40</v>
      </c>
      <c r="E1431" s="1" t="s">
        <v>16</v>
      </c>
      <c r="F1431" s="1" t="s">
        <v>41</v>
      </c>
      <c r="G1431" s="28">
        <v>42945</v>
      </c>
      <c r="H1431" s="3">
        <v>43719.85</v>
      </c>
      <c r="I1431" s="1" t="s">
        <v>18</v>
      </c>
      <c r="J1431" s="1" t="s">
        <v>19</v>
      </c>
      <c r="K1431" s="1" t="s">
        <v>28</v>
      </c>
      <c r="L1431" s="1" t="s">
        <v>20</v>
      </c>
      <c r="M1431" s="1" t="s">
        <v>22</v>
      </c>
      <c r="N1431" s="1" t="s">
        <v>22</v>
      </c>
      <c r="O1431" s="1" t="s">
        <v>20</v>
      </c>
      <c r="P1431" s="1" t="str">
        <f>IFERROR( LOOKUP(Table1[[#This Row],[Age]],$AO$3:$AO$8,$AP$3:$AP$8), "Out of Range")</f>
        <v>35-45</v>
      </c>
      <c r="Q1431" s="1" t="str">
        <f>TEXT(Table1[[#This Row],[Date Joined]],"DD")</f>
        <v>29</v>
      </c>
      <c r="R1431" s="1" t="str">
        <f>TEXT(Table1[[#This Row],[Date Joined]],"MMM")</f>
        <v>Jul</v>
      </c>
      <c r="S1431" s="1" t="str">
        <f>TEXT(Table1[[#This Row],[Date Joined]],"YYYY")</f>
        <v>2017</v>
      </c>
    </row>
    <row r="1432" spans="1:19" x14ac:dyDescent="0.3">
      <c r="A1432" s="1" t="s">
        <v>296</v>
      </c>
      <c r="B1432" s="1" t="s">
        <v>73</v>
      </c>
      <c r="C1432" s="1" t="s">
        <v>24</v>
      </c>
      <c r="D1432" s="2">
        <v>29</v>
      </c>
      <c r="E1432" s="1" t="s">
        <v>16</v>
      </c>
      <c r="F1432" s="1" t="s">
        <v>17</v>
      </c>
      <c r="G1432" s="28">
        <v>42833</v>
      </c>
      <c r="H1432" s="3">
        <v>33819.24</v>
      </c>
      <c r="I1432" s="1" t="s">
        <v>31</v>
      </c>
      <c r="J1432" s="1" t="s">
        <v>27</v>
      </c>
      <c r="K1432" s="1" t="s">
        <v>28</v>
      </c>
      <c r="L1432" s="1" t="s">
        <v>20</v>
      </c>
      <c r="M1432" s="1" t="s">
        <v>21</v>
      </c>
      <c r="N1432" s="1" t="s">
        <v>38</v>
      </c>
      <c r="O1432" s="1" t="s">
        <v>20</v>
      </c>
      <c r="P1432" s="1" t="str">
        <f>IFERROR( LOOKUP(Table1[[#This Row],[Age]],$AO$3:$AO$8,$AP$3:$AP$8), "Out of Range")</f>
        <v>26-35</v>
      </c>
      <c r="Q1432" s="1" t="str">
        <f>TEXT(Table1[[#This Row],[Date Joined]],"DD")</f>
        <v>08</v>
      </c>
      <c r="R1432" s="1" t="str">
        <f>TEXT(Table1[[#This Row],[Date Joined]],"MMM")</f>
        <v>Apr</v>
      </c>
      <c r="S1432" s="1" t="str">
        <f>TEXT(Table1[[#This Row],[Date Joined]],"YYYY")</f>
        <v>2017</v>
      </c>
    </row>
    <row r="1433" spans="1:19" x14ac:dyDescent="0.3">
      <c r="A1433" s="1" t="s">
        <v>306</v>
      </c>
      <c r="B1433" s="1" t="s">
        <v>35</v>
      </c>
      <c r="C1433" s="1" t="s">
        <v>15</v>
      </c>
      <c r="D1433" s="2">
        <v>29</v>
      </c>
      <c r="E1433" s="1" t="s">
        <v>16</v>
      </c>
      <c r="F1433" s="1" t="s">
        <v>17</v>
      </c>
      <c r="G1433" s="28">
        <v>42836</v>
      </c>
      <c r="H1433" s="3">
        <v>3430.25</v>
      </c>
      <c r="I1433" s="1" t="s">
        <v>18</v>
      </c>
      <c r="J1433" s="1" t="s">
        <v>27</v>
      </c>
      <c r="K1433" s="1" t="s">
        <v>20</v>
      </c>
      <c r="L1433" s="1" t="s">
        <v>28</v>
      </c>
      <c r="M1433" s="1" t="s">
        <v>21</v>
      </c>
      <c r="N1433" s="1" t="s">
        <v>22</v>
      </c>
      <c r="O1433" s="1" t="s">
        <v>20</v>
      </c>
      <c r="P1433" s="1" t="str">
        <f>IFERROR( LOOKUP(Table1[[#This Row],[Age]],$AO$3:$AO$8,$AP$3:$AP$8), "Out of Range")</f>
        <v>26-35</v>
      </c>
      <c r="Q1433" s="1" t="str">
        <f>TEXT(Table1[[#This Row],[Date Joined]],"DD")</f>
        <v>11</v>
      </c>
      <c r="R1433" s="1" t="str">
        <f>TEXT(Table1[[#This Row],[Date Joined]],"MMM")</f>
        <v>Apr</v>
      </c>
      <c r="S1433" s="1" t="str">
        <f>TEXT(Table1[[#This Row],[Date Joined]],"YYYY")</f>
        <v>2017</v>
      </c>
    </row>
    <row r="1434" spans="1:19" x14ac:dyDescent="0.3">
      <c r="A1434" s="1" t="s">
        <v>1541</v>
      </c>
      <c r="B1434" s="1" t="s">
        <v>52</v>
      </c>
      <c r="C1434" s="1" t="s">
        <v>15</v>
      </c>
      <c r="D1434" s="2">
        <v>38</v>
      </c>
      <c r="E1434" s="1" t="s">
        <v>16</v>
      </c>
      <c r="F1434" s="1" t="s">
        <v>17</v>
      </c>
      <c r="G1434" s="28">
        <v>42945</v>
      </c>
      <c r="H1434" s="3">
        <v>23915.58</v>
      </c>
      <c r="I1434" s="1" t="s">
        <v>18</v>
      </c>
      <c r="J1434" s="1" t="s">
        <v>19</v>
      </c>
      <c r="K1434" s="1" t="s">
        <v>20</v>
      </c>
      <c r="L1434" s="1" t="s">
        <v>20</v>
      </c>
      <c r="M1434" s="1" t="s">
        <v>21</v>
      </c>
      <c r="N1434" s="1" t="s">
        <v>22</v>
      </c>
      <c r="O1434" s="1" t="s">
        <v>20</v>
      </c>
      <c r="P1434" s="1" t="str">
        <f>IFERROR( LOOKUP(Table1[[#This Row],[Age]],$AO$3:$AO$8,$AP$3:$AP$8), "Out of Range")</f>
        <v>35-45</v>
      </c>
      <c r="Q1434" s="1" t="str">
        <f>TEXT(Table1[[#This Row],[Date Joined]],"DD")</f>
        <v>29</v>
      </c>
      <c r="R1434" s="1" t="str">
        <f>TEXT(Table1[[#This Row],[Date Joined]],"MMM")</f>
        <v>Jul</v>
      </c>
      <c r="S1434" s="1" t="str">
        <f>TEXT(Table1[[#This Row],[Date Joined]],"YYYY")</f>
        <v>2017</v>
      </c>
    </row>
    <row r="1435" spans="1:19" x14ac:dyDescent="0.3">
      <c r="A1435" s="1" t="s">
        <v>321</v>
      </c>
      <c r="B1435" s="1" t="s">
        <v>73</v>
      </c>
      <c r="C1435" s="1" t="s">
        <v>24</v>
      </c>
      <c r="D1435" s="2">
        <v>29</v>
      </c>
      <c r="E1435" s="1" t="s">
        <v>16</v>
      </c>
      <c r="F1435" s="1" t="s">
        <v>26</v>
      </c>
      <c r="G1435" s="28">
        <v>42838</v>
      </c>
      <c r="H1435" s="3">
        <v>31439.15</v>
      </c>
      <c r="I1435" s="1" t="s">
        <v>18</v>
      </c>
      <c r="J1435" s="1" t="s">
        <v>32</v>
      </c>
      <c r="K1435" s="1" t="s">
        <v>28</v>
      </c>
      <c r="L1435" s="1" t="s">
        <v>20</v>
      </c>
      <c r="M1435" s="1" t="s">
        <v>21</v>
      </c>
      <c r="N1435" s="1" t="s">
        <v>38</v>
      </c>
      <c r="O1435" s="1" t="s">
        <v>20</v>
      </c>
      <c r="P1435" s="1" t="str">
        <f>IFERROR( LOOKUP(Table1[[#This Row],[Age]],$AO$3:$AO$8,$AP$3:$AP$8), "Out of Range")</f>
        <v>26-35</v>
      </c>
      <c r="Q1435" s="1" t="str">
        <f>TEXT(Table1[[#This Row],[Date Joined]],"DD")</f>
        <v>13</v>
      </c>
      <c r="R1435" s="1" t="str">
        <f>TEXT(Table1[[#This Row],[Date Joined]],"MMM")</f>
        <v>Apr</v>
      </c>
      <c r="S1435" s="1" t="str">
        <f>TEXT(Table1[[#This Row],[Date Joined]],"YYYY")</f>
        <v>2017</v>
      </c>
    </row>
    <row r="1436" spans="1:19" x14ac:dyDescent="0.3">
      <c r="A1436" s="1" t="s">
        <v>1543</v>
      </c>
      <c r="B1436" s="1" t="s">
        <v>85</v>
      </c>
      <c r="C1436" s="1" t="s">
        <v>15</v>
      </c>
      <c r="D1436" s="2">
        <v>51</v>
      </c>
      <c r="E1436" s="1" t="s">
        <v>40</v>
      </c>
      <c r="F1436" s="1" t="s">
        <v>26</v>
      </c>
      <c r="G1436" s="28">
        <v>42945</v>
      </c>
      <c r="H1436" s="3">
        <v>6250.21</v>
      </c>
      <c r="I1436" s="1" t="s">
        <v>31</v>
      </c>
      <c r="J1436" s="1" t="s">
        <v>27</v>
      </c>
      <c r="K1436" s="1" t="s">
        <v>28</v>
      </c>
      <c r="L1436" s="1" t="s">
        <v>20</v>
      </c>
      <c r="M1436" s="1" t="s">
        <v>21</v>
      </c>
      <c r="N1436" s="1" t="s">
        <v>22</v>
      </c>
      <c r="O1436" s="1" t="s">
        <v>20</v>
      </c>
      <c r="P1436" s="1" t="str">
        <f>IFERROR( LOOKUP(Table1[[#This Row],[Age]],$AO$3:$AO$8,$AP$3:$AP$8), "Out of Range")</f>
        <v>45-55</v>
      </c>
      <c r="Q1436" s="1" t="str">
        <f>TEXT(Table1[[#This Row],[Date Joined]],"DD")</f>
        <v>29</v>
      </c>
      <c r="R1436" s="1" t="str">
        <f>TEXT(Table1[[#This Row],[Date Joined]],"MMM")</f>
        <v>Jul</v>
      </c>
      <c r="S1436" s="1" t="str">
        <f>TEXT(Table1[[#This Row],[Date Joined]],"YYYY")</f>
        <v>2017</v>
      </c>
    </row>
    <row r="1437" spans="1:19" x14ac:dyDescent="0.3">
      <c r="A1437" s="1" t="s">
        <v>1544</v>
      </c>
      <c r="B1437" s="1" t="s">
        <v>33</v>
      </c>
      <c r="C1437" s="1" t="s">
        <v>15</v>
      </c>
      <c r="D1437" s="2">
        <v>56</v>
      </c>
      <c r="E1437" s="1" t="s">
        <v>40</v>
      </c>
      <c r="F1437" s="1" t="s">
        <v>26</v>
      </c>
      <c r="G1437" s="28">
        <v>42945</v>
      </c>
      <c r="H1437" s="3">
        <v>17755.490000000002</v>
      </c>
      <c r="I1437" s="1" t="s">
        <v>18</v>
      </c>
      <c r="J1437" s="1" t="s">
        <v>27</v>
      </c>
      <c r="K1437" s="1" t="s">
        <v>20</v>
      </c>
      <c r="L1437" s="1" t="s">
        <v>20</v>
      </c>
      <c r="M1437" s="1" t="s">
        <v>53</v>
      </c>
      <c r="N1437" s="1" t="s">
        <v>22</v>
      </c>
      <c r="O1437" s="1" t="s">
        <v>28</v>
      </c>
      <c r="P1437" s="1" t="str">
        <f>IFERROR( LOOKUP(Table1[[#This Row],[Age]],$AO$3:$AO$8,$AP$3:$AP$8), "Out of Range")</f>
        <v>55-65</v>
      </c>
      <c r="Q1437" s="1" t="str">
        <f>TEXT(Table1[[#This Row],[Date Joined]],"DD")</f>
        <v>29</v>
      </c>
      <c r="R1437" s="1" t="str">
        <f>TEXT(Table1[[#This Row],[Date Joined]],"MMM")</f>
        <v>Jul</v>
      </c>
      <c r="S1437" s="1" t="str">
        <f>TEXT(Table1[[#This Row],[Date Joined]],"YYYY")</f>
        <v>2017</v>
      </c>
    </row>
    <row r="1438" spans="1:19" x14ac:dyDescent="0.3">
      <c r="A1438" s="1" t="s">
        <v>1545</v>
      </c>
      <c r="B1438" s="1" t="s">
        <v>97</v>
      </c>
      <c r="C1438" s="1" t="s">
        <v>24</v>
      </c>
      <c r="D1438" s="2">
        <v>48</v>
      </c>
      <c r="E1438" s="1" t="s">
        <v>40</v>
      </c>
      <c r="F1438" s="1" t="s">
        <v>41</v>
      </c>
      <c r="G1438" s="28">
        <v>42945</v>
      </c>
      <c r="H1438" s="3">
        <v>11586.79</v>
      </c>
      <c r="I1438" s="1" t="s">
        <v>18</v>
      </c>
      <c r="J1438" s="1" t="s">
        <v>32</v>
      </c>
      <c r="K1438" s="1" t="s">
        <v>28</v>
      </c>
      <c r="L1438" s="1" t="s">
        <v>20</v>
      </c>
      <c r="M1438" s="1" t="s">
        <v>21</v>
      </c>
      <c r="N1438" s="1" t="s">
        <v>22</v>
      </c>
      <c r="O1438" s="1" t="s">
        <v>20</v>
      </c>
      <c r="P1438" s="1" t="str">
        <f>IFERROR( LOOKUP(Table1[[#This Row],[Age]],$AO$3:$AO$8,$AP$3:$AP$8), "Out of Range")</f>
        <v>45-55</v>
      </c>
      <c r="Q1438" s="1" t="str">
        <f>TEXT(Table1[[#This Row],[Date Joined]],"DD")</f>
        <v>29</v>
      </c>
      <c r="R1438" s="1" t="str">
        <f>TEXT(Table1[[#This Row],[Date Joined]],"MMM")</f>
        <v>Jul</v>
      </c>
      <c r="S1438" s="1" t="str">
        <f>TEXT(Table1[[#This Row],[Date Joined]],"YYYY")</f>
        <v>2017</v>
      </c>
    </row>
    <row r="1439" spans="1:19" x14ac:dyDescent="0.3">
      <c r="A1439" s="1" t="s">
        <v>1546</v>
      </c>
      <c r="B1439" s="1" t="s">
        <v>67</v>
      </c>
      <c r="C1439" s="1" t="s">
        <v>15</v>
      </c>
      <c r="D1439" s="2">
        <v>60</v>
      </c>
      <c r="E1439" s="1" t="s">
        <v>40</v>
      </c>
      <c r="F1439" s="1" t="s">
        <v>17</v>
      </c>
      <c r="G1439" s="28">
        <v>42945</v>
      </c>
      <c r="H1439" s="3">
        <v>111440.63</v>
      </c>
      <c r="I1439" s="1" t="s">
        <v>18</v>
      </c>
      <c r="J1439" s="1" t="s">
        <v>32</v>
      </c>
      <c r="K1439" s="1" t="s">
        <v>20</v>
      </c>
      <c r="L1439" s="1" t="s">
        <v>20</v>
      </c>
      <c r="M1439" s="1" t="s">
        <v>21</v>
      </c>
      <c r="N1439" s="1" t="s">
        <v>69</v>
      </c>
      <c r="O1439" s="1" t="s">
        <v>28</v>
      </c>
      <c r="P1439" s="1" t="str">
        <f>IFERROR( LOOKUP(Table1[[#This Row],[Age]],$AO$3:$AO$8,$AP$3:$AP$8), "Out of Range")</f>
        <v>55-65</v>
      </c>
      <c r="Q1439" s="1" t="str">
        <f>TEXT(Table1[[#This Row],[Date Joined]],"DD")</f>
        <v>29</v>
      </c>
      <c r="R1439" s="1" t="str">
        <f>TEXT(Table1[[#This Row],[Date Joined]],"MMM")</f>
        <v>Jul</v>
      </c>
      <c r="S1439" s="1" t="str">
        <f>TEXT(Table1[[#This Row],[Date Joined]],"YYYY")</f>
        <v>2017</v>
      </c>
    </row>
    <row r="1440" spans="1:19" x14ac:dyDescent="0.3">
      <c r="A1440" s="1" t="s">
        <v>1547</v>
      </c>
      <c r="B1440" s="1" t="s">
        <v>73</v>
      </c>
      <c r="C1440" s="1" t="s">
        <v>15</v>
      </c>
      <c r="D1440" s="2">
        <v>59</v>
      </c>
      <c r="E1440" s="1" t="s">
        <v>40</v>
      </c>
      <c r="F1440" s="1" t="s">
        <v>41</v>
      </c>
      <c r="G1440" s="28">
        <v>42945</v>
      </c>
      <c r="H1440" s="3">
        <v>35681.9</v>
      </c>
      <c r="I1440" s="1" t="s">
        <v>18</v>
      </c>
      <c r="J1440" s="1" t="s">
        <v>19</v>
      </c>
      <c r="K1440" s="1" t="s">
        <v>20</v>
      </c>
      <c r="L1440" s="1" t="s">
        <v>28</v>
      </c>
      <c r="M1440" s="1" t="s">
        <v>53</v>
      </c>
      <c r="N1440" s="1" t="s">
        <v>22</v>
      </c>
      <c r="O1440" s="1" t="s">
        <v>20</v>
      </c>
      <c r="P1440" s="1" t="str">
        <f>IFERROR( LOOKUP(Table1[[#This Row],[Age]],$AO$3:$AO$8,$AP$3:$AP$8), "Out of Range")</f>
        <v>55-65</v>
      </c>
      <c r="Q1440" s="1" t="str">
        <f>TEXT(Table1[[#This Row],[Date Joined]],"DD")</f>
        <v>29</v>
      </c>
      <c r="R1440" s="1" t="str">
        <f>TEXT(Table1[[#This Row],[Date Joined]],"MMM")</f>
        <v>Jul</v>
      </c>
      <c r="S1440" s="1" t="str">
        <f>TEXT(Table1[[#This Row],[Date Joined]],"YYYY")</f>
        <v>2017</v>
      </c>
    </row>
    <row r="1441" spans="1:19" x14ac:dyDescent="0.3">
      <c r="A1441" s="1" t="s">
        <v>1548</v>
      </c>
      <c r="B1441" s="1" t="s">
        <v>43</v>
      </c>
      <c r="C1441" s="1" t="s">
        <v>15</v>
      </c>
      <c r="D1441" s="2">
        <v>50</v>
      </c>
      <c r="E1441" s="1" t="s">
        <v>40</v>
      </c>
      <c r="F1441" s="1" t="s">
        <v>26</v>
      </c>
      <c r="G1441" s="28">
        <v>42945</v>
      </c>
      <c r="H1441" s="3">
        <v>6801.42</v>
      </c>
      <c r="I1441" s="1" t="s">
        <v>18</v>
      </c>
      <c r="J1441" s="1" t="s">
        <v>27</v>
      </c>
      <c r="K1441" s="1" t="s">
        <v>28</v>
      </c>
      <c r="L1441" s="1" t="s">
        <v>28</v>
      </c>
      <c r="M1441" s="1" t="s">
        <v>22</v>
      </c>
      <c r="N1441" s="1" t="s">
        <v>22</v>
      </c>
      <c r="O1441" s="1" t="s">
        <v>20</v>
      </c>
      <c r="P1441" s="1" t="str">
        <f>IFERROR( LOOKUP(Table1[[#This Row],[Age]],$AO$3:$AO$8,$AP$3:$AP$8), "Out of Range")</f>
        <v>45-55</v>
      </c>
      <c r="Q1441" s="1" t="str">
        <f>TEXT(Table1[[#This Row],[Date Joined]],"DD")</f>
        <v>29</v>
      </c>
      <c r="R1441" s="1" t="str">
        <f>TEXT(Table1[[#This Row],[Date Joined]],"MMM")</f>
        <v>Jul</v>
      </c>
      <c r="S1441" s="1" t="str">
        <f>TEXT(Table1[[#This Row],[Date Joined]],"YYYY")</f>
        <v>2017</v>
      </c>
    </row>
    <row r="1442" spans="1:19" x14ac:dyDescent="0.3">
      <c r="A1442" s="1" t="s">
        <v>1549</v>
      </c>
      <c r="B1442" s="1" t="s">
        <v>87</v>
      </c>
      <c r="C1442" s="1" t="s">
        <v>15</v>
      </c>
      <c r="D1442" s="2">
        <v>51</v>
      </c>
      <c r="E1442" s="1" t="s">
        <v>40</v>
      </c>
      <c r="F1442" s="1" t="s">
        <v>41</v>
      </c>
      <c r="G1442" s="28">
        <v>42945</v>
      </c>
      <c r="H1442" s="3">
        <v>79904.509999999995</v>
      </c>
      <c r="I1442" s="1" t="s">
        <v>49</v>
      </c>
      <c r="J1442" s="1" t="s">
        <v>19</v>
      </c>
      <c r="K1442" s="1" t="s">
        <v>20</v>
      </c>
      <c r="L1442" s="1" t="s">
        <v>20</v>
      </c>
      <c r="M1442" s="1" t="s">
        <v>22</v>
      </c>
      <c r="N1442" s="1" t="s">
        <v>22</v>
      </c>
      <c r="O1442" s="1" t="s">
        <v>28</v>
      </c>
      <c r="P1442" s="1" t="str">
        <f>IFERROR( LOOKUP(Table1[[#This Row],[Age]],$AO$3:$AO$8,$AP$3:$AP$8), "Out of Range")</f>
        <v>45-55</v>
      </c>
      <c r="Q1442" s="1" t="str">
        <f>TEXT(Table1[[#This Row],[Date Joined]],"DD")</f>
        <v>29</v>
      </c>
      <c r="R1442" s="1" t="str">
        <f>TEXT(Table1[[#This Row],[Date Joined]],"MMM")</f>
        <v>Jul</v>
      </c>
      <c r="S1442" s="1" t="str">
        <f>TEXT(Table1[[#This Row],[Date Joined]],"YYYY")</f>
        <v>2017</v>
      </c>
    </row>
    <row r="1443" spans="1:19" x14ac:dyDescent="0.3">
      <c r="A1443" s="1" t="s">
        <v>1550</v>
      </c>
      <c r="B1443" s="1" t="s">
        <v>65</v>
      </c>
      <c r="C1443" s="1" t="s">
        <v>24</v>
      </c>
      <c r="D1443" s="2">
        <v>46</v>
      </c>
      <c r="E1443" s="1" t="s">
        <v>34</v>
      </c>
      <c r="F1443" s="1" t="s">
        <v>17</v>
      </c>
      <c r="G1443" s="28">
        <v>42945</v>
      </c>
      <c r="H1443" s="3">
        <v>14726.22</v>
      </c>
      <c r="I1443" s="1" t="s">
        <v>18</v>
      </c>
      <c r="J1443" s="1" t="s">
        <v>22</v>
      </c>
      <c r="K1443" s="1" t="s">
        <v>20</v>
      </c>
      <c r="L1443" s="1" t="s">
        <v>20</v>
      </c>
      <c r="M1443" s="1" t="s">
        <v>21</v>
      </c>
      <c r="N1443" s="1" t="s">
        <v>22</v>
      </c>
      <c r="O1443" s="1" t="s">
        <v>20</v>
      </c>
      <c r="P1443" s="1" t="str">
        <f>IFERROR( LOOKUP(Table1[[#This Row],[Age]],$AO$3:$AO$8,$AP$3:$AP$8), "Out of Range")</f>
        <v>45-55</v>
      </c>
      <c r="Q1443" s="1" t="str">
        <f>TEXT(Table1[[#This Row],[Date Joined]],"DD")</f>
        <v>29</v>
      </c>
      <c r="R1443" s="1" t="str">
        <f>TEXT(Table1[[#This Row],[Date Joined]],"MMM")</f>
        <v>Jul</v>
      </c>
      <c r="S1443" s="1" t="str">
        <f>TEXT(Table1[[#This Row],[Date Joined]],"YYYY")</f>
        <v>2017</v>
      </c>
    </row>
    <row r="1444" spans="1:19" x14ac:dyDescent="0.3">
      <c r="A1444" s="1" t="s">
        <v>1551</v>
      </c>
      <c r="B1444" s="1" t="s">
        <v>104</v>
      </c>
      <c r="C1444" s="1" t="s">
        <v>24</v>
      </c>
      <c r="D1444" s="2">
        <v>43</v>
      </c>
      <c r="E1444" s="1" t="s">
        <v>34</v>
      </c>
      <c r="F1444" s="1" t="s">
        <v>17</v>
      </c>
      <c r="G1444" s="28">
        <v>42945</v>
      </c>
      <c r="H1444" s="3">
        <v>81243.360000000001</v>
      </c>
      <c r="I1444" s="1" t="s">
        <v>18</v>
      </c>
      <c r="J1444" s="1" t="s">
        <v>19</v>
      </c>
      <c r="K1444" s="1" t="s">
        <v>20</v>
      </c>
      <c r="L1444" s="1" t="s">
        <v>20</v>
      </c>
      <c r="M1444" s="1" t="s">
        <v>21</v>
      </c>
      <c r="N1444" s="1" t="s">
        <v>69</v>
      </c>
      <c r="O1444" s="1" t="s">
        <v>20</v>
      </c>
      <c r="P1444" s="1" t="str">
        <f>IFERROR( LOOKUP(Table1[[#This Row],[Age]],$AO$3:$AO$8,$AP$3:$AP$8), "Out of Range")</f>
        <v>35-45</v>
      </c>
      <c r="Q1444" s="1" t="str">
        <f>TEXT(Table1[[#This Row],[Date Joined]],"DD")</f>
        <v>29</v>
      </c>
      <c r="R1444" s="1" t="str">
        <f>TEXT(Table1[[#This Row],[Date Joined]],"MMM")</f>
        <v>Jul</v>
      </c>
      <c r="S1444" s="1" t="str">
        <f>TEXT(Table1[[#This Row],[Date Joined]],"YYYY")</f>
        <v>2017</v>
      </c>
    </row>
    <row r="1445" spans="1:19" x14ac:dyDescent="0.3">
      <c r="A1445" s="1" t="s">
        <v>326</v>
      </c>
      <c r="B1445" s="1" t="s">
        <v>64</v>
      </c>
      <c r="C1445" s="1" t="s">
        <v>24</v>
      </c>
      <c r="D1445" s="2">
        <v>29</v>
      </c>
      <c r="E1445" s="1" t="s">
        <v>16</v>
      </c>
      <c r="F1445" s="1" t="s">
        <v>17</v>
      </c>
      <c r="G1445" s="28">
        <v>42839</v>
      </c>
      <c r="H1445" s="3">
        <v>44636.91</v>
      </c>
      <c r="I1445" s="1" t="s">
        <v>18</v>
      </c>
      <c r="J1445" s="1" t="s">
        <v>27</v>
      </c>
      <c r="K1445" s="1" t="s">
        <v>28</v>
      </c>
      <c r="L1445" s="1" t="s">
        <v>20</v>
      </c>
      <c r="M1445" s="1" t="s">
        <v>21</v>
      </c>
      <c r="N1445" s="1" t="s">
        <v>29</v>
      </c>
      <c r="O1445" s="1" t="s">
        <v>20</v>
      </c>
      <c r="P1445" s="1" t="str">
        <f>IFERROR( LOOKUP(Table1[[#This Row],[Age]],$AO$3:$AO$8,$AP$3:$AP$8), "Out of Range")</f>
        <v>26-35</v>
      </c>
      <c r="Q1445" s="1" t="str">
        <f>TEXT(Table1[[#This Row],[Date Joined]],"DD")</f>
        <v>14</v>
      </c>
      <c r="R1445" s="1" t="str">
        <f>TEXT(Table1[[#This Row],[Date Joined]],"MMM")</f>
        <v>Apr</v>
      </c>
      <c r="S1445" s="1" t="str">
        <f>TEXT(Table1[[#This Row],[Date Joined]],"YYYY")</f>
        <v>2017</v>
      </c>
    </row>
    <row r="1446" spans="1:19" x14ac:dyDescent="0.3">
      <c r="A1446" s="1" t="s">
        <v>335</v>
      </c>
      <c r="B1446" s="1" t="s">
        <v>60</v>
      </c>
      <c r="C1446" s="1" t="s">
        <v>15</v>
      </c>
      <c r="D1446" s="2">
        <v>29</v>
      </c>
      <c r="E1446" s="1" t="s">
        <v>16</v>
      </c>
      <c r="F1446" s="1" t="s">
        <v>41</v>
      </c>
      <c r="G1446" s="28">
        <v>42840</v>
      </c>
      <c r="H1446" s="3">
        <v>158464.39000000001</v>
      </c>
      <c r="I1446" s="1" t="s">
        <v>18</v>
      </c>
      <c r="J1446" s="1" t="s">
        <v>27</v>
      </c>
      <c r="K1446" s="1" t="s">
        <v>20</v>
      </c>
      <c r="L1446" s="1" t="s">
        <v>20</v>
      </c>
      <c r="M1446" s="1" t="s">
        <v>21</v>
      </c>
      <c r="N1446" s="1" t="s">
        <v>22</v>
      </c>
      <c r="O1446" s="1" t="s">
        <v>20</v>
      </c>
      <c r="P1446" s="1" t="str">
        <f>IFERROR( LOOKUP(Table1[[#This Row],[Age]],$AO$3:$AO$8,$AP$3:$AP$8), "Out of Range")</f>
        <v>26-35</v>
      </c>
      <c r="Q1446" s="1" t="str">
        <f>TEXT(Table1[[#This Row],[Date Joined]],"DD")</f>
        <v>15</v>
      </c>
      <c r="R1446" s="1" t="str">
        <f>TEXT(Table1[[#This Row],[Date Joined]],"MMM")</f>
        <v>Apr</v>
      </c>
      <c r="S1446" s="1" t="str">
        <f>TEXT(Table1[[#This Row],[Date Joined]],"YYYY")</f>
        <v>2017</v>
      </c>
    </row>
    <row r="1447" spans="1:19" x14ac:dyDescent="0.3">
      <c r="A1447" s="1" t="s">
        <v>1554</v>
      </c>
      <c r="B1447" s="1" t="s">
        <v>99</v>
      </c>
      <c r="C1447" s="1" t="s">
        <v>15</v>
      </c>
      <c r="D1447" s="2">
        <v>36</v>
      </c>
      <c r="E1447" s="1" t="s">
        <v>16</v>
      </c>
      <c r="F1447" s="1" t="s">
        <v>17</v>
      </c>
      <c r="G1447" s="28">
        <v>42946</v>
      </c>
      <c r="H1447" s="3">
        <v>3558.93</v>
      </c>
      <c r="I1447" s="1" t="s">
        <v>18</v>
      </c>
      <c r="J1447" s="1" t="s">
        <v>27</v>
      </c>
      <c r="K1447" s="1" t="s">
        <v>28</v>
      </c>
      <c r="L1447" s="1" t="s">
        <v>20</v>
      </c>
      <c r="M1447" s="1" t="s">
        <v>21</v>
      </c>
      <c r="N1447" s="1" t="s">
        <v>22</v>
      </c>
      <c r="O1447" s="1" t="s">
        <v>20</v>
      </c>
      <c r="P1447" s="1" t="str">
        <f>IFERROR( LOOKUP(Table1[[#This Row],[Age]],$AO$3:$AO$8,$AP$3:$AP$8), "Out of Range")</f>
        <v>35-45</v>
      </c>
      <c r="Q1447" s="1" t="str">
        <f>TEXT(Table1[[#This Row],[Date Joined]],"DD")</f>
        <v>30</v>
      </c>
      <c r="R1447" s="1" t="str">
        <f>TEXT(Table1[[#This Row],[Date Joined]],"MMM")</f>
        <v>Jul</v>
      </c>
      <c r="S1447" s="1" t="str">
        <f>TEXT(Table1[[#This Row],[Date Joined]],"YYYY")</f>
        <v>2017</v>
      </c>
    </row>
    <row r="1448" spans="1:19" x14ac:dyDescent="0.3">
      <c r="A1448" s="1" t="s">
        <v>1555</v>
      </c>
      <c r="B1448" s="1" t="s">
        <v>97</v>
      </c>
      <c r="C1448" s="1" t="s">
        <v>15</v>
      </c>
      <c r="D1448" s="2">
        <v>43</v>
      </c>
      <c r="E1448" s="1" t="s">
        <v>16</v>
      </c>
      <c r="F1448" s="1" t="s">
        <v>17</v>
      </c>
      <c r="G1448" s="28">
        <v>42946</v>
      </c>
      <c r="H1448" s="3">
        <v>23699.3</v>
      </c>
      <c r="I1448" s="1" t="s">
        <v>31</v>
      </c>
      <c r="J1448" s="1" t="s">
        <v>32</v>
      </c>
      <c r="K1448" s="1" t="s">
        <v>28</v>
      </c>
      <c r="L1448" s="1" t="s">
        <v>20</v>
      </c>
      <c r="M1448" s="1" t="s">
        <v>22</v>
      </c>
      <c r="N1448" s="1" t="s">
        <v>22</v>
      </c>
      <c r="O1448" s="1" t="s">
        <v>28</v>
      </c>
      <c r="P1448" s="1" t="str">
        <f>IFERROR( LOOKUP(Table1[[#This Row],[Age]],$AO$3:$AO$8,$AP$3:$AP$8), "Out of Range")</f>
        <v>35-45</v>
      </c>
      <c r="Q1448" s="1" t="str">
        <f>TEXT(Table1[[#This Row],[Date Joined]],"DD")</f>
        <v>30</v>
      </c>
      <c r="R1448" s="1" t="str">
        <f>TEXT(Table1[[#This Row],[Date Joined]],"MMM")</f>
        <v>Jul</v>
      </c>
      <c r="S1448" s="1" t="str">
        <f>TEXT(Table1[[#This Row],[Date Joined]],"YYYY")</f>
        <v>2017</v>
      </c>
    </row>
    <row r="1449" spans="1:19" x14ac:dyDescent="0.3">
      <c r="A1449" s="1" t="s">
        <v>361</v>
      </c>
      <c r="B1449" s="1" t="s">
        <v>35</v>
      </c>
      <c r="C1449" s="1" t="s">
        <v>24</v>
      </c>
      <c r="D1449" s="2">
        <v>29</v>
      </c>
      <c r="E1449" s="1" t="s">
        <v>16</v>
      </c>
      <c r="F1449" s="1" t="s">
        <v>17</v>
      </c>
      <c r="G1449" s="28">
        <v>42842</v>
      </c>
      <c r="H1449" s="3">
        <v>61547.27</v>
      </c>
      <c r="I1449" s="1" t="s">
        <v>49</v>
      </c>
      <c r="J1449" s="1" t="s">
        <v>19</v>
      </c>
      <c r="K1449" s="1" t="s">
        <v>20</v>
      </c>
      <c r="L1449" s="1" t="s">
        <v>28</v>
      </c>
      <c r="M1449" s="1" t="s">
        <v>21</v>
      </c>
      <c r="N1449" s="1" t="s">
        <v>22</v>
      </c>
      <c r="O1449" s="1" t="s">
        <v>20</v>
      </c>
      <c r="P1449" s="1" t="str">
        <f>IFERROR( LOOKUP(Table1[[#This Row],[Age]],$AO$3:$AO$8,$AP$3:$AP$8), "Out of Range")</f>
        <v>26-35</v>
      </c>
      <c r="Q1449" s="1" t="str">
        <f>TEXT(Table1[[#This Row],[Date Joined]],"DD")</f>
        <v>17</v>
      </c>
      <c r="R1449" s="1" t="str">
        <f>TEXT(Table1[[#This Row],[Date Joined]],"MMM")</f>
        <v>Apr</v>
      </c>
      <c r="S1449" s="1" t="str">
        <f>TEXT(Table1[[#This Row],[Date Joined]],"YYYY")</f>
        <v>2017</v>
      </c>
    </row>
    <row r="1450" spans="1:19" x14ac:dyDescent="0.3">
      <c r="A1450" s="1" t="s">
        <v>390</v>
      </c>
      <c r="B1450" s="1" t="s">
        <v>42</v>
      </c>
      <c r="C1450" s="1" t="s">
        <v>24</v>
      </c>
      <c r="D1450" s="2">
        <v>29</v>
      </c>
      <c r="E1450" s="1" t="s">
        <v>16</v>
      </c>
      <c r="F1450" s="1" t="s">
        <v>17</v>
      </c>
      <c r="G1450" s="28">
        <v>42845</v>
      </c>
      <c r="H1450" s="3">
        <v>105078.6</v>
      </c>
      <c r="I1450" s="1" t="s">
        <v>18</v>
      </c>
      <c r="J1450" s="1" t="s">
        <v>27</v>
      </c>
      <c r="K1450" s="1" t="s">
        <v>28</v>
      </c>
      <c r="L1450" s="1" t="s">
        <v>20</v>
      </c>
      <c r="M1450" s="1" t="s">
        <v>21</v>
      </c>
      <c r="N1450" s="1" t="s">
        <v>22</v>
      </c>
      <c r="O1450" s="1" t="s">
        <v>20</v>
      </c>
      <c r="P1450" s="1" t="str">
        <f>IFERROR( LOOKUP(Table1[[#This Row],[Age]],$AO$3:$AO$8,$AP$3:$AP$8), "Out of Range")</f>
        <v>26-35</v>
      </c>
      <c r="Q1450" s="1" t="str">
        <f>TEXT(Table1[[#This Row],[Date Joined]],"DD")</f>
        <v>20</v>
      </c>
      <c r="R1450" s="1" t="str">
        <f>TEXT(Table1[[#This Row],[Date Joined]],"MMM")</f>
        <v>Apr</v>
      </c>
      <c r="S1450" s="1" t="str">
        <f>TEXT(Table1[[#This Row],[Date Joined]],"YYYY")</f>
        <v>2017</v>
      </c>
    </row>
    <row r="1451" spans="1:19" x14ac:dyDescent="0.3">
      <c r="A1451" s="1" t="s">
        <v>1558</v>
      </c>
      <c r="B1451" s="1" t="s">
        <v>61</v>
      </c>
      <c r="C1451" s="1" t="s">
        <v>15</v>
      </c>
      <c r="D1451" s="2">
        <v>52</v>
      </c>
      <c r="E1451" s="1" t="s">
        <v>40</v>
      </c>
      <c r="F1451" s="1" t="s">
        <v>41</v>
      </c>
      <c r="G1451" s="28">
        <v>42946</v>
      </c>
      <c r="H1451" s="3">
        <v>20027.73</v>
      </c>
      <c r="I1451" s="1" t="s">
        <v>18</v>
      </c>
      <c r="J1451" s="1" t="s">
        <v>32</v>
      </c>
      <c r="K1451" s="1" t="s">
        <v>28</v>
      </c>
      <c r="L1451" s="1" t="s">
        <v>28</v>
      </c>
      <c r="M1451" s="1" t="s">
        <v>21</v>
      </c>
      <c r="N1451" s="1" t="s">
        <v>22</v>
      </c>
      <c r="O1451" s="1" t="s">
        <v>28</v>
      </c>
      <c r="P1451" s="1" t="str">
        <f>IFERROR( LOOKUP(Table1[[#This Row],[Age]],$AO$3:$AO$8,$AP$3:$AP$8), "Out of Range")</f>
        <v>45-55</v>
      </c>
      <c r="Q1451" s="1" t="str">
        <f>TEXT(Table1[[#This Row],[Date Joined]],"DD")</f>
        <v>30</v>
      </c>
      <c r="R1451" s="1" t="str">
        <f>TEXT(Table1[[#This Row],[Date Joined]],"MMM")</f>
        <v>Jul</v>
      </c>
      <c r="S1451" s="1" t="str">
        <f>TEXT(Table1[[#This Row],[Date Joined]],"YYYY")</f>
        <v>2017</v>
      </c>
    </row>
    <row r="1452" spans="1:19" x14ac:dyDescent="0.3">
      <c r="A1452" s="1" t="s">
        <v>1559</v>
      </c>
      <c r="B1452" s="1" t="s">
        <v>90</v>
      </c>
      <c r="C1452" s="1" t="s">
        <v>15</v>
      </c>
      <c r="D1452" s="2">
        <v>53</v>
      </c>
      <c r="E1452" s="1" t="s">
        <v>40</v>
      </c>
      <c r="F1452" s="1" t="s">
        <v>41</v>
      </c>
      <c r="G1452" s="28">
        <v>42946</v>
      </c>
      <c r="H1452" s="3">
        <v>38501.760000000002</v>
      </c>
      <c r="I1452" s="1" t="s">
        <v>18</v>
      </c>
      <c r="J1452" s="1" t="s">
        <v>27</v>
      </c>
      <c r="K1452" s="1" t="s">
        <v>20</v>
      </c>
      <c r="L1452" s="1" t="s">
        <v>20</v>
      </c>
      <c r="M1452" s="1" t="s">
        <v>21</v>
      </c>
      <c r="N1452" s="1" t="s">
        <v>22</v>
      </c>
      <c r="O1452" s="1" t="s">
        <v>20</v>
      </c>
      <c r="P1452" s="1" t="str">
        <f>IFERROR( LOOKUP(Table1[[#This Row],[Age]],$AO$3:$AO$8,$AP$3:$AP$8), "Out of Range")</f>
        <v>45-55</v>
      </c>
      <c r="Q1452" s="1" t="str">
        <f>TEXT(Table1[[#This Row],[Date Joined]],"DD")</f>
        <v>30</v>
      </c>
      <c r="R1452" s="1" t="str">
        <f>TEXT(Table1[[#This Row],[Date Joined]],"MMM")</f>
        <v>Jul</v>
      </c>
      <c r="S1452" s="1" t="str">
        <f>TEXT(Table1[[#This Row],[Date Joined]],"YYYY")</f>
        <v>2017</v>
      </c>
    </row>
    <row r="1453" spans="1:19" x14ac:dyDescent="0.3">
      <c r="A1453" s="1" t="s">
        <v>1560</v>
      </c>
      <c r="B1453" s="1" t="s">
        <v>78</v>
      </c>
      <c r="C1453" s="1" t="s">
        <v>15</v>
      </c>
      <c r="D1453" s="2">
        <v>47</v>
      </c>
      <c r="E1453" s="1" t="s">
        <v>40</v>
      </c>
      <c r="F1453" s="1" t="s">
        <v>26</v>
      </c>
      <c r="G1453" s="28">
        <v>42946</v>
      </c>
      <c r="H1453" s="3">
        <v>72636.789999999994</v>
      </c>
      <c r="I1453" s="1" t="s">
        <v>18</v>
      </c>
      <c r="J1453" s="1" t="s">
        <v>27</v>
      </c>
      <c r="K1453" s="1" t="s">
        <v>20</v>
      </c>
      <c r="L1453" s="1" t="s">
        <v>20</v>
      </c>
      <c r="M1453" s="1" t="s">
        <v>21</v>
      </c>
      <c r="N1453" s="1" t="s">
        <v>22</v>
      </c>
      <c r="O1453" s="1" t="s">
        <v>20</v>
      </c>
      <c r="P1453" s="1" t="str">
        <f>IFERROR( LOOKUP(Table1[[#This Row],[Age]],$AO$3:$AO$8,$AP$3:$AP$8), "Out of Range")</f>
        <v>45-55</v>
      </c>
      <c r="Q1453" s="1" t="str">
        <f>TEXT(Table1[[#This Row],[Date Joined]],"DD")</f>
        <v>30</v>
      </c>
      <c r="R1453" s="1" t="str">
        <f>TEXT(Table1[[#This Row],[Date Joined]],"MMM")</f>
        <v>Jul</v>
      </c>
      <c r="S1453" s="1" t="str">
        <f>TEXT(Table1[[#This Row],[Date Joined]],"YYYY")</f>
        <v>2017</v>
      </c>
    </row>
    <row r="1454" spans="1:19" x14ac:dyDescent="0.3">
      <c r="A1454" s="1" t="s">
        <v>1561</v>
      </c>
      <c r="B1454" s="1" t="s">
        <v>30</v>
      </c>
      <c r="C1454" s="1" t="s">
        <v>24</v>
      </c>
      <c r="D1454" s="2">
        <v>53</v>
      </c>
      <c r="E1454" s="1" t="s">
        <v>40</v>
      </c>
      <c r="F1454" s="1" t="s">
        <v>41</v>
      </c>
      <c r="G1454" s="28">
        <v>42946</v>
      </c>
      <c r="H1454" s="3">
        <v>77045.929999999993</v>
      </c>
      <c r="I1454" s="1" t="s">
        <v>18</v>
      </c>
      <c r="J1454" s="1" t="s">
        <v>27</v>
      </c>
      <c r="K1454" s="1" t="s">
        <v>28</v>
      </c>
      <c r="L1454" s="1" t="s">
        <v>20</v>
      </c>
      <c r="M1454" s="1" t="s">
        <v>21</v>
      </c>
      <c r="N1454" s="1" t="s">
        <v>22</v>
      </c>
      <c r="O1454" s="1" t="s">
        <v>20</v>
      </c>
      <c r="P1454" s="1" t="str">
        <f>IFERROR( LOOKUP(Table1[[#This Row],[Age]],$AO$3:$AO$8,$AP$3:$AP$8), "Out of Range")</f>
        <v>45-55</v>
      </c>
      <c r="Q1454" s="1" t="str">
        <f>TEXT(Table1[[#This Row],[Date Joined]],"DD")</f>
        <v>30</v>
      </c>
      <c r="R1454" s="1" t="str">
        <f>TEXT(Table1[[#This Row],[Date Joined]],"MMM")</f>
        <v>Jul</v>
      </c>
      <c r="S1454" s="1" t="str">
        <f>TEXT(Table1[[#This Row],[Date Joined]],"YYYY")</f>
        <v>2017</v>
      </c>
    </row>
    <row r="1455" spans="1:19" x14ac:dyDescent="0.3">
      <c r="A1455" s="1" t="s">
        <v>1562</v>
      </c>
      <c r="B1455" s="1" t="s">
        <v>37</v>
      </c>
      <c r="C1455" s="1" t="s">
        <v>24</v>
      </c>
      <c r="D1455" s="2">
        <v>59</v>
      </c>
      <c r="E1455" s="1" t="s">
        <v>40</v>
      </c>
      <c r="F1455" s="1" t="s">
        <v>41</v>
      </c>
      <c r="G1455" s="28">
        <v>42946</v>
      </c>
      <c r="H1455" s="3">
        <v>82638.31</v>
      </c>
      <c r="I1455" s="1" t="s">
        <v>18</v>
      </c>
      <c r="J1455" s="1" t="s">
        <v>27</v>
      </c>
      <c r="K1455" s="1" t="s">
        <v>28</v>
      </c>
      <c r="L1455" s="1" t="s">
        <v>20</v>
      </c>
      <c r="M1455" s="1" t="s">
        <v>21</v>
      </c>
      <c r="N1455" s="1" t="s">
        <v>22</v>
      </c>
      <c r="O1455" s="1" t="s">
        <v>20</v>
      </c>
      <c r="P1455" s="1" t="str">
        <f>IFERROR( LOOKUP(Table1[[#This Row],[Age]],$AO$3:$AO$8,$AP$3:$AP$8), "Out of Range")</f>
        <v>55-65</v>
      </c>
      <c r="Q1455" s="1" t="str">
        <f>TEXT(Table1[[#This Row],[Date Joined]],"DD")</f>
        <v>30</v>
      </c>
      <c r="R1455" s="1" t="str">
        <f>TEXT(Table1[[#This Row],[Date Joined]],"MMM")</f>
        <v>Jul</v>
      </c>
      <c r="S1455" s="1" t="str">
        <f>TEXT(Table1[[#This Row],[Date Joined]],"YYYY")</f>
        <v>2017</v>
      </c>
    </row>
    <row r="1456" spans="1:19" x14ac:dyDescent="0.3">
      <c r="A1456" s="1" t="s">
        <v>1563</v>
      </c>
      <c r="B1456" s="1" t="s">
        <v>83</v>
      </c>
      <c r="C1456" s="1" t="s">
        <v>15</v>
      </c>
      <c r="D1456" s="2">
        <v>59</v>
      </c>
      <c r="E1456" s="1" t="s">
        <v>40</v>
      </c>
      <c r="F1456" s="1" t="s">
        <v>26</v>
      </c>
      <c r="G1456" s="28">
        <v>42946</v>
      </c>
      <c r="H1456" s="3">
        <v>29598.54</v>
      </c>
      <c r="I1456" s="1" t="s">
        <v>31</v>
      </c>
      <c r="J1456" s="1" t="s">
        <v>19</v>
      </c>
      <c r="K1456" s="1" t="s">
        <v>28</v>
      </c>
      <c r="L1456" s="1" t="s">
        <v>20</v>
      </c>
      <c r="M1456" s="1" t="s">
        <v>22</v>
      </c>
      <c r="N1456" s="1" t="s">
        <v>22</v>
      </c>
      <c r="O1456" s="1" t="s">
        <v>28</v>
      </c>
      <c r="P1456" s="1" t="str">
        <f>IFERROR( LOOKUP(Table1[[#This Row],[Age]],$AO$3:$AO$8,$AP$3:$AP$8), "Out of Range")</f>
        <v>55-65</v>
      </c>
      <c r="Q1456" s="1" t="str">
        <f>TEXT(Table1[[#This Row],[Date Joined]],"DD")</f>
        <v>30</v>
      </c>
      <c r="R1456" s="1" t="str">
        <f>TEXT(Table1[[#This Row],[Date Joined]],"MMM")</f>
        <v>Jul</v>
      </c>
      <c r="S1456" s="1" t="str">
        <f>TEXT(Table1[[#This Row],[Date Joined]],"YYYY")</f>
        <v>2017</v>
      </c>
    </row>
    <row r="1457" spans="1:19" x14ac:dyDescent="0.3">
      <c r="A1457" s="1" t="s">
        <v>1564</v>
      </c>
      <c r="B1457" s="1" t="s">
        <v>55</v>
      </c>
      <c r="C1457" s="1" t="s">
        <v>15</v>
      </c>
      <c r="D1457" s="2">
        <v>40</v>
      </c>
      <c r="E1457" s="1" t="s">
        <v>34</v>
      </c>
      <c r="F1457" s="1" t="s">
        <v>17</v>
      </c>
      <c r="G1457" s="28">
        <v>42946</v>
      </c>
      <c r="H1457" s="3">
        <v>5395.37</v>
      </c>
      <c r="I1457" s="1" t="s">
        <v>18</v>
      </c>
      <c r="J1457" s="1" t="s">
        <v>32</v>
      </c>
      <c r="K1457" s="1" t="s">
        <v>20</v>
      </c>
      <c r="L1457" s="1" t="s">
        <v>20</v>
      </c>
      <c r="M1457" s="1" t="s">
        <v>21</v>
      </c>
      <c r="N1457" s="1" t="s">
        <v>22</v>
      </c>
      <c r="O1457" s="1" t="s">
        <v>20</v>
      </c>
      <c r="P1457" s="1" t="str">
        <f>IFERROR( LOOKUP(Table1[[#This Row],[Age]],$AO$3:$AO$8,$AP$3:$AP$8), "Out of Range")</f>
        <v>35-45</v>
      </c>
      <c r="Q1457" s="1" t="str">
        <f>TEXT(Table1[[#This Row],[Date Joined]],"DD")</f>
        <v>30</v>
      </c>
      <c r="R1457" s="1" t="str">
        <f>TEXT(Table1[[#This Row],[Date Joined]],"MMM")</f>
        <v>Jul</v>
      </c>
      <c r="S1457" s="1" t="str">
        <f>TEXT(Table1[[#This Row],[Date Joined]],"YYYY")</f>
        <v>2017</v>
      </c>
    </row>
    <row r="1458" spans="1:19" x14ac:dyDescent="0.3">
      <c r="A1458" s="1" t="s">
        <v>1565</v>
      </c>
      <c r="B1458" s="1" t="s">
        <v>88</v>
      </c>
      <c r="C1458" s="1" t="s">
        <v>24</v>
      </c>
      <c r="D1458" s="2">
        <v>37</v>
      </c>
      <c r="E1458" s="1" t="s">
        <v>25</v>
      </c>
      <c r="F1458" s="1" t="s">
        <v>17</v>
      </c>
      <c r="G1458" s="28">
        <v>42946</v>
      </c>
      <c r="H1458" s="3">
        <v>20800.28</v>
      </c>
      <c r="I1458" s="1" t="s">
        <v>18</v>
      </c>
      <c r="J1458" s="1" t="s">
        <v>27</v>
      </c>
      <c r="K1458" s="1" t="s">
        <v>28</v>
      </c>
      <c r="L1458" s="1" t="s">
        <v>28</v>
      </c>
      <c r="M1458" s="1" t="s">
        <v>22</v>
      </c>
      <c r="N1458" s="1" t="s">
        <v>22</v>
      </c>
      <c r="O1458" s="1" t="s">
        <v>20</v>
      </c>
      <c r="P1458" s="1" t="str">
        <f>IFERROR( LOOKUP(Table1[[#This Row],[Age]],$AO$3:$AO$8,$AP$3:$AP$8), "Out of Range")</f>
        <v>35-45</v>
      </c>
      <c r="Q1458" s="1" t="str">
        <f>TEXT(Table1[[#This Row],[Date Joined]],"DD")</f>
        <v>30</v>
      </c>
      <c r="R1458" s="1" t="str">
        <f>TEXT(Table1[[#This Row],[Date Joined]],"MMM")</f>
        <v>Jul</v>
      </c>
      <c r="S1458" s="1" t="str">
        <f>TEXT(Table1[[#This Row],[Date Joined]],"YYYY")</f>
        <v>2017</v>
      </c>
    </row>
    <row r="1459" spans="1:19" x14ac:dyDescent="0.3">
      <c r="A1459" s="1" t="s">
        <v>413</v>
      </c>
      <c r="B1459" s="1" t="s">
        <v>58</v>
      </c>
      <c r="C1459" s="1" t="s">
        <v>15</v>
      </c>
      <c r="D1459" s="2">
        <v>29</v>
      </c>
      <c r="E1459" s="1" t="s">
        <v>16</v>
      </c>
      <c r="F1459" s="1" t="s">
        <v>17</v>
      </c>
      <c r="G1459" s="28">
        <v>42849</v>
      </c>
      <c r="H1459" s="3">
        <v>13136.19</v>
      </c>
      <c r="I1459" s="1" t="s">
        <v>18</v>
      </c>
      <c r="J1459" s="1" t="s">
        <v>22</v>
      </c>
      <c r="K1459" s="1" t="s">
        <v>20</v>
      </c>
      <c r="L1459" s="1" t="s">
        <v>28</v>
      </c>
      <c r="M1459" s="1" t="s">
        <v>21</v>
      </c>
      <c r="N1459" s="1" t="s">
        <v>22</v>
      </c>
      <c r="O1459" s="1" t="s">
        <v>20</v>
      </c>
      <c r="P1459" s="1" t="str">
        <f>IFERROR( LOOKUP(Table1[[#This Row],[Age]],$AO$3:$AO$8,$AP$3:$AP$8), "Out of Range")</f>
        <v>26-35</v>
      </c>
      <c r="Q1459" s="1" t="str">
        <f>TEXT(Table1[[#This Row],[Date Joined]],"DD")</f>
        <v>24</v>
      </c>
      <c r="R1459" s="1" t="str">
        <f>TEXT(Table1[[#This Row],[Date Joined]],"MMM")</f>
        <v>Apr</v>
      </c>
      <c r="S1459" s="1" t="str">
        <f>TEXT(Table1[[#This Row],[Date Joined]],"YYYY")</f>
        <v>2017</v>
      </c>
    </row>
    <row r="1460" spans="1:19" x14ac:dyDescent="0.3">
      <c r="A1460" s="1" t="s">
        <v>1567</v>
      </c>
      <c r="B1460" s="1" t="s">
        <v>66</v>
      </c>
      <c r="C1460" s="1" t="s">
        <v>24</v>
      </c>
      <c r="D1460" s="2">
        <v>37</v>
      </c>
      <c r="E1460" s="1" t="s">
        <v>16</v>
      </c>
      <c r="F1460" s="1" t="s">
        <v>17</v>
      </c>
      <c r="G1460" s="28">
        <v>42947</v>
      </c>
      <c r="H1460" s="3">
        <v>182458.67</v>
      </c>
      <c r="I1460" s="1" t="s">
        <v>18</v>
      </c>
      <c r="J1460" s="1" t="s">
        <v>32</v>
      </c>
      <c r="K1460" s="1" t="s">
        <v>28</v>
      </c>
      <c r="L1460" s="1" t="s">
        <v>20</v>
      </c>
      <c r="M1460" s="1" t="s">
        <v>21</v>
      </c>
      <c r="N1460" s="1" t="s">
        <v>22</v>
      </c>
      <c r="O1460" s="1" t="s">
        <v>28</v>
      </c>
      <c r="P1460" s="1" t="str">
        <f>IFERROR( LOOKUP(Table1[[#This Row],[Age]],$AO$3:$AO$8,$AP$3:$AP$8), "Out of Range")</f>
        <v>35-45</v>
      </c>
      <c r="Q1460" s="1" t="str">
        <f>TEXT(Table1[[#This Row],[Date Joined]],"DD")</f>
        <v>31</v>
      </c>
      <c r="R1460" s="1" t="str">
        <f>TEXT(Table1[[#This Row],[Date Joined]],"MMM")</f>
        <v>Jul</v>
      </c>
      <c r="S1460" s="1" t="str">
        <f>TEXT(Table1[[#This Row],[Date Joined]],"YYYY")</f>
        <v>2017</v>
      </c>
    </row>
    <row r="1461" spans="1:19" x14ac:dyDescent="0.3">
      <c r="A1461" s="1" t="s">
        <v>1568</v>
      </c>
      <c r="B1461" s="1" t="s">
        <v>45</v>
      </c>
      <c r="C1461" s="1" t="s">
        <v>24</v>
      </c>
      <c r="D1461" s="2">
        <v>34</v>
      </c>
      <c r="E1461" s="1" t="s">
        <v>16</v>
      </c>
      <c r="F1461" s="1" t="s">
        <v>17</v>
      </c>
      <c r="G1461" s="28">
        <v>42947</v>
      </c>
      <c r="H1461" s="3">
        <v>186716.99</v>
      </c>
      <c r="I1461" s="1" t="s">
        <v>31</v>
      </c>
      <c r="J1461" s="1" t="s">
        <v>27</v>
      </c>
      <c r="K1461" s="1" t="s">
        <v>20</v>
      </c>
      <c r="L1461" s="1" t="s">
        <v>20</v>
      </c>
      <c r="M1461" s="1" t="s">
        <v>21</v>
      </c>
      <c r="N1461" s="1" t="s">
        <v>22</v>
      </c>
      <c r="O1461" s="1" t="s">
        <v>20</v>
      </c>
      <c r="P1461" s="1" t="str">
        <f>IFERROR( LOOKUP(Table1[[#This Row],[Age]],$AO$3:$AO$8,$AP$3:$AP$8), "Out of Range")</f>
        <v>26-35</v>
      </c>
      <c r="Q1461" s="1" t="str">
        <f>TEXT(Table1[[#This Row],[Date Joined]],"DD")</f>
        <v>31</v>
      </c>
      <c r="R1461" s="1" t="str">
        <f>TEXT(Table1[[#This Row],[Date Joined]],"MMM")</f>
        <v>Jul</v>
      </c>
      <c r="S1461" s="1" t="str">
        <f>TEXT(Table1[[#This Row],[Date Joined]],"YYYY")</f>
        <v>2017</v>
      </c>
    </row>
    <row r="1462" spans="1:19" x14ac:dyDescent="0.3">
      <c r="A1462" s="1" t="s">
        <v>449</v>
      </c>
      <c r="B1462" s="1" t="s">
        <v>23</v>
      </c>
      <c r="C1462" s="1" t="s">
        <v>24</v>
      </c>
      <c r="D1462" s="2">
        <v>29</v>
      </c>
      <c r="E1462" s="1" t="s">
        <v>16</v>
      </c>
      <c r="F1462" s="1" t="s">
        <v>17</v>
      </c>
      <c r="G1462" s="28">
        <v>42855</v>
      </c>
      <c r="H1462" s="3">
        <v>6726.75</v>
      </c>
      <c r="I1462" s="1" t="s">
        <v>18</v>
      </c>
      <c r="J1462" s="1" t="s">
        <v>32</v>
      </c>
      <c r="K1462" s="1" t="s">
        <v>28</v>
      </c>
      <c r="L1462" s="1" t="s">
        <v>28</v>
      </c>
      <c r="M1462" s="1" t="s">
        <v>21</v>
      </c>
      <c r="N1462" s="1" t="s">
        <v>29</v>
      </c>
      <c r="O1462" s="1" t="s">
        <v>20</v>
      </c>
      <c r="P1462" s="1" t="str">
        <f>IFERROR( LOOKUP(Table1[[#This Row],[Age]],$AO$3:$AO$8,$AP$3:$AP$8), "Out of Range")</f>
        <v>26-35</v>
      </c>
      <c r="Q1462" s="1" t="str">
        <f>TEXT(Table1[[#This Row],[Date Joined]],"DD")</f>
        <v>30</v>
      </c>
      <c r="R1462" s="1" t="str">
        <f>TEXT(Table1[[#This Row],[Date Joined]],"MMM")</f>
        <v>Apr</v>
      </c>
      <c r="S1462" s="1" t="str">
        <f>TEXT(Table1[[#This Row],[Date Joined]],"YYYY")</f>
        <v>2017</v>
      </c>
    </row>
    <row r="1463" spans="1:19" x14ac:dyDescent="0.3">
      <c r="A1463" s="1" t="s">
        <v>1570</v>
      </c>
      <c r="B1463" s="1" t="s">
        <v>58</v>
      </c>
      <c r="C1463" s="1" t="s">
        <v>24</v>
      </c>
      <c r="D1463" s="2">
        <v>39</v>
      </c>
      <c r="E1463" s="1" t="s">
        <v>16</v>
      </c>
      <c r="F1463" s="1" t="s">
        <v>17</v>
      </c>
      <c r="G1463" s="28">
        <v>42947</v>
      </c>
      <c r="H1463" s="3">
        <v>25305.99</v>
      </c>
      <c r="I1463" s="1" t="s">
        <v>31</v>
      </c>
      <c r="J1463" s="1" t="s">
        <v>32</v>
      </c>
      <c r="K1463" s="1" t="s">
        <v>28</v>
      </c>
      <c r="L1463" s="1" t="s">
        <v>20</v>
      </c>
      <c r="M1463" s="1" t="s">
        <v>21</v>
      </c>
      <c r="N1463" s="1" t="s">
        <v>22</v>
      </c>
      <c r="O1463" s="1" t="s">
        <v>20</v>
      </c>
      <c r="P1463" s="1" t="str">
        <f>IFERROR( LOOKUP(Table1[[#This Row],[Age]],$AO$3:$AO$8,$AP$3:$AP$8), "Out of Range")</f>
        <v>35-45</v>
      </c>
      <c r="Q1463" s="1" t="str">
        <f>TEXT(Table1[[#This Row],[Date Joined]],"DD")</f>
        <v>31</v>
      </c>
      <c r="R1463" s="1" t="str">
        <f>TEXT(Table1[[#This Row],[Date Joined]],"MMM")</f>
        <v>Jul</v>
      </c>
      <c r="S1463" s="1" t="str">
        <f>TEXT(Table1[[#This Row],[Date Joined]],"YYYY")</f>
        <v>2017</v>
      </c>
    </row>
    <row r="1464" spans="1:19" x14ac:dyDescent="0.3">
      <c r="A1464" s="1" t="s">
        <v>1571</v>
      </c>
      <c r="B1464" s="1" t="s">
        <v>95</v>
      </c>
      <c r="C1464" s="1" t="s">
        <v>24</v>
      </c>
      <c r="D1464" s="2">
        <v>38</v>
      </c>
      <c r="E1464" s="1" t="s">
        <v>40</v>
      </c>
      <c r="F1464" s="1" t="s">
        <v>41</v>
      </c>
      <c r="G1464" s="28">
        <v>42947</v>
      </c>
      <c r="H1464" s="3">
        <v>55394.09</v>
      </c>
      <c r="I1464" s="1" t="s">
        <v>18</v>
      </c>
      <c r="J1464" s="1" t="s">
        <v>27</v>
      </c>
      <c r="K1464" s="1" t="s">
        <v>20</v>
      </c>
      <c r="L1464" s="1" t="s">
        <v>20</v>
      </c>
      <c r="M1464" s="1" t="s">
        <v>21</v>
      </c>
      <c r="N1464" s="1" t="s">
        <v>22</v>
      </c>
      <c r="O1464" s="1" t="s">
        <v>20</v>
      </c>
      <c r="P1464" s="1" t="str">
        <f>IFERROR( LOOKUP(Table1[[#This Row],[Age]],$AO$3:$AO$8,$AP$3:$AP$8), "Out of Range")</f>
        <v>35-45</v>
      </c>
      <c r="Q1464" s="1" t="str">
        <f>TEXT(Table1[[#This Row],[Date Joined]],"DD")</f>
        <v>31</v>
      </c>
      <c r="R1464" s="1" t="str">
        <f>TEXT(Table1[[#This Row],[Date Joined]],"MMM")</f>
        <v>Jul</v>
      </c>
      <c r="S1464" s="1" t="str">
        <f>TEXT(Table1[[#This Row],[Date Joined]],"YYYY")</f>
        <v>2017</v>
      </c>
    </row>
    <row r="1465" spans="1:19" x14ac:dyDescent="0.3">
      <c r="A1465" s="1" t="s">
        <v>1572</v>
      </c>
      <c r="B1465" s="1" t="s">
        <v>50</v>
      </c>
      <c r="C1465" s="1" t="s">
        <v>24</v>
      </c>
      <c r="D1465" s="2">
        <v>43</v>
      </c>
      <c r="E1465" s="1" t="s">
        <v>40</v>
      </c>
      <c r="F1465" s="1" t="s">
        <v>41</v>
      </c>
      <c r="G1465" s="28">
        <v>42947</v>
      </c>
      <c r="H1465" s="3">
        <v>15689.82</v>
      </c>
      <c r="I1465" s="1" t="s">
        <v>18</v>
      </c>
      <c r="J1465" s="1" t="s">
        <v>27</v>
      </c>
      <c r="K1465" s="1" t="s">
        <v>28</v>
      </c>
      <c r="L1465" s="1" t="s">
        <v>20</v>
      </c>
      <c r="M1465" s="1" t="s">
        <v>22</v>
      </c>
      <c r="N1465" s="1" t="s">
        <v>22</v>
      </c>
      <c r="O1465" s="1" t="s">
        <v>20</v>
      </c>
      <c r="P1465" s="1" t="str">
        <f>IFERROR( LOOKUP(Table1[[#This Row],[Age]],$AO$3:$AO$8,$AP$3:$AP$8), "Out of Range")</f>
        <v>35-45</v>
      </c>
      <c r="Q1465" s="1" t="str">
        <f>TEXT(Table1[[#This Row],[Date Joined]],"DD")</f>
        <v>31</v>
      </c>
      <c r="R1465" s="1" t="str">
        <f>TEXT(Table1[[#This Row],[Date Joined]],"MMM")</f>
        <v>Jul</v>
      </c>
      <c r="S1465" s="1" t="str">
        <f>TEXT(Table1[[#This Row],[Date Joined]],"YYYY")</f>
        <v>2017</v>
      </c>
    </row>
    <row r="1466" spans="1:19" x14ac:dyDescent="0.3">
      <c r="A1466" s="1" t="s">
        <v>1573</v>
      </c>
      <c r="B1466" s="1" t="s">
        <v>102</v>
      </c>
      <c r="C1466" s="1" t="s">
        <v>24</v>
      </c>
      <c r="D1466" s="2">
        <v>34</v>
      </c>
      <c r="E1466" s="1" t="s">
        <v>34</v>
      </c>
      <c r="F1466" s="1" t="s">
        <v>17</v>
      </c>
      <c r="G1466" s="28">
        <v>42947</v>
      </c>
      <c r="H1466" s="3">
        <v>1626.39</v>
      </c>
      <c r="I1466" s="1" t="s">
        <v>18</v>
      </c>
      <c r="J1466" s="1" t="s">
        <v>27</v>
      </c>
      <c r="K1466" s="1" t="s">
        <v>20</v>
      </c>
      <c r="L1466" s="1" t="s">
        <v>28</v>
      </c>
      <c r="M1466" s="1" t="s">
        <v>21</v>
      </c>
      <c r="N1466" s="1" t="s">
        <v>22</v>
      </c>
      <c r="O1466" s="1" t="s">
        <v>28</v>
      </c>
      <c r="P1466" s="1" t="str">
        <f>IFERROR( LOOKUP(Table1[[#This Row],[Age]],$AO$3:$AO$8,$AP$3:$AP$8), "Out of Range")</f>
        <v>26-35</v>
      </c>
      <c r="Q1466" s="1" t="str">
        <f>TEXT(Table1[[#This Row],[Date Joined]],"DD")</f>
        <v>31</v>
      </c>
      <c r="R1466" s="1" t="str">
        <f>TEXT(Table1[[#This Row],[Date Joined]],"MMM")</f>
        <v>Jul</v>
      </c>
      <c r="S1466" s="1" t="str">
        <f>TEXT(Table1[[#This Row],[Date Joined]],"YYYY")</f>
        <v>2017</v>
      </c>
    </row>
    <row r="1467" spans="1:19" x14ac:dyDescent="0.3">
      <c r="A1467" s="1" t="s">
        <v>1574</v>
      </c>
      <c r="B1467" s="1" t="s">
        <v>83</v>
      </c>
      <c r="C1467" s="1" t="s">
        <v>15</v>
      </c>
      <c r="D1467" s="2">
        <v>34</v>
      </c>
      <c r="E1467" s="1" t="s">
        <v>34</v>
      </c>
      <c r="F1467" s="1" t="s">
        <v>26</v>
      </c>
      <c r="G1467" s="28">
        <v>42947</v>
      </c>
      <c r="H1467" s="3">
        <v>2088.46</v>
      </c>
      <c r="I1467" s="1" t="s">
        <v>18</v>
      </c>
      <c r="J1467" s="1" t="s">
        <v>27</v>
      </c>
      <c r="K1467" s="1" t="s">
        <v>28</v>
      </c>
      <c r="L1467" s="1" t="s">
        <v>20</v>
      </c>
      <c r="M1467" s="1" t="s">
        <v>21</v>
      </c>
      <c r="N1467" s="1" t="s">
        <v>22</v>
      </c>
      <c r="O1467" s="1" t="s">
        <v>20</v>
      </c>
      <c r="P1467" s="1" t="str">
        <f>IFERROR( LOOKUP(Table1[[#This Row],[Age]],$AO$3:$AO$8,$AP$3:$AP$8), "Out of Range")</f>
        <v>26-35</v>
      </c>
      <c r="Q1467" s="1" t="str">
        <f>TEXT(Table1[[#This Row],[Date Joined]],"DD")</f>
        <v>31</v>
      </c>
      <c r="R1467" s="1" t="str">
        <f>TEXT(Table1[[#This Row],[Date Joined]],"MMM")</f>
        <v>Jul</v>
      </c>
      <c r="S1467" s="1" t="str">
        <f>TEXT(Table1[[#This Row],[Date Joined]],"YYYY")</f>
        <v>2017</v>
      </c>
    </row>
    <row r="1468" spans="1:19" x14ac:dyDescent="0.3">
      <c r="A1468" s="1" t="s">
        <v>1575</v>
      </c>
      <c r="B1468" s="1" t="s">
        <v>30</v>
      </c>
      <c r="C1468" s="1" t="s">
        <v>15</v>
      </c>
      <c r="D1468" s="2">
        <v>23</v>
      </c>
      <c r="E1468" s="1" t="s">
        <v>25</v>
      </c>
      <c r="F1468" s="1" t="s">
        <v>26</v>
      </c>
      <c r="G1468" s="28">
        <v>42947</v>
      </c>
      <c r="H1468" s="3">
        <v>159455.24</v>
      </c>
      <c r="I1468" s="1" t="s">
        <v>18</v>
      </c>
      <c r="J1468" s="1" t="s">
        <v>32</v>
      </c>
      <c r="K1468" s="1" t="s">
        <v>20</v>
      </c>
      <c r="L1468" s="1" t="s">
        <v>28</v>
      </c>
      <c r="M1468" s="1" t="s">
        <v>21</v>
      </c>
      <c r="N1468" s="1" t="s">
        <v>22</v>
      </c>
      <c r="O1468" s="1" t="s">
        <v>20</v>
      </c>
      <c r="P1468" s="1" t="str">
        <f>IFERROR( LOOKUP(Table1[[#This Row],[Age]],$AO$3:$AO$8,$AP$3:$AP$8), "Out of Range")</f>
        <v>15-25</v>
      </c>
      <c r="Q1468" s="1" t="str">
        <f>TEXT(Table1[[#This Row],[Date Joined]],"DD")</f>
        <v>31</v>
      </c>
      <c r="R1468" s="1" t="str">
        <f>TEXT(Table1[[#This Row],[Date Joined]],"MMM")</f>
        <v>Jul</v>
      </c>
      <c r="S1468" s="1" t="str">
        <f>TEXT(Table1[[#This Row],[Date Joined]],"YYYY")</f>
        <v>2017</v>
      </c>
    </row>
    <row r="1469" spans="1:19" x14ac:dyDescent="0.3">
      <c r="A1469" s="1" t="s">
        <v>539</v>
      </c>
      <c r="B1469" s="1" t="s">
        <v>78</v>
      </c>
      <c r="C1469" s="1" t="s">
        <v>24</v>
      </c>
      <c r="D1469" s="2">
        <v>29</v>
      </c>
      <c r="E1469" s="1" t="s">
        <v>25</v>
      </c>
      <c r="F1469" s="1" t="s">
        <v>17</v>
      </c>
      <c r="G1469" s="28">
        <v>42864</v>
      </c>
      <c r="H1469" s="3">
        <v>1107.9100000000001</v>
      </c>
      <c r="I1469" s="1" t="s">
        <v>18</v>
      </c>
      <c r="J1469" s="1" t="s">
        <v>19</v>
      </c>
      <c r="K1469" s="1" t="s">
        <v>20</v>
      </c>
      <c r="L1469" s="1" t="s">
        <v>20</v>
      </c>
      <c r="M1469" s="1" t="s">
        <v>21</v>
      </c>
      <c r="N1469" s="1" t="s">
        <v>22</v>
      </c>
      <c r="O1469" s="1" t="s">
        <v>20</v>
      </c>
      <c r="P1469" s="1" t="str">
        <f>IFERROR( LOOKUP(Table1[[#This Row],[Age]],$AO$3:$AO$8,$AP$3:$AP$8), "Out of Range")</f>
        <v>26-35</v>
      </c>
      <c r="Q1469" s="1" t="str">
        <f>TEXT(Table1[[#This Row],[Date Joined]],"DD")</f>
        <v>09</v>
      </c>
      <c r="R1469" s="1" t="str">
        <f>TEXT(Table1[[#This Row],[Date Joined]],"MMM")</f>
        <v>May</v>
      </c>
      <c r="S1469" s="1" t="str">
        <f>TEXT(Table1[[#This Row],[Date Joined]],"YYYY")</f>
        <v>2017</v>
      </c>
    </row>
    <row r="1470" spans="1:19" x14ac:dyDescent="0.3">
      <c r="A1470" s="1" t="s">
        <v>1577</v>
      </c>
      <c r="B1470" s="1" t="s">
        <v>14</v>
      </c>
      <c r="C1470" s="1" t="s">
        <v>15</v>
      </c>
      <c r="D1470" s="2">
        <v>39</v>
      </c>
      <c r="E1470" s="1" t="s">
        <v>16</v>
      </c>
      <c r="F1470" s="1" t="s">
        <v>26</v>
      </c>
      <c r="G1470" s="28">
        <v>42948</v>
      </c>
      <c r="H1470" s="3">
        <v>132154.07</v>
      </c>
      <c r="I1470" s="1" t="s">
        <v>18</v>
      </c>
      <c r="J1470" s="1" t="s">
        <v>32</v>
      </c>
      <c r="K1470" s="1" t="s">
        <v>28</v>
      </c>
      <c r="L1470" s="1" t="s">
        <v>20</v>
      </c>
      <c r="M1470" s="1" t="s">
        <v>21</v>
      </c>
      <c r="N1470" s="1" t="s">
        <v>29</v>
      </c>
      <c r="O1470" s="1" t="s">
        <v>20</v>
      </c>
      <c r="P1470" s="1" t="str">
        <f>IFERROR( LOOKUP(Table1[[#This Row],[Age]],$AO$3:$AO$8,$AP$3:$AP$8), "Out of Range")</f>
        <v>35-45</v>
      </c>
      <c r="Q1470" s="1" t="str">
        <f>TEXT(Table1[[#This Row],[Date Joined]],"DD")</f>
        <v>01</v>
      </c>
      <c r="R1470" s="1" t="str">
        <f>TEXT(Table1[[#This Row],[Date Joined]],"MMM")</f>
        <v>Aug</v>
      </c>
      <c r="S1470" s="1" t="str">
        <f>TEXT(Table1[[#This Row],[Date Joined]],"YYYY")</f>
        <v>2017</v>
      </c>
    </row>
    <row r="1471" spans="1:19" x14ac:dyDescent="0.3">
      <c r="A1471" s="1" t="s">
        <v>1578</v>
      </c>
      <c r="B1471" s="1" t="s">
        <v>36</v>
      </c>
      <c r="C1471" s="1" t="s">
        <v>15</v>
      </c>
      <c r="D1471" s="2">
        <v>43</v>
      </c>
      <c r="E1471" s="1" t="s">
        <v>16</v>
      </c>
      <c r="F1471" s="1" t="s">
        <v>26</v>
      </c>
      <c r="G1471" s="28">
        <v>42948</v>
      </c>
      <c r="H1471" s="3">
        <v>59255.96</v>
      </c>
      <c r="I1471" s="1" t="s">
        <v>18</v>
      </c>
      <c r="J1471" s="1" t="s">
        <v>27</v>
      </c>
      <c r="K1471" s="1" t="s">
        <v>20</v>
      </c>
      <c r="L1471" s="1" t="s">
        <v>20</v>
      </c>
      <c r="M1471" s="1" t="s">
        <v>21</v>
      </c>
      <c r="N1471" s="1" t="s">
        <v>69</v>
      </c>
      <c r="O1471" s="1" t="s">
        <v>28</v>
      </c>
      <c r="P1471" s="1" t="str">
        <f>IFERROR( LOOKUP(Table1[[#This Row],[Age]],$AO$3:$AO$8,$AP$3:$AP$8), "Out of Range")</f>
        <v>35-45</v>
      </c>
      <c r="Q1471" s="1" t="str">
        <f>TEXT(Table1[[#This Row],[Date Joined]],"DD")</f>
        <v>01</v>
      </c>
      <c r="R1471" s="1" t="str">
        <f>TEXT(Table1[[#This Row],[Date Joined]],"MMM")</f>
        <v>Aug</v>
      </c>
      <c r="S1471" s="1" t="str">
        <f>TEXT(Table1[[#This Row],[Date Joined]],"YYYY")</f>
        <v>2017</v>
      </c>
    </row>
    <row r="1472" spans="1:19" x14ac:dyDescent="0.3">
      <c r="A1472" s="1" t="s">
        <v>540</v>
      </c>
      <c r="B1472" s="1" t="s">
        <v>90</v>
      </c>
      <c r="C1472" s="1" t="s">
        <v>24</v>
      </c>
      <c r="D1472" s="2">
        <v>29</v>
      </c>
      <c r="E1472" s="1" t="s">
        <v>25</v>
      </c>
      <c r="F1472" s="1" t="s">
        <v>41</v>
      </c>
      <c r="G1472" s="28">
        <v>42864</v>
      </c>
      <c r="H1472" s="3">
        <v>6398.19</v>
      </c>
      <c r="I1472" s="1" t="s">
        <v>18</v>
      </c>
      <c r="J1472" s="1" t="s">
        <v>32</v>
      </c>
      <c r="K1472" s="1" t="s">
        <v>28</v>
      </c>
      <c r="L1472" s="1" t="s">
        <v>20</v>
      </c>
      <c r="M1472" s="1" t="s">
        <v>21</v>
      </c>
      <c r="N1472" s="1" t="s">
        <v>22</v>
      </c>
      <c r="O1472" s="1" t="s">
        <v>20</v>
      </c>
      <c r="P1472" s="1" t="str">
        <f>IFERROR( LOOKUP(Table1[[#This Row],[Age]],$AO$3:$AO$8,$AP$3:$AP$8), "Out of Range")</f>
        <v>26-35</v>
      </c>
      <c r="Q1472" s="1" t="str">
        <f>TEXT(Table1[[#This Row],[Date Joined]],"DD")</f>
        <v>09</v>
      </c>
      <c r="R1472" s="1" t="str">
        <f>TEXT(Table1[[#This Row],[Date Joined]],"MMM")</f>
        <v>May</v>
      </c>
      <c r="S1472" s="1" t="str">
        <f>TEXT(Table1[[#This Row],[Date Joined]],"YYYY")</f>
        <v>2017</v>
      </c>
    </row>
    <row r="1473" spans="1:19" x14ac:dyDescent="0.3">
      <c r="A1473" s="1" t="s">
        <v>624</v>
      </c>
      <c r="B1473" s="1" t="s">
        <v>77</v>
      </c>
      <c r="C1473" s="1" t="s">
        <v>24</v>
      </c>
      <c r="D1473" s="2">
        <v>29</v>
      </c>
      <c r="E1473" s="1" t="s">
        <v>25</v>
      </c>
      <c r="F1473" s="1" t="s">
        <v>41</v>
      </c>
      <c r="G1473" s="28">
        <v>42870</v>
      </c>
      <c r="H1473" s="3">
        <v>34862.629999999997</v>
      </c>
      <c r="I1473" s="1" t="s">
        <v>49</v>
      </c>
      <c r="J1473" s="1" t="s">
        <v>19</v>
      </c>
      <c r="K1473" s="1" t="s">
        <v>20</v>
      </c>
      <c r="L1473" s="1" t="s">
        <v>20</v>
      </c>
      <c r="M1473" s="1" t="s">
        <v>21</v>
      </c>
      <c r="N1473" s="1" t="s">
        <v>29</v>
      </c>
      <c r="O1473" s="1" t="s">
        <v>20</v>
      </c>
      <c r="P1473" s="1" t="str">
        <f>IFERROR( LOOKUP(Table1[[#This Row],[Age]],$AO$3:$AO$8,$AP$3:$AP$8), "Out of Range")</f>
        <v>26-35</v>
      </c>
      <c r="Q1473" s="1" t="str">
        <f>TEXT(Table1[[#This Row],[Date Joined]],"DD")</f>
        <v>15</v>
      </c>
      <c r="R1473" s="1" t="str">
        <f>TEXT(Table1[[#This Row],[Date Joined]],"MMM")</f>
        <v>May</v>
      </c>
      <c r="S1473" s="1" t="str">
        <f>TEXT(Table1[[#This Row],[Date Joined]],"YYYY")</f>
        <v>2017</v>
      </c>
    </row>
    <row r="1474" spans="1:19" x14ac:dyDescent="0.3">
      <c r="A1474" s="1" t="s">
        <v>1581</v>
      </c>
      <c r="B1474" s="1" t="s">
        <v>44</v>
      </c>
      <c r="C1474" s="1" t="s">
        <v>24</v>
      </c>
      <c r="D1474" s="2">
        <v>38</v>
      </c>
      <c r="E1474" s="1" t="s">
        <v>16</v>
      </c>
      <c r="F1474" s="1" t="s">
        <v>41</v>
      </c>
      <c r="G1474" s="28">
        <v>42948</v>
      </c>
      <c r="H1474" s="3">
        <v>80751.850000000006</v>
      </c>
      <c r="I1474" s="1" t="s">
        <v>18</v>
      </c>
      <c r="J1474" s="1" t="s">
        <v>27</v>
      </c>
      <c r="K1474" s="1" t="s">
        <v>28</v>
      </c>
      <c r="L1474" s="1" t="s">
        <v>20</v>
      </c>
      <c r="M1474" s="1" t="s">
        <v>53</v>
      </c>
      <c r="N1474" s="1" t="s">
        <v>22</v>
      </c>
      <c r="O1474" s="1" t="s">
        <v>20</v>
      </c>
      <c r="P1474" s="1" t="str">
        <f>IFERROR( LOOKUP(Table1[[#This Row],[Age]],$AO$3:$AO$8,$AP$3:$AP$8), "Out of Range")</f>
        <v>35-45</v>
      </c>
      <c r="Q1474" s="1" t="str">
        <f>TEXT(Table1[[#This Row],[Date Joined]],"DD")</f>
        <v>01</v>
      </c>
      <c r="R1474" s="1" t="str">
        <f>TEXT(Table1[[#This Row],[Date Joined]],"MMM")</f>
        <v>Aug</v>
      </c>
      <c r="S1474" s="1" t="str">
        <f>TEXT(Table1[[#This Row],[Date Joined]],"YYYY")</f>
        <v>2017</v>
      </c>
    </row>
    <row r="1475" spans="1:19" x14ac:dyDescent="0.3">
      <c r="A1475" s="1" t="s">
        <v>1582</v>
      </c>
      <c r="B1475" s="1" t="s">
        <v>56</v>
      </c>
      <c r="C1475" s="1" t="s">
        <v>24</v>
      </c>
      <c r="D1475" s="2">
        <v>23</v>
      </c>
      <c r="E1475" s="1" t="s">
        <v>16</v>
      </c>
      <c r="F1475" s="1" t="s">
        <v>26</v>
      </c>
      <c r="G1475" s="28">
        <v>42948</v>
      </c>
      <c r="H1475" s="3">
        <v>3121.79</v>
      </c>
      <c r="I1475" s="1" t="s">
        <v>18</v>
      </c>
      <c r="J1475" s="1" t="s">
        <v>27</v>
      </c>
      <c r="K1475" s="1" t="s">
        <v>28</v>
      </c>
      <c r="L1475" s="1" t="s">
        <v>20</v>
      </c>
      <c r="M1475" s="1" t="s">
        <v>22</v>
      </c>
      <c r="N1475" s="1" t="s">
        <v>22</v>
      </c>
      <c r="O1475" s="1" t="s">
        <v>20</v>
      </c>
      <c r="P1475" s="1" t="str">
        <f>IFERROR( LOOKUP(Table1[[#This Row],[Age]],$AO$3:$AO$8,$AP$3:$AP$8), "Out of Range")</f>
        <v>15-25</v>
      </c>
      <c r="Q1475" s="1" t="str">
        <f>TEXT(Table1[[#This Row],[Date Joined]],"DD")</f>
        <v>01</v>
      </c>
      <c r="R1475" s="1" t="str">
        <f>TEXT(Table1[[#This Row],[Date Joined]],"MMM")</f>
        <v>Aug</v>
      </c>
      <c r="S1475" s="1" t="str">
        <f>TEXT(Table1[[#This Row],[Date Joined]],"YYYY")</f>
        <v>2017</v>
      </c>
    </row>
    <row r="1476" spans="1:19" x14ac:dyDescent="0.3">
      <c r="A1476" s="1" t="s">
        <v>1583</v>
      </c>
      <c r="B1476" s="1" t="s">
        <v>36</v>
      </c>
      <c r="C1476" s="1" t="s">
        <v>24</v>
      </c>
      <c r="D1476" s="2">
        <v>36</v>
      </c>
      <c r="E1476" s="1" t="s">
        <v>16</v>
      </c>
      <c r="F1476" s="1" t="s">
        <v>17</v>
      </c>
      <c r="G1476" s="28">
        <v>42948</v>
      </c>
      <c r="H1476" s="3">
        <v>60048.63</v>
      </c>
      <c r="I1476" s="1" t="s">
        <v>49</v>
      </c>
      <c r="J1476" s="1" t="s">
        <v>27</v>
      </c>
      <c r="K1476" s="1" t="s">
        <v>20</v>
      </c>
      <c r="L1476" s="1" t="s">
        <v>20</v>
      </c>
      <c r="M1476" s="1" t="s">
        <v>21</v>
      </c>
      <c r="N1476" s="1" t="s">
        <v>22</v>
      </c>
      <c r="O1476" s="1" t="s">
        <v>20</v>
      </c>
      <c r="P1476" s="1" t="str">
        <f>IFERROR( LOOKUP(Table1[[#This Row],[Age]],$AO$3:$AO$8,$AP$3:$AP$8), "Out of Range")</f>
        <v>35-45</v>
      </c>
      <c r="Q1476" s="1" t="str">
        <f>TEXT(Table1[[#This Row],[Date Joined]],"DD")</f>
        <v>01</v>
      </c>
      <c r="R1476" s="1" t="str">
        <f>TEXT(Table1[[#This Row],[Date Joined]],"MMM")</f>
        <v>Aug</v>
      </c>
      <c r="S1476" s="1" t="str">
        <f>TEXT(Table1[[#This Row],[Date Joined]],"YYYY")</f>
        <v>2017</v>
      </c>
    </row>
    <row r="1477" spans="1:19" x14ac:dyDescent="0.3">
      <c r="A1477" s="1" t="s">
        <v>1584</v>
      </c>
      <c r="B1477" s="1" t="s">
        <v>73</v>
      </c>
      <c r="C1477" s="1" t="s">
        <v>15</v>
      </c>
      <c r="D1477" s="2">
        <v>46</v>
      </c>
      <c r="E1477" s="1" t="s">
        <v>40</v>
      </c>
      <c r="F1477" s="1" t="s">
        <v>26</v>
      </c>
      <c r="G1477" s="28">
        <v>42948</v>
      </c>
      <c r="H1477" s="3">
        <v>130136.81</v>
      </c>
      <c r="I1477" s="1" t="s">
        <v>18</v>
      </c>
      <c r="J1477" s="1" t="s">
        <v>32</v>
      </c>
      <c r="K1477" s="1" t="s">
        <v>20</v>
      </c>
      <c r="L1477" s="1" t="s">
        <v>20</v>
      </c>
      <c r="M1477" s="1" t="s">
        <v>22</v>
      </c>
      <c r="N1477" s="1" t="s">
        <v>22</v>
      </c>
      <c r="O1477" s="1" t="s">
        <v>20</v>
      </c>
      <c r="P1477" s="1" t="str">
        <f>IFERROR( LOOKUP(Table1[[#This Row],[Age]],$AO$3:$AO$8,$AP$3:$AP$8), "Out of Range")</f>
        <v>45-55</v>
      </c>
      <c r="Q1477" s="1" t="str">
        <f>TEXT(Table1[[#This Row],[Date Joined]],"DD")</f>
        <v>01</v>
      </c>
      <c r="R1477" s="1" t="str">
        <f>TEXT(Table1[[#This Row],[Date Joined]],"MMM")</f>
        <v>Aug</v>
      </c>
      <c r="S1477" s="1" t="str">
        <f>TEXT(Table1[[#This Row],[Date Joined]],"YYYY")</f>
        <v>2017</v>
      </c>
    </row>
    <row r="1478" spans="1:19" x14ac:dyDescent="0.3">
      <c r="A1478" s="1" t="s">
        <v>1585</v>
      </c>
      <c r="B1478" s="1" t="s">
        <v>73</v>
      </c>
      <c r="C1478" s="1" t="s">
        <v>15</v>
      </c>
      <c r="D1478" s="2">
        <v>44</v>
      </c>
      <c r="E1478" s="1" t="s">
        <v>40</v>
      </c>
      <c r="F1478" s="1" t="s">
        <v>26</v>
      </c>
      <c r="G1478" s="28">
        <v>42948</v>
      </c>
      <c r="H1478" s="3">
        <v>129330.46</v>
      </c>
      <c r="I1478" s="1" t="s">
        <v>31</v>
      </c>
      <c r="J1478" s="1" t="s">
        <v>27</v>
      </c>
      <c r="K1478" s="1" t="s">
        <v>28</v>
      </c>
      <c r="L1478" s="1" t="s">
        <v>20</v>
      </c>
      <c r="M1478" s="1" t="s">
        <v>21</v>
      </c>
      <c r="N1478" s="1" t="s">
        <v>22</v>
      </c>
      <c r="O1478" s="1" t="s">
        <v>20</v>
      </c>
      <c r="P1478" s="1" t="str">
        <f>IFERROR( LOOKUP(Table1[[#This Row],[Age]],$AO$3:$AO$8,$AP$3:$AP$8), "Out of Range")</f>
        <v>35-45</v>
      </c>
      <c r="Q1478" s="1" t="str">
        <f>TEXT(Table1[[#This Row],[Date Joined]],"DD")</f>
        <v>01</v>
      </c>
      <c r="R1478" s="1" t="str">
        <f>TEXT(Table1[[#This Row],[Date Joined]],"MMM")</f>
        <v>Aug</v>
      </c>
      <c r="S1478" s="1" t="str">
        <f>TEXT(Table1[[#This Row],[Date Joined]],"YYYY")</f>
        <v>2017</v>
      </c>
    </row>
    <row r="1479" spans="1:19" x14ac:dyDescent="0.3">
      <c r="A1479" s="1" t="s">
        <v>1586</v>
      </c>
      <c r="B1479" s="1" t="s">
        <v>65</v>
      </c>
      <c r="C1479" s="1" t="s">
        <v>15</v>
      </c>
      <c r="D1479" s="2">
        <v>46</v>
      </c>
      <c r="E1479" s="1" t="s">
        <v>40</v>
      </c>
      <c r="F1479" s="1" t="s">
        <v>26</v>
      </c>
      <c r="G1479" s="28">
        <v>42948</v>
      </c>
      <c r="H1479" s="3">
        <v>105403.15</v>
      </c>
      <c r="I1479" s="1" t="s">
        <v>18</v>
      </c>
      <c r="J1479" s="1" t="s">
        <v>27</v>
      </c>
      <c r="K1479" s="1" t="s">
        <v>28</v>
      </c>
      <c r="L1479" s="1" t="s">
        <v>20</v>
      </c>
      <c r="M1479" s="1" t="s">
        <v>22</v>
      </c>
      <c r="N1479" s="1" t="s">
        <v>22</v>
      </c>
      <c r="O1479" s="1" t="s">
        <v>20</v>
      </c>
      <c r="P1479" s="1" t="str">
        <f>IFERROR( LOOKUP(Table1[[#This Row],[Age]],$AO$3:$AO$8,$AP$3:$AP$8), "Out of Range")</f>
        <v>45-55</v>
      </c>
      <c r="Q1479" s="1" t="str">
        <f>TEXT(Table1[[#This Row],[Date Joined]],"DD")</f>
        <v>01</v>
      </c>
      <c r="R1479" s="1" t="str">
        <f>TEXT(Table1[[#This Row],[Date Joined]],"MMM")</f>
        <v>Aug</v>
      </c>
      <c r="S1479" s="1" t="str">
        <f>TEXT(Table1[[#This Row],[Date Joined]],"YYYY")</f>
        <v>2017</v>
      </c>
    </row>
    <row r="1480" spans="1:19" x14ac:dyDescent="0.3">
      <c r="A1480" s="1" t="s">
        <v>1587</v>
      </c>
      <c r="B1480" s="1" t="s">
        <v>83</v>
      </c>
      <c r="C1480" s="1" t="s">
        <v>15</v>
      </c>
      <c r="D1480" s="2">
        <v>60</v>
      </c>
      <c r="E1480" s="1" t="s">
        <v>40</v>
      </c>
      <c r="F1480" s="1" t="s">
        <v>41</v>
      </c>
      <c r="G1480" s="28">
        <v>42948</v>
      </c>
      <c r="H1480" s="3">
        <v>133092.70000000001</v>
      </c>
      <c r="I1480" s="1" t="s">
        <v>31</v>
      </c>
      <c r="J1480" s="1" t="s">
        <v>32</v>
      </c>
      <c r="K1480" s="1" t="s">
        <v>28</v>
      </c>
      <c r="L1480" s="1" t="s">
        <v>20</v>
      </c>
      <c r="M1480" s="1" t="s">
        <v>21</v>
      </c>
      <c r="N1480" s="1" t="s">
        <v>29</v>
      </c>
      <c r="O1480" s="1" t="s">
        <v>20</v>
      </c>
      <c r="P1480" s="1" t="str">
        <f>IFERROR( LOOKUP(Table1[[#This Row],[Age]],$AO$3:$AO$8,$AP$3:$AP$8), "Out of Range")</f>
        <v>55-65</v>
      </c>
      <c r="Q1480" s="1" t="str">
        <f>TEXT(Table1[[#This Row],[Date Joined]],"DD")</f>
        <v>01</v>
      </c>
      <c r="R1480" s="1" t="str">
        <f>TEXT(Table1[[#This Row],[Date Joined]],"MMM")</f>
        <v>Aug</v>
      </c>
      <c r="S1480" s="1" t="str">
        <f>TEXT(Table1[[#This Row],[Date Joined]],"YYYY")</f>
        <v>2017</v>
      </c>
    </row>
    <row r="1481" spans="1:19" x14ac:dyDescent="0.3">
      <c r="A1481" s="1" t="s">
        <v>1588</v>
      </c>
      <c r="B1481" s="1" t="s">
        <v>35</v>
      </c>
      <c r="C1481" s="1" t="s">
        <v>15</v>
      </c>
      <c r="D1481" s="2">
        <v>46</v>
      </c>
      <c r="E1481" s="1" t="s">
        <v>34</v>
      </c>
      <c r="F1481" s="1" t="s">
        <v>26</v>
      </c>
      <c r="G1481" s="28">
        <v>42948</v>
      </c>
      <c r="H1481" s="3">
        <v>136142.54</v>
      </c>
      <c r="I1481" s="1" t="s">
        <v>18</v>
      </c>
      <c r="J1481" s="1" t="s">
        <v>19</v>
      </c>
      <c r="K1481" s="1" t="s">
        <v>20</v>
      </c>
      <c r="L1481" s="1" t="s">
        <v>20</v>
      </c>
      <c r="M1481" s="1" t="s">
        <v>21</v>
      </c>
      <c r="N1481" s="1" t="s">
        <v>22</v>
      </c>
      <c r="O1481" s="1" t="s">
        <v>20</v>
      </c>
      <c r="P1481" s="1" t="str">
        <f>IFERROR( LOOKUP(Table1[[#This Row],[Age]],$AO$3:$AO$8,$AP$3:$AP$8), "Out of Range")</f>
        <v>45-55</v>
      </c>
      <c r="Q1481" s="1" t="str">
        <f>TEXT(Table1[[#This Row],[Date Joined]],"DD")</f>
        <v>01</v>
      </c>
      <c r="R1481" s="1" t="str">
        <f>TEXT(Table1[[#This Row],[Date Joined]],"MMM")</f>
        <v>Aug</v>
      </c>
      <c r="S1481" s="1" t="str">
        <f>TEXT(Table1[[#This Row],[Date Joined]],"YYYY")</f>
        <v>2017</v>
      </c>
    </row>
    <row r="1482" spans="1:19" x14ac:dyDescent="0.3">
      <c r="A1482" s="1" t="s">
        <v>652</v>
      </c>
      <c r="B1482" s="1" t="s">
        <v>72</v>
      </c>
      <c r="C1482" s="1" t="s">
        <v>15</v>
      </c>
      <c r="D1482" s="2">
        <v>29</v>
      </c>
      <c r="E1482" s="1" t="s">
        <v>16</v>
      </c>
      <c r="F1482" s="1" t="s">
        <v>17</v>
      </c>
      <c r="G1482" s="28">
        <v>42873</v>
      </c>
      <c r="H1482" s="3">
        <v>109278.97</v>
      </c>
      <c r="I1482" s="1" t="s">
        <v>18</v>
      </c>
      <c r="J1482" s="1" t="s">
        <v>27</v>
      </c>
      <c r="K1482" s="1" t="s">
        <v>28</v>
      </c>
      <c r="L1482" s="1" t="s">
        <v>20</v>
      </c>
      <c r="M1482" s="1" t="s">
        <v>22</v>
      </c>
      <c r="N1482" s="1" t="s">
        <v>22</v>
      </c>
      <c r="O1482" s="1" t="s">
        <v>20</v>
      </c>
      <c r="P1482" s="1" t="str">
        <f>IFERROR( LOOKUP(Table1[[#This Row],[Age]],$AO$3:$AO$8,$AP$3:$AP$8), "Out of Range")</f>
        <v>26-35</v>
      </c>
      <c r="Q1482" s="1" t="str">
        <f>TEXT(Table1[[#This Row],[Date Joined]],"DD")</f>
        <v>18</v>
      </c>
      <c r="R1482" s="1" t="str">
        <f>TEXT(Table1[[#This Row],[Date Joined]],"MMM")</f>
        <v>May</v>
      </c>
      <c r="S1482" s="1" t="str">
        <f>TEXT(Table1[[#This Row],[Date Joined]],"YYYY")</f>
        <v>2017</v>
      </c>
    </row>
    <row r="1483" spans="1:19" x14ac:dyDescent="0.3">
      <c r="A1483" s="1" t="s">
        <v>750</v>
      </c>
      <c r="B1483" s="1" t="s">
        <v>62</v>
      </c>
      <c r="C1483" s="1" t="s">
        <v>15</v>
      </c>
      <c r="D1483" s="2">
        <v>29</v>
      </c>
      <c r="E1483" s="1" t="s">
        <v>16</v>
      </c>
      <c r="F1483" s="1" t="s">
        <v>26</v>
      </c>
      <c r="G1483" s="28">
        <v>42878</v>
      </c>
      <c r="H1483" s="3">
        <v>93477.69</v>
      </c>
      <c r="I1483" s="1" t="s">
        <v>18</v>
      </c>
      <c r="J1483" s="1" t="s">
        <v>22</v>
      </c>
      <c r="K1483" s="1" t="s">
        <v>20</v>
      </c>
      <c r="L1483" s="1" t="s">
        <v>20</v>
      </c>
      <c r="M1483" s="1" t="s">
        <v>22</v>
      </c>
      <c r="N1483" s="1" t="s">
        <v>22</v>
      </c>
      <c r="O1483" s="1" t="s">
        <v>20</v>
      </c>
      <c r="P1483" s="1" t="str">
        <f>IFERROR( LOOKUP(Table1[[#This Row],[Age]],$AO$3:$AO$8,$AP$3:$AP$8), "Out of Range")</f>
        <v>26-35</v>
      </c>
      <c r="Q1483" s="1" t="str">
        <f>TEXT(Table1[[#This Row],[Date Joined]],"DD")</f>
        <v>23</v>
      </c>
      <c r="R1483" s="1" t="str">
        <f>TEXT(Table1[[#This Row],[Date Joined]],"MMM")</f>
        <v>May</v>
      </c>
      <c r="S1483" s="1" t="str">
        <f>TEXT(Table1[[#This Row],[Date Joined]],"YYYY")</f>
        <v>2017</v>
      </c>
    </row>
    <row r="1484" spans="1:19" x14ac:dyDescent="0.3">
      <c r="A1484" s="1" t="s">
        <v>787</v>
      </c>
      <c r="B1484" s="1" t="s">
        <v>60</v>
      </c>
      <c r="C1484" s="1" t="s">
        <v>24</v>
      </c>
      <c r="D1484" s="2">
        <v>29</v>
      </c>
      <c r="E1484" s="1" t="s">
        <v>16</v>
      </c>
      <c r="F1484" s="1" t="s">
        <v>17</v>
      </c>
      <c r="G1484" s="28">
        <v>42881</v>
      </c>
      <c r="H1484" s="3">
        <v>22972.79</v>
      </c>
      <c r="I1484" s="1" t="s">
        <v>31</v>
      </c>
      <c r="J1484" s="1" t="s">
        <v>27</v>
      </c>
      <c r="K1484" s="1" t="s">
        <v>20</v>
      </c>
      <c r="L1484" s="1" t="s">
        <v>20</v>
      </c>
      <c r="M1484" s="1" t="s">
        <v>22</v>
      </c>
      <c r="N1484" s="1" t="s">
        <v>22</v>
      </c>
      <c r="O1484" s="1" t="s">
        <v>20</v>
      </c>
      <c r="P1484" s="1" t="str">
        <f>IFERROR( LOOKUP(Table1[[#This Row],[Age]],$AO$3:$AO$8,$AP$3:$AP$8), "Out of Range")</f>
        <v>26-35</v>
      </c>
      <c r="Q1484" s="1" t="str">
        <f>TEXT(Table1[[#This Row],[Date Joined]],"DD")</f>
        <v>26</v>
      </c>
      <c r="R1484" s="1" t="str">
        <f>TEXT(Table1[[#This Row],[Date Joined]],"MMM")</f>
        <v>May</v>
      </c>
      <c r="S1484" s="1" t="str">
        <f>TEXT(Table1[[#This Row],[Date Joined]],"YYYY")</f>
        <v>2017</v>
      </c>
    </row>
    <row r="1485" spans="1:19" x14ac:dyDescent="0.3">
      <c r="A1485" s="1" t="s">
        <v>1592</v>
      </c>
      <c r="B1485" s="1" t="s">
        <v>45</v>
      </c>
      <c r="C1485" s="1" t="s">
        <v>15</v>
      </c>
      <c r="D1485" s="2">
        <v>41</v>
      </c>
      <c r="E1485" s="1" t="s">
        <v>16</v>
      </c>
      <c r="F1485" s="1" t="s">
        <v>17</v>
      </c>
      <c r="G1485" s="28">
        <v>42949</v>
      </c>
      <c r="H1485" s="3">
        <v>117963.15</v>
      </c>
      <c r="I1485" s="1" t="s">
        <v>31</v>
      </c>
      <c r="J1485" s="1" t="s">
        <v>32</v>
      </c>
      <c r="K1485" s="1" t="s">
        <v>28</v>
      </c>
      <c r="L1485" s="1" t="s">
        <v>20</v>
      </c>
      <c r="M1485" s="1" t="s">
        <v>22</v>
      </c>
      <c r="N1485" s="1" t="s">
        <v>22</v>
      </c>
      <c r="O1485" s="1" t="s">
        <v>20</v>
      </c>
      <c r="P1485" s="1" t="str">
        <f>IFERROR( LOOKUP(Table1[[#This Row],[Age]],$AO$3:$AO$8,$AP$3:$AP$8), "Out of Range")</f>
        <v>35-45</v>
      </c>
      <c r="Q1485" s="1" t="str">
        <f>TEXT(Table1[[#This Row],[Date Joined]],"DD")</f>
        <v>02</v>
      </c>
      <c r="R1485" s="1" t="str">
        <f>TEXT(Table1[[#This Row],[Date Joined]],"MMM")</f>
        <v>Aug</v>
      </c>
      <c r="S1485" s="1" t="str">
        <f>TEXT(Table1[[#This Row],[Date Joined]],"YYYY")</f>
        <v>2017</v>
      </c>
    </row>
    <row r="1486" spans="1:19" x14ac:dyDescent="0.3">
      <c r="A1486" s="1" t="s">
        <v>802</v>
      </c>
      <c r="B1486" s="1" t="s">
        <v>47</v>
      </c>
      <c r="C1486" s="1" t="s">
        <v>15</v>
      </c>
      <c r="D1486" s="2">
        <v>29</v>
      </c>
      <c r="E1486" s="1" t="s">
        <v>16</v>
      </c>
      <c r="F1486" s="1" t="s">
        <v>17</v>
      </c>
      <c r="G1486" s="28">
        <v>42882</v>
      </c>
      <c r="H1486" s="3">
        <v>31296.01</v>
      </c>
      <c r="I1486" s="1" t="s">
        <v>18</v>
      </c>
      <c r="J1486" s="1" t="s">
        <v>22</v>
      </c>
      <c r="K1486" s="1" t="s">
        <v>20</v>
      </c>
      <c r="L1486" s="1" t="s">
        <v>20</v>
      </c>
      <c r="M1486" s="1" t="s">
        <v>21</v>
      </c>
      <c r="N1486" s="1" t="s">
        <v>22</v>
      </c>
      <c r="O1486" s="1" t="s">
        <v>20</v>
      </c>
      <c r="P1486" s="1" t="str">
        <f>IFERROR( LOOKUP(Table1[[#This Row],[Age]],$AO$3:$AO$8,$AP$3:$AP$8), "Out of Range")</f>
        <v>26-35</v>
      </c>
      <c r="Q1486" s="1" t="str">
        <f>TEXT(Table1[[#This Row],[Date Joined]],"DD")</f>
        <v>27</v>
      </c>
      <c r="R1486" s="1" t="str">
        <f>TEXT(Table1[[#This Row],[Date Joined]],"MMM")</f>
        <v>May</v>
      </c>
      <c r="S1486" s="1" t="str">
        <f>TEXT(Table1[[#This Row],[Date Joined]],"YYYY")</f>
        <v>2017</v>
      </c>
    </row>
    <row r="1487" spans="1:19" x14ac:dyDescent="0.3">
      <c r="A1487" s="1" t="s">
        <v>1594</v>
      </c>
      <c r="B1487" s="1" t="s">
        <v>73</v>
      </c>
      <c r="C1487" s="1" t="s">
        <v>24</v>
      </c>
      <c r="D1487" s="2">
        <v>43</v>
      </c>
      <c r="E1487" s="1" t="s">
        <v>40</v>
      </c>
      <c r="F1487" s="1" t="s">
        <v>41</v>
      </c>
      <c r="G1487" s="28">
        <v>42949</v>
      </c>
      <c r="H1487" s="3">
        <v>60790.67</v>
      </c>
      <c r="I1487" s="1" t="s">
        <v>31</v>
      </c>
      <c r="J1487" s="1" t="s">
        <v>27</v>
      </c>
      <c r="K1487" s="1" t="s">
        <v>20</v>
      </c>
      <c r="L1487" s="1" t="s">
        <v>20</v>
      </c>
      <c r="M1487" s="1" t="s">
        <v>21</v>
      </c>
      <c r="N1487" s="1" t="s">
        <v>69</v>
      </c>
      <c r="O1487" s="1" t="s">
        <v>28</v>
      </c>
      <c r="P1487" s="1" t="str">
        <f>IFERROR( LOOKUP(Table1[[#This Row],[Age]],$AO$3:$AO$8,$AP$3:$AP$8), "Out of Range")</f>
        <v>35-45</v>
      </c>
      <c r="Q1487" s="1" t="str">
        <f>TEXT(Table1[[#This Row],[Date Joined]],"DD")</f>
        <v>02</v>
      </c>
      <c r="R1487" s="1" t="str">
        <f>TEXT(Table1[[#This Row],[Date Joined]],"MMM")</f>
        <v>Aug</v>
      </c>
      <c r="S1487" s="1" t="str">
        <f>TEXT(Table1[[#This Row],[Date Joined]],"YYYY")</f>
        <v>2017</v>
      </c>
    </row>
    <row r="1488" spans="1:19" x14ac:dyDescent="0.3">
      <c r="A1488" s="1" t="s">
        <v>1595</v>
      </c>
      <c r="B1488" s="1" t="s">
        <v>56</v>
      </c>
      <c r="C1488" s="1" t="s">
        <v>15</v>
      </c>
      <c r="D1488" s="2">
        <v>58</v>
      </c>
      <c r="E1488" s="1" t="s">
        <v>40</v>
      </c>
      <c r="F1488" s="1" t="s">
        <v>41</v>
      </c>
      <c r="G1488" s="28">
        <v>42949</v>
      </c>
      <c r="H1488" s="3">
        <v>28602.28</v>
      </c>
      <c r="I1488" s="1" t="s">
        <v>18</v>
      </c>
      <c r="J1488" s="1" t="s">
        <v>27</v>
      </c>
      <c r="K1488" s="1" t="s">
        <v>28</v>
      </c>
      <c r="L1488" s="1" t="s">
        <v>20</v>
      </c>
      <c r="M1488" s="1" t="s">
        <v>22</v>
      </c>
      <c r="N1488" s="1" t="s">
        <v>22</v>
      </c>
      <c r="O1488" s="1" t="s">
        <v>20</v>
      </c>
      <c r="P1488" s="1" t="str">
        <f>IFERROR( LOOKUP(Table1[[#This Row],[Age]],$AO$3:$AO$8,$AP$3:$AP$8), "Out of Range")</f>
        <v>55-65</v>
      </c>
      <c r="Q1488" s="1" t="str">
        <f>TEXT(Table1[[#This Row],[Date Joined]],"DD")</f>
        <v>02</v>
      </c>
      <c r="R1488" s="1" t="str">
        <f>TEXT(Table1[[#This Row],[Date Joined]],"MMM")</f>
        <v>Aug</v>
      </c>
      <c r="S1488" s="1" t="str">
        <f>TEXT(Table1[[#This Row],[Date Joined]],"YYYY")</f>
        <v>2017</v>
      </c>
    </row>
    <row r="1489" spans="1:19" x14ac:dyDescent="0.3">
      <c r="A1489" s="1" t="s">
        <v>1596</v>
      </c>
      <c r="B1489" s="1" t="s">
        <v>45</v>
      </c>
      <c r="C1489" s="1" t="s">
        <v>15</v>
      </c>
      <c r="D1489" s="2">
        <v>56</v>
      </c>
      <c r="E1489" s="1" t="s">
        <v>40</v>
      </c>
      <c r="F1489" s="1" t="s">
        <v>41</v>
      </c>
      <c r="G1489" s="28">
        <v>42949</v>
      </c>
      <c r="H1489" s="3">
        <v>89513.66</v>
      </c>
      <c r="I1489" s="1" t="s">
        <v>18</v>
      </c>
      <c r="J1489" s="1" t="s">
        <v>19</v>
      </c>
      <c r="K1489" s="1" t="s">
        <v>28</v>
      </c>
      <c r="L1489" s="1" t="s">
        <v>20</v>
      </c>
      <c r="M1489" s="1" t="s">
        <v>21</v>
      </c>
      <c r="N1489" s="1" t="s">
        <v>22</v>
      </c>
      <c r="O1489" s="1" t="s">
        <v>20</v>
      </c>
      <c r="P1489" s="1" t="str">
        <f>IFERROR( LOOKUP(Table1[[#This Row],[Age]],$AO$3:$AO$8,$AP$3:$AP$8), "Out of Range")</f>
        <v>55-65</v>
      </c>
      <c r="Q1489" s="1" t="str">
        <f>TEXT(Table1[[#This Row],[Date Joined]],"DD")</f>
        <v>02</v>
      </c>
      <c r="R1489" s="1" t="str">
        <f>TEXT(Table1[[#This Row],[Date Joined]],"MMM")</f>
        <v>Aug</v>
      </c>
      <c r="S1489" s="1" t="str">
        <f>TEXT(Table1[[#This Row],[Date Joined]],"YYYY")</f>
        <v>2017</v>
      </c>
    </row>
    <row r="1490" spans="1:19" x14ac:dyDescent="0.3">
      <c r="A1490" s="1" t="s">
        <v>1597</v>
      </c>
      <c r="B1490" s="1" t="s">
        <v>23</v>
      </c>
      <c r="C1490" s="1" t="s">
        <v>24</v>
      </c>
      <c r="D1490" s="2">
        <v>53</v>
      </c>
      <c r="E1490" s="1" t="s">
        <v>40</v>
      </c>
      <c r="F1490" s="1" t="s">
        <v>17</v>
      </c>
      <c r="G1490" s="28">
        <v>42949</v>
      </c>
      <c r="H1490" s="3">
        <v>29303.31</v>
      </c>
      <c r="I1490" s="1" t="s">
        <v>18</v>
      </c>
      <c r="J1490" s="1" t="s">
        <v>32</v>
      </c>
      <c r="K1490" s="1" t="s">
        <v>20</v>
      </c>
      <c r="L1490" s="1" t="s">
        <v>20</v>
      </c>
      <c r="M1490" s="1" t="s">
        <v>21</v>
      </c>
      <c r="N1490" s="1" t="s">
        <v>22</v>
      </c>
      <c r="O1490" s="1" t="s">
        <v>20</v>
      </c>
      <c r="P1490" s="1" t="str">
        <f>IFERROR( LOOKUP(Table1[[#This Row],[Age]],$AO$3:$AO$8,$AP$3:$AP$8), "Out of Range")</f>
        <v>45-55</v>
      </c>
      <c r="Q1490" s="1" t="str">
        <f>TEXT(Table1[[#This Row],[Date Joined]],"DD")</f>
        <v>02</v>
      </c>
      <c r="R1490" s="1" t="str">
        <f>TEXT(Table1[[#This Row],[Date Joined]],"MMM")</f>
        <v>Aug</v>
      </c>
      <c r="S1490" s="1" t="str">
        <f>TEXT(Table1[[#This Row],[Date Joined]],"YYYY")</f>
        <v>2017</v>
      </c>
    </row>
    <row r="1491" spans="1:19" x14ac:dyDescent="0.3">
      <c r="A1491" s="1" t="s">
        <v>1598</v>
      </c>
      <c r="B1491" s="1" t="s">
        <v>84</v>
      </c>
      <c r="C1491" s="1" t="s">
        <v>15</v>
      </c>
      <c r="D1491" s="2">
        <v>43</v>
      </c>
      <c r="E1491" s="1" t="s">
        <v>34</v>
      </c>
      <c r="F1491" s="1" t="s">
        <v>17</v>
      </c>
      <c r="G1491" s="28">
        <v>42949</v>
      </c>
      <c r="H1491" s="3">
        <v>70705.33</v>
      </c>
      <c r="I1491" s="1" t="s">
        <v>31</v>
      </c>
      <c r="J1491" s="1" t="s">
        <v>32</v>
      </c>
      <c r="K1491" s="1" t="s">
        <v>20</v>
      </c>
      <c r="L1491" s="1" t="s">
        <v>20</v>
      </c>
      <c r="M1491" s="1" t="s">
        <v>53</v>
      </c>
      <c r="N1491" s="1" t="s">
        <v>22</v>
      </c>
      <c r="O1491" s="1" t="s">
        <v>20</v>
      </c>
      <c r="P1491" s="1" t="str">
        <f>IFERROR( LOOKUP(Table1[[#This Row],[Age]],$AO$3:$AO$8,$AP$3:$AP$8), "Out of Range")</f>
        <v>35-45</v>
      </c>
      <c r="Q1491" s="1" t="str">
        <f>TEXT(Table1[[#This Row],[Date Joined]],"DD")</f>
        <v>02</v>
      </c>
      <c r="R1491" s="1" t="str">
        <f>TEXT(Table1[[#This Row],[Date Joined]],"MMM")</f>
        <v>Aug</v>
      </c>
      <c r="S1491" s="1" t="str">
        <f>TEXT(Table1[[#This Row],[Date Joined]],"YYYY")</f>
        <v>2017</v>
      </c>
    </row>
    <row r="1492" spans="1:19" x14ac:dyDescent="0.3">
      <c r="A1492" s="1" t="s">
        <v>1599</v>
      </c>
      <c r="B1492" s="1" t="s">
        <v>35</v>
      </c>
      <c r="C1492" s="1" t="s">
        <v>24</v>
      </c>
      <c r="D1492" s="2">
        <v>36</v>
      </c>
      <c r="E1492" s="1" t="s">
        <v>16</v>
      </c>
      <c r="F1492" s="1" t="s">
        <v>41</v>
      </c>
      <c r="G1492" s="28">
        <v>42950</v>
      </c>
      <c r="H1492" s="3">
        <v>84222.81</v>
      </c>
      <c r="I1492" s="1" t="s">
        <v>31</v>
      </c>
      <c r="J1492" s="1" t="s">
        <v>27</v>
      </c>
      <c r="K1492" s="1" t="s">
        <v>20</v>
      </c>
      <c r="L1492" s="1" t="s">
        <v>20</v>
      </c>
      <c r="M1492" s="1" t="s">
        <v>21</v>
      </c>
      <c r="N1492" s="1" t="s">
        <v>22</v>
      </c>
      <c r="O1492" s="1" t="s">
        <v>20</v>
      </c>
      <c r="P1492" s="1" t="str">
        <f>IFERROR( LOOKUP(Table1[[#This Row],[Age]],$AO$3:$AO$8,$AP$3:$AP$8), "Out of Range")</f>
        <v>35-45</v>
      </c>
      <c r="Q1492" s="1" t="str">
        <f>TEXT(Table1[[#This Row],[Date Joined]],"DD")</f>
        <v>03</v>
      </c>
      <c r="R1492" s="1" t="str">
        <f>TEXT(Table1[[#This Row],[Date Joined]],"MMM")</f>
        <v>Aug</v>
      </c>
      <c r="S1492" s="1" t="str">
        <f>TEXT(Table1[[#This Row],[Date Joined]],"YYYY")</f>
        <v>2017</v>
      </c>
    </row>
    <row r="1493" spans="1:19" x14ac:dyDescent="0.3">
      <c r="A1493" s="1" t="s">
        <v>815</v>
      </c>
      <c r="B1493" s="1" t="s">
        <v>61</v>
      </c>
      <c r="C1493" s="1" t="s">
        <v>15</v>
      </c>
      <c r="D1493" s="2">
        <v>29</v>
      </c>
      <c r="E1493" s="1" t="s">
        <v>16</v>
      </c>
      <c r="F1493" s="1" t="s">
        <v>17</v>
      </c>
      <c r="G1493" s="28">
        <v>42883</v>
      </c>
      <c r="H1493" s="3">
        <v>111734.31</v>
      </c>
      <c r="I1493" s="1" t="s">
        <v>31</v>
      </c>
      <c r="J1493" s="1" t="s">
        <v>32</v>
      </c>
      <c r="K1493" s="1" t="s">
        <v>20</v>
      </c>
      <c r="L1493" s="1" t="s">
        <v>20</v>
      </c>
      <c r="M1493" s="1" t="s">
        <v>21</v>
      </c>
      <c r="N1493" s="1" t="s">
        <v>22</v>
      </c>
      <c r="O1493" s="1" t="s">
        <v>20</v>
      </c>
      <c r="P1493" s="1" t="str">
        <f>IFERROR( LOOKUP(Table1[[#This Row],[Age]],$AO$3:$AO$8,$AP$3:$AP$8), "Out of Range")</f>
        <v>26-35</v>
      </c>
      <c r="Q1493" s="1" t="str">
        <f>TEXT(Table1[[#This Row],[Date Joined]],"DD")</f>
        <v>28</v>
      </c>
      <c r="R1493" s="1" t="str">
        <f>TEXT(Table1[[#This Row],[Date Joined]],"MMM")</f>
        <v>May</v>
      </c>
      <c r="S1493" s="1" t="str">
        <f>TEXT(Table1[[#This Row],[Date Joined]],"YYYY")</f>
        <v>2017</v>
      </c>
    </row>
    <row r="1494" spans="1:19" x14ac:dyDescent="0.3">
      <c r="A1494" s="1" t="s">
        <v>848</v>
      </c>
      <c r="B1494" s="1" t="s">
        <v>79</v>
      </c>
      <c r="C1494" s="1" t="s">
        <v>15</v>
      </c>
      <c r="D1494" s="2">
        <v>29</v>
      </c>
      <c r="E1494" s="1" t="s">
        <v>25</v>
      </c>
      <c r="F1494" s="1" t="s">
        <v>26</v>
      </c>
      <c r="G1494" s="28">
        <v>42884</v>
      </c>
      <c r="H1494" s="3">
        <v>84831.64</v>
      </c>
      <c r="I1494" s="1" t="s">
        <v>18</v>
      </c>
      <c r="J1494" s="1" t="s">
        <v>27</v>
      </c>
      <c r="K1494" s="1" t="s">
        <v>20</v>
      </c>
      <c r="L1494" s="1" t="s">
        <v>20</v>
      </c>
      <c r="M1494" s="1" t="s">
        <v>21</v>
      </c>
      <c r="N1494" s="1" t="s">
        <v>22</v>
      </c>
      <c r="O1494" s="1" t="s">
        <v>20</v>
      </c>
      <c r="P1494" s="1" t="str">
        <f>IFERROR( LOOKUP(Table1[[#This Row],[Age]],$AO$3:$AO$8,$AP$3:$AP$8), "Out of Range")</f>
        <v>26-35</v>
      </c>
      <c r="Q1494" s="1" t="str">
        <f>TEXT(Table1[[#This Row],[Date Joined]],"DD")</f>
        <v>29</v>
      </c>
      <c r="R1494" s="1" t="str">
        <f>TEXT(Table1[[#This Row],[Date Joined]],"MMM")</f>
        <v>May</v>
      </c>
      <c r="S1494" s="1" t="str">
        <f>TEXT(Table1[[#This Row],[Date Joined]],"YYYY")</f>
        <v>2017</v>
      </c>
    </row>
    <row r="1495" spans="1:19" x14ac:dyDescent="0.3">
      <c r="A1495" s="1" t="s">
        <v>905</v>
      </c>
      <c r="B1495" s="1" t="s">
        <v>99</v>
      </c>
      <c r="C1495" s="1" t="s">
        <v>24</v>
      </c>
      <c r="D1495" s="2">
        <v>29</v>
      </c>
      <c r="E1495" s="1" t="s">
        <v>16</v>
      </c>
      <c r="F1495" s="1" t="s">
        <v>26</v>
      </c>
      <c r="G1495" s="28">
        <v>42890</v>
      </c>
      <c r="H1495" s="3">
        <v>49757.36</v>
      </c>
      <c r="I1495" s="1" t="s">
        <v>49</v>
      </c>
      <c r="J1495" s="1" t="s">
        <v>27</v>
      </c>
      <c r="K1495" s="1" t="s">
        <v>20</v>
      </c>
      <c r="L1495" s="1" t="s">
        <v>20</v>
      </c>
      <c r="M1495" s="1" t="s">
        <v>22</v>
      </c>
      <c r="N1495" s="1" t="s">
        <v>22</v>
      </c>
      <c r="O1495" s="1" t="s">
        <v>20</v>
      </c>
      <c r="P1495" s="1" t="str">
        <f>IFERROR( LOOKUP(Table1[[#This Row],[Age]],$AO$3:$AO$8,$AP$3:$AP$8), "Out of Range")</f>
        <v>26-35</v>
      </c>
      <c r="Q1495" s="1" t="str">
        <f>TEXT(Table1[[#This Row],[Date Joined]],"DD")</f>
        <v>04</v>
      </c>
      <c r="R1495" s="1" t="str">
        <f>TEXT(Table1[[#This Row],[Date Joined]],"MMM")</f>
        <v>Jun</v>
      </c>
      <c r="S1495" s="1" t="str">
        <f>TEXT(Table1[[#This Row],[Date Joined]],"YYYY")</f>
        <v>2017</v>
      </c>
    </row>
    <row r="1496" spans="1:19" x14ac:dyDescent="0.3">
      <c r="A1496" s="1" t="s">
        <v>1603</v>
      </c>
      <c r="B1496" s="1" t="s">
        <v>94</v>
      </c>
      <c r="C1496" s="1" t="s">
        <v>15</v>
      </c>
      <c r="D1496" s="2">
        <v>36</v>
      </c>
      <c r="E1496" s="1" t="s">
        <v>16</v>
      </c>
      <c r="F1496" s="1" t="s">
        <v>17</v>
      </c>
      <c r="G1496" s="28">
        <v>42950</v>
      </c>
      <c r="H1496" s="3">
        <v>97897.85</v>
      </c>
      <c r="I1496" s="1" t="s">
        <v>31</v>
      </c>
      <c r="J1496" s="1" t="s">
        <v>27</v>
      </c>
      <c r="K1496" s="1" t="s">
        <v>20</v>
      </c>
      <c r="L1496" s="1" t="s">
        <v>20</v>
      </c>
      <c r="M1496" s="1" t="s">
        <v>21</v>
      </c>
      <c r="N1496" s="1" t="s">
        <v>22</v>
      </c>
      <c r="O1496" s="1" t="s">
        <v>20</v>
      </c>
      <c r="P1496" s="1" t="str">
        <f>IFERROR( LOOKUP(Table1[[#This Row],[Age]],$AO$3:$AO$8,$AP$3:$AP$8), "Out of Range")</f>
        <v>35-45</v>
      </c>
      <c r="Q1496" s="1" t="str">
        <f>TEXT(Table1[[#This Row],[Date Joined]],"DD")</f>
        <v>03</v>
      </c>
      <c r="R1496" s="1" t="str">
        <f>TEXT(Table1[[#This Row],[Date Joined]],"MMM")</f>
        <v>Aug</v>
      </c>
      <c r="S1496" s="1" t="str">
        <f>TEXT(Table1[[#This Row],[Date Joined]],"YYYY")</f>
        <v>2017</v>
      </c>
    </row>
    <row r="1497" spans="1:19" x14ac:dyDescent="0.3">
      <c r="A1497" s="1" t="s">
        <v>917</v>
      </c>
      <c r="B1497" s="1" t="s">
        <v>87</v>
      </c>
      <c r="C1497" s="1" t="s">
        <v>15</v>
      </c>
      <c r="D1497" s="2">
        <v>29</v>
      </c>
      <c r="E1497" s="1" t="s">
        <v>16</v>
      </c>
      <c r="F1497" s="1" t="s">
        <v>17</v>
      </c>
      <c r="G1497" s="28">
        <v>42891</v>
      </c>
      <c r="H1497" s="3">
        <v>14393.57</v>
      </c>
      <c r="I1497" s="1" t="s">
        <v>31</v>
      </c>
      <c r="J1497" s="1" t="s">
        <v>27</v>
      </c>
      <c r="K1497" s="1" t="s">
        <v>28</v>
      </c>
      <c r="L1497" s="1" t="s">
        <v>20</v>
      </c>
      <c r="M1497" s="1" t="s">
        <v>21</v>
      </c>
      <c r="N1497" s="1" t="s">
        <v>38</v>
      </c>
      <c r="O1497" s="1" t="s">
        <v>20</v>
      </c>
      <c r="P1497" s="1" t="str">
        <f>IFERROR( LOOKUP(Table1[[#This Row],[Age]],$AO$3:$AO$8,$AP$3:$AP$8), "Out of Range")</f>
        <v>26-35</v>
      </c>
      <c r="Q1497" s="1" t="str">
        <f>TEXT(Table1[[#This Row],[Date Joined]],"DD")</f>
        <v>05</v>
      </c>
      <c r="R1497" s="1" t="str">
        <f>TEXT(Table1[[#This Row],[Date Joined]],"MMM")</f>
        <v>Jun</v>
      </c>
      <c r="S1497" s="1" t="str">
        <f>TEXT(Table1[[#This Row],[Date Joined]],"YYYY")</f>
        <v>2017</v>
      </c>
    </row>
    <row r="1498" spans="1:19" x14ac:dyDescent="0.3">
      <c r="A1498" s="1" t="s">
        <v>1605</v>
      </c>
      <c r="B1498" s="1" t="s">
        <v>67</v>
      </c>
      <c r="C1498" s="1" t="s">
        <v>15</v>
      </c>
      <c r="D1498" s="2">
        <v>35</v>
      </c>
      <c r="E1498" s="1" t="s">
        <v>16</v>
      </c>
      <c r="F1498" s="1" t="s">
        <v>17</v>
      </c>
      <c r="G1498" s="28">
        <v>42950</v>
      </c>
      <c r="H1498" s="3">
        <v>29635.88</v>
      </c>
      <c r="I1498" s="1" t="s">
        <v>31</v>
      </c>
      <c r="J1498" s="1" t="s">
        <v>27</v>
      </c>
      <c r="K1498" s="1" t="s">
        <v>20</v>
      </c>
      <c r="L1498" s="1" t="s">
        <v>20</v>
      </c>
      <c r="M1498" s="1" t="s">
        <v>21</v>
      </c>
      <c r="N1498" s="1" t="s">
        <v>22</v>
      </c>
      <c r="O1498" s="1" t="s">
        <v>20</v>
      </c>
      <c r="P1498" s="1" t="str">
        <f>IFERROR( LOOKUP(Table1[[#This Row],[Age]],$AO$3:$AO$8,$AP$3:$AP$8), "Out of Range")</f>
        <v>35-45</v>
      </c>
      <c r="Q1498" s="1" t="str">
        <f>TEXT(Table1[[#This Row],[Date Joined]],"DD")</f>
        <v>03</v>
      </c>
      <c r="R1498" s="1" t="str">
        <f>TEXT(Table1[[#This Row],[Date Joined]],"MMM")</f>
        <v>Aug</v>
      </c>
      <c r="S1498" s="1" t="str">
        <f>TEXT(Table1[[#This Row],[Date Joined]],"YYYY")</f>
        <v>2017</v>
      </c>
    </row>
    <row r="1499" spans="1:19" x14ac:dyDescent="0.3">
      <c r="A1499" s="1" t="s">
        <v>923</v>
      </c>
      <c r="B1499" s="1" t="s">
        <v>100</v>
      </c>
      <c r="C1499" s="1" t="s">
        <v>24</v>
      </c>
      <c r="D1499" s="2">
        <v>29</v>
      </c>
      <c r="E1499" s="1" t="s">
        <v>34</v>
      </c>
      <c r="F1499" s="1" t="s">
        <v>17</v>
      </c>
      <c r="G1499" s="28">
        <v>42891</v>
      </c>
      <c r="H1499" s="3">
        <v>22396.25</v>
      </c>
      <c r="I1499" s="1" t="s">
        <v>18</v>
      </c>
      <c r="J1499" s="1" t="s">
        <v>27</v>
      </c>
      <c r="K1499" s="1" t="s">
        <v>28</v>
      </c>
      <c r="L1499" s="1" t="s">
        <v>20</v>
      </c>
      <c r="M1499" s="1" t="s">
        <v>21</v>
      </c>
      <c r="N1499" s="1" t="s">
        <v>38</v>
      </c>
      <c r="O1499" s="1" t="s">
        <v>20</v>
      </c>
      <c r="P1499" s="1" t="str">
        <f>IFERROR( LOOKUP(Table1[[#This Row],[Age]],$AO$3:$AO$8,$AP$3:$AP$8), "Out of Range")</f>
        <v>26-35</v>
      </c>
      <c r="Q1499" s="1" t="str">
        <f>TEXT(Table1[[#This Row],[Date Joined]],"DD")</f>
        <v>05</v>
      </c>
      <c r="R1499" s="1" t="str">
        <f>TEXT(Table1[[#This Row],[Date Joined]],"MMM")</f>
        <v>Jun</v>
      </c>
      <c r="S1499" s="1" t="str">
        <f>TEXT(Table1[[#This Row],[Date Joined]],"YYYY")</f>
        <v>2017</v>
      </c>
    </row>
    <row r="1500" spans="1:19" x14ac:dyDescent="0.3">
      <c r="A1500" s="1" t="s">
        <v>1607</v>
      </c>
      <c r="B1500" s="1" t="s">
        <v>14</v>
      </c>
      <c r="C1500" s="1" t="s">
        <v>15</v>
      </c>
      <c r="D1500" s="2">
        <v>64</v>
      </c>
      <c r="E1500" s="1" t="s">
        <v>40</v>
      </c>
      <c r="F1500" s="1" t="s">
        <v>26</v>
      </c>
      <c r="G1500" s="28">
        <v>42950</v>
      </c>
      <c r="H1500" s="3">
        <v>106127.37</v>
      </c>
      <c r="I1500" s="1" t="s">
        <v>49</v>
      </c>
      <c r="J1500" s="1" t="s">
        <v>19</v>
      </c>
      <c r="K1500" s="1" t="s">
        <v>20</v>
      </c>
      <c r="L1500" s="1" t="s">
        <v>20</v>
      </c>
      <c r="M1500" s="1" t="s">
        <v>53</v>
      </c>
      <c r="N1500" s="1" t="s">
        <v>22</v>
      </c>
      <c r="O1500" s="1" t="s">
        <v>20</v>
      </c>
      <c r="P1500" s="1" t="str">
        <f>IFERROR( LOOKUP(Table1[[#This Row],[Age]],$AO$3:$AO$8,$AP$3:$AP$8), "Out of Range")</f>
        <v>55-65</v>
      </c>
      <c r="Q1500" s="1" t="str">
        <f>TEXT(Table1[[#This Row],[Date Joined]],"DD")</f>
        <v>03</v>
      </c>
      <c r="R1500" s="1" t="str">
        <f>TEXT(Table1[[#This Row],[Date Joined]],"MMM")</f>
        <v>Aug</v>
      </c>
      <c r="S1500" s="1" t="str">
        <f>TEXT(Table1[[#This Row],[Date Joined]],"YYYY")</f>
        <v>2017</v>
      </c>
    </row>
    <row r="1501" spans="1:19" x14ac:dyDescent="0.3">
      <c r="A1501" s="1" t="s">
        <v>1608</v>
      </c>
      <c r="B1501" s="1" t="s">
        <v>107</v>
      </c>
      <c r="C1501" s="1" t="s">
        <v>15</v>
      </c>
      <c r="D1501" s="2">
        <v>57</v>
      </c>
      <c r="E1501" s="1" t="s">
        <v>40</v>
      </c>
      <c r="F1501" s="1" t="s">
        <v>26</v>
      </c>
      <c r="G1501" s="28">
        <v>42950</v>
      </c>
      <c r="H1501" s="3">
        <v>39010.1</v>
      </c>
      <c r="I1501" s="1" t="s">
        <v>18</v>
      </c>
      <c r="J1501" s="1" t="s">
        <v>32</v>
      </c>
      <c r="K1501" s="1" t="s">
        <v>20</v>
      </c>
      <c r="L1501" s="1" t="s">
        <v>28</v>
      </c>
      <c r="M1501" s="1" t="s">
        <v>22</v>
      </c>
      <c r="N1501" s="1" t="s">
        <v>22</v>
      </c>
      <c r="O1501" s="1" t="s">
        <v>20</v>
      </c>
      <c r="P1501" s="1" t="str">
        <f>IFERROR( LOOKUP(Table1[[#This Row],[Age]],$AO$3:$AO$8,$AP$3:$AP$8), "Out of Range")</f>
        <v>55-65</v>
      </c>
      <c r="Q1501" s="1" t="str">
        <f>TEXT(Table1[[#This Row],[Date Joined]],"DD")</f>
        <v>03</v>
      </c>
      <c r="R1501" s="1" t="str">
        <f>TEXT(Table1[[#This Row],[Date Joined]],"MMM")</f>
        <v>Aug</v>
      </c>
      <c r="S1501" s="1" t="str">
        <f>TEXT(Table1[[#This Row],[Date Joined]],"YYYY")</f>
        <v>2017</v>
      </c>
    </row>
    <row r="1502" spans="1:19" x14ac:dyDescent="0.3">
      <c r="A1502" s="1" t="s">
        <v>1609</v>
      </c>
      <c r="B1502" s="1" t="s">
        <v>105</v>
      </c>
      <c r="C1502" s="1" t="s">
        <v>15</v>
      </c>
      <c r="D1502" s="2">
        <v>45</v>
      </c>
      <c r="E1502" s="1" t="s">
        <v>40</v>
      </c>
      <c r="F1502" s="1" t="s">
        <v>26</v>
      </c>
      <c r="G1502" s="28">
        <v>42950</v>
      </c>
      <c r="H1502" s="3">
        <v>61432.21</v>
      </c>
      <c r="I1502" s="1" t="s">
        <v>18</v>
      </c>
      <c r="J1502" s="1" t="s">
        <v>27</v>
      </c>
      <c r="K1502" s="1" t="s">
        <v>28</v>
      </c>
      <c r="L1502" s="1" t="s">
        <v>20</v>
      </c>
      <c r="M1502" s="1" t="s">
        <v>21</v>
      </c>
      <c r="N1502" s="1" t="s">
        <v>22</v>
      </c>
      <c r="O1502" s="1" t="s">
        <v>20</v>
      </c>
      <c r="P1502" s="1" t="str">
        <f>IFERROR( LOOKUP(Table1[[#This Row],[Age]],$AO$3:$AO$8,$AP$3:$AP$8), "Out of Range")</f>
        <v>45-55</v>
      </c>
      <c r="Q1502" s="1" t="str">
        <f>TEXT(Table1[[#This Row],[Date Joined]],"DD")</f>
        <v>03</v>
      </c>
      <c r="R1502" s="1" t="str">
        <f>TEXT(Table1[[#This Row],[Date Joined]],"MMM")</f>
        <v>Aug</v>
      </c>
      <c r="S1502" s="1" t="str">
        <f>TEXT(Table1[[#This Row],[Date Joined]],"YYYY")</f>
        <v>2017</v>
      </c>
    </row>
    <row r="1503" spans="1:19" x14ac:dyDescent="0.3">
      <c r="A1503" s="1" t="s">
        <v>1610</v>
      </c>
      <c r="B1503" s="1" t="s">
        <v>78</v>
      </c>
      <c r="C1503" s="1" t="s">
        <v>15</v>
      </c>
      <c r="D1503" s="2">
        <v>57</v>
      </c>
      <c r="E1503" s="1" t="s">
        <v>40</v>
      </c>
      <c r="F1503" s="1" t="s">
        <v>26</v>
      </c>
      <c r="G1503" s="28">
        <v>42950</v>
      </c>
      <c r="H1503" s="3">
        <v>211629.12</v>
      </c>
      <c r="I1503" s="1" t="s">
        <v>18</v>
      </c>
      <c r="J1503" s="1" t="s">
        <v>27</v>
      </c>
      <c r="K1503" s="1" t="s">
        <v>20</v>
      </c>
      <c r="L1503" s="1" t="s">
        <v>20</v>
      </c>
      <c r="M1503" s="1" t="s">
        <v>22</v>
      </c>
      <c r="N1503" s="1" t="s">
        <v>22</v>
      </c>
      <c r="O1503" s="1" t="s">
        <v>28</v>
      </c>
      <c r="P1503" s="1" t="str">
        <f>IFERROR( LOOKUP(Table1[[#This Row],[Age]],$AO$3:$AO$8,$AP$3:$AP$8), "Out of Range")</f>
        <v>55-65</v>
      </c>
      <c r="Q1503" s="1" t="str">
        <f>TEXT(Table1[[#This Row],[Date Joined]],"DD")</f>
        <v>03</v>
      </c>
      <c r="R1503" s="1" t="str">
        <f>TEXT(Table1[[#This Row],[Date Joined]],"MMM")</f>
        <v>Aug</v>
      </c>
      <c r="S1503" s="1" t="str">
        <f>TEXT(Table1[[#This Row],[Date Joined]],"YYYY")</f>
        <v>2017</v>
      </c>
    </row>
    <row r="1504" spans="1:19" x14ac:dyDescent="0.3">
      <c r="A1504" s="1" t="s">
        <v>937</v>
      </c>
      <c r="B1504" s="1" t="s">
        <v>35</v>
      </c>
      <c r="C1504" s="1" t="s">
        <v>24</v>
      </c>
      <c r="D1504" s="2">
        <v>29</v>
      </c>
      <c r="E1504" s="1" t="s">
        <v>25</v>
      </c>
      <c r="F1504" s="1" t="s">
        <v>41</v>
      </c>
      <c r="G1504" s="28">
        <v>42893</v>
      </c>
      <c r="H1504" s="3">
        <v>86541.51</v>
      </c>
      <c r="I1504" s="1" t="s">
        <v>18</v>
      </c>
      <c r="J1504" s="1" t="s">
        <v>19</v>
      </c>
      <c r="K1504" s="1" t="s">
        <v>28</v>
      </c>
      <c r="L1504" s="1" t="s">
        <v>20</v>
      </c>
      <c r="M1504" s="1" t="s">
        <v>53</v>
      </c>
      <c r="N1504" s="1" t="s">
        <v>38</v>
      </c>
      <c r="O1504" s="1" t="s">
        <v>20</v>
      </c>
      <c r="P1504" s="1" t="str">
        <f>IFERROR( LOOKUP(Table1[[#This Row],[Age]],$AO$3:$AO$8,$AP$3:$AP$8), "Out of Range")</f>
        <v>26-35</v>
      </c>
      <c r="Q1504" s="1" t="str">
        <f>TEXT(Table1[[#This Row],[Date Joined]],"DD")</f>
        <v>07</v>
      </c>
      <c r="R1504" s="1" t="str">
        <f>TEXT(Table1[[#This Row],[Date Joined]],"MMM")</f>
        <v>Jun</v>
      </c>
      <c r="S1504" s="1" t="str">
        <f>TEXT(Table1[[#This Row],[Date Joined]],"YYYY")</f>
        <v>2017</v>
      </c>
    </row>
    <row r="1505" spans="1:19" x14ac:dyDescent="0.3">
      <c r="A1505" s="1" t="s">
        <v>1612</v>
      </c>
      <c r="B1505" s="1" t="s">
        <v>58</v>
      </c>
      <c r="C1505" s="1" t="s">
        <v>24</v>
      </c>
      <c r="D1505" s="2">
        <v>34</v>
      </c>
      <c r="E1505" s="1" t="s">
        <v>16</v>
      </c>
      <c r="F1505" s="1" t="s">
        <v>41</v>
      </c>
      <c r="G1505" s="28">
        <v>42951</v>
      </c>
      <c r="H1505" s="3">
        <v>34544.160000000003</v>
      </c>
      <c r="I1505" s="1" t="s">
        <v>18</v>
      </c>
      <c r="J1505" s="1" t="s">
        <v>27</v>
      </c>
      <c r="K1505" s="1" t="s">
        <v>28</v>
      </c>
      <c r="L1505" s="1" t="s">
        <v>28</v>
      </c>
      <c r="M1505" s="1" t="s">
        <v>21</v>
      </c>
      <c r="N1505" s="1" t="s">
        <v>22</v>
      </c>
      <c r="O1505" s="1" t="s">
        <v>20</v>
      </c>
      <c r="P1505" s="1" t="str">
        <f>IFERROR( LOOKUP(Table1[[#This Row],[Age]],$AO$3:$AO$8,$AP$3:$AP$8), "Out of Range")</f>
        <v>26-35</v>
      </c>
      <c r="Q1505" s="1" t="str">
        <f>TEXT(Table1[[#This Row],[Date Joined]],"DD")</f>
        <v>04</v>
      </c>
      <c r="R1505" s="1" t="str">
        <f>TEXT(Table1[[#This Row],[Date Joined]],"MMM")</f>
        <v>Aug</v>
      </c>
      <c r="S1505" s="1" t="str">
        <f>TEXT(Table1[[#This Row],[Date Joined]],"YYYY")</f>
        <v>2017</v>
      </c>
    </row>
    <row r="1506" spans="1:19" x14ac:dyDescent="0.3">
      <c r="A1506" s="1" t="s">
        <v>1613</v>
      </c>
      <c r="B1506" s="1" t="s">
        <v>89</v>
      </c>
      <c r="C1506" s="1" t="s">
        <v>15</v>
      </c>
      <c r="D1506" s="2">
        <v>36</v>
      </c>
      <c r="E1506" s="1" t="s">
        <v>16</v>
      </c>
      <c r="F1506" s="1" t="s">
        <v>17</v>
      </c>
      <c r="G1506" s="28">
        <v>42951</v>
      </c>
      <c r="H1506" s="3">
        <v>28470.91</v>
      </c>
      <c r="I1506" s="1" t="s">
        <v>49</v>
      </c>
      <c r="J1506" s="1" t="s">
        <v>27</v>
      </c>
      <c r="K1506" s="1" t="s">
        <v>20</v>
      </c>
      <c r="L1506" s="1" t="s">
        <v>20</v>
      </c>
      <c r="M1506" s="1" t="s">
        <v>21</v>
      </c>
      <c r="N1506" s="1" t="s">
        <v>22</v>
      </c>
      <c r="O1506" s="1" t="s">
        <v>28</v>
      </c>
      <c r="P1506" s="1" t="str">
        <f>IFERROR( LOOKUP(Table1[[#This Row],[Age]],$AO$3:$AO$8,$AP$3:$AP$8), "Out of Range")</f>
        <v>35-45</v>
      </c>
      <c r="Q1506" s="1" t="str">
        <f>TEXT(Table1[[#This Row],[Date Joined]],"DD")</f>
        <v>04</v>
      </c>
      <c r="R1506" s="1" t="str">
        <f>TEXT(Table1[[#This Row],[Date Joined]],"MMM")</f>
        <v>Aug</v>
      </c>
      <c r="S1506" s="1" t="str">
        <f>TEXT(Table1[[#This Row],[Date Joined]],"YYYY")</f>
        <v>2017</v>
      </c>
    </row>
    <row r="1507" spans="1:19" x14ac:dyDescent="0.3">
      <c r="A1507" s="1" t="s">
        <v>1614</v>
      </c>
      <c r="B1507" s="1" t="s">
        <v>78</v>
      </c>
      <c r="C1507" s="1" t="s">
        <v>24</v>
      </c>
      <c r="D1507" s="2">
        <v>38</v>
      </c>
      <c r="E1507" s="1" t="s">
        <v>16</v>
      </c>
      <c r="F1507" s="1" t="s">
        <v>17</v>
      </c>
      <c r="G1507" s="28">
        <v>42951</v>
      </c>
      <c r="H1507" s="3">
        <v>37604.300000000003</v>
      </c>
      <c r="I1507" s="1" t="s">
        <v>18</v>
      </c>
      <c r="J1507" s="1" t="s">
        <v>27</v>
      </c>
      <c r="K1507" s="1" t="s">
        <v>20</v>
      </c>
      <c r="L1507" s="1" t="s">
        <v>20</v>
      </c>
      <c r="M1507" s="1" t="s">
        <v>53</v>
      </c>
      <c r="N1507" s="1" t="s">
        <v>22</v>
      </c>
      <c r="O1507" s="1" t="s">
        <v>20</v>
      </c>
      <c r="P1507" s="1" t="str">
        <f>IFERROR( LOOKUP(Table1[[#This Row],[Age]],$AO$3:$AO$8,$AP$3:$AP$8), "Out of Range")</f>
        <v>35-45</v>
      </c>
      <c r="Q1507" s="1" t="str">
        <f>TEXT(Table1[[#This Row],[Date Joined]],"DD")</f>
        <v>04</v>
      </c>
      <c r="R1507" s="1" t="str">
        <f>TEXT(Table1[[#This Row],[Date Joined]],"MMM")</f>
        <v>Aug</v>
      </c>
      <c r="S1507" s="1" t="str">
        <f>TEXT(Table1[[#This Row],[Date Joined]],"YYYY")</f>
        <v>2017</v>
      </c>
    </row>
    <row r="1508" spans="1:19" x14ac:dyDescent="0.3">
      <c r="A1508" s="1" t="s">
        <v>945</v>
      </c>
      <c r="B1508" s="1" t="s">
        <v>43</v>
      </c>
      <c r="C1508" s="1" t="s">
        <v>15</v>
      </c>
      <c r="D1508" s="2">
        <v>29</v>
      </c>
      <c r="E1508" s="1" t="s">
        <v>25</v>
      </c>
      <c r="F1508" s="1" t="s">
        <v>17</v>
      </c>
      <c r="G1508" s="28">
        <v>42895</v>
      </c>
      <c r="H1508" s="3">
        <v>85666.57</v>
      </c>
      <c r="I1508" s="1" t="s">
        <v>18</v>
      </c>
      <c r="J1508" s="1" t="s">
        <v>19</v>
      </c>
      <c r="K1508" s="1" t="s">
        <v>20</v>
      </c>
      <c r="L1508" s="1" t="s">
        <v>20</v>
      </c>
      <c r="M1508" s="1" t="s">
        <v>22</v>
      </c>
      <c r="N1508" s="1" t="s">
        <v>22</v>
      </c>
      <c r="O1508" s="1" t="s">
        <v>20</v>
      </c>
      <c r="P1508" s="1" t="str">
        <f>IFERROR( LOOKUP(Table1[[#This Row],[Age]],$AO$3:$AO$8,$AP$3:$AP$8), "Out of Range")</f>
        <v>26-35</v>
      </c>
      <c r="Q1508" s="1" t="str">
        <f>TEXT(Table1[[#This Row],[Date Joined]],"DD")</f>
        <v>09</v>
      </c>
      <c r="R1508" s="1" t="str">
        <f>TEXT(Table1[[#This Row],[Date Joined]],"MMM")</f>
        <v>Jun</v>
      </c>
      <c r="S1508" s="1" t="str">
        <f>TEXT(Table1[[#This Row],[Date Joined]],"YYYY")</f>
        <v>2017</v>
      </c>
    </row>
    <row r="1509" spans="1:19" x14ac:dyDescent="0.3">
      <c r="A1509" s="1" t="s">
        <v>955</v>
      </c>
      <c r="B1509" s="1" t="s">
        <v>75</v>
      </c>
      <c r="C1509" s="1" t="s">
        <v>24</v>
      </c>
      <c r="D1509" s="2">
        <v>29</v>
      </c>
      <c r="E1509" s="1" t="s">
        <v>16</v>
      </c>
      <c r="F1509" s="1" t="s">
        <v>17</v>
      </c>
      <c r="G1509" s="28">
        <v>42897</v>
      </c>
      <c r="H1509" s="3">
        <v>47007.040000000001</v>
      </c>
      <c r="I1509" s="1" t="s">
        <v>31</v>
      </c>
      <c r="J1509" s="1" t="s">
        <v>27</v>
      </c>
      <c r="K1509" s="1" t="s">
        <v>28</v>
      </c>
      <c r="L1509" s="1" t="s">
        <v>20</v>
      </c>
      <c r="M1509" s="1" t="s">
        <v>21</v>
      </c>
      <c r="N1509" s="1" t="s">
        <v>22</v>
      </c>
      <c r="O1509" s="1" t="s">
        <v>20</v>
      </c>
      <c r="P1509" s="1" t="str">
        <f>IFERROR( LOOKUP(Table1[[#This Row],[Age]],$AO$3:$AO$8,$AP$3:$AP$8), "Out of Range")</f>
        <v>26-35</v>
      </c>
      <c r="Q1509" s="1" t="str">
        <f>TEXT(Table1[[#This Row],[Date Joined]],"DD")</f>
        <v>11</v>
      </c>
      <c r="R1509" s="1" t="str">
        <f>TEXT(Table1[[#This Row],[Date Joined]],"MMM")</f>
        <v>Jun</v>
      </c>
      <c r="S1509" s="1" t="str">
        <f>TEXT(Table1[[#This Row],[Date Joined]],"YYYY")</f>
        <v>2017</v>
      </c>
    </row>
    <row r="1510" spans="1:19" x14ac:dyDescent="0.3">
      <c r="A1510" s="1" t="s">
        <v>1013</v>
      </c>
      <c r="B1510" s="1" t="s">
        <v>63</v>
      </c>
      <c r="C1510" s="1" t="s">
        <v>24</v>
      </c>
      <c r="D1510" s="2">
        <v>29</v>
      </c>
      <c r="E1510" s="1" t="s">
        <v>34</v>
      </c>
      <c r="F1510" s="1" t="s">
        <v>41</v>
      </c>
      <c r="G1510" s="28">
        <v>42903</v>
      </c>
      <c r="H1510" s="3">
        <v>23934.58</v>
      </c>
      <c r="I1510" s="1" t="s">
        <v>18</v>
      </c>
      <c r="J1510" s="1" t="s">
        <v>32</v>
      </c>
      <c r="K1510" s="1" t="s">
        <v>20</v>
      </c>
      <c r="L1510" s="1" t="s">
        <v>20</v>
      </c>
      <c r="M1510" s="1" t="s">
        <v>21</v>
      </c>
      <c r="N1510" s="1" t="s">
        <v>22</v>
      </c>
      <c r="O1510" s="1" t="s">
        <v>20</v>
      </c>
      <c r="P1510" s="1" t="str">
        <f>IFERROR( LOOKUP(Table1[[#This Row],[Age]],$AO$3:$AO$8,$AP$3:$AP$8), "Out of Range")</f>
        <v>26-35</v>
      </c>
      <c r="Q1510" s="1" t="str">
        <f>TEXT(Table1[[#This Row],[Date Joined]],"DD")</f>
        <v>17</v>
      </c>
      <c r="R1510" s="1" t="str">
        <f>TEXT(Table1[[#This Row],[Date Joined]],"MMM")</f>
        <v>Jun</v>
      </c>
      <c r="S1510" s="1" t="str">
        <f>TEXT(Table1[[#This Row],[Date Joined]],"YYYY")</f>
        <v>2017</v>
      </c>
    </row>
    <row r="1511" spans="1:19" x14ac:dyDescent="0.3">
      <c r="A1511" s="1" t="s">
        <v>1618</v>
      </c>
      <c r="B1511" s="1" t="s">
        <v>73</v>
      </c>
      <c r="C1511" s="1" t="s">
        <v>15</v>
      </c>
      <c r="D1511" s="2">
        <v>49</v>
      </c>
      <c r="E1511" s="1" t="s">
        <v>40</v>
      </c>
      <c r="F1511" s="1" t="s">
        <v>26</v>
      </c>
      <c r="G1511" s="28">
        <v>42951</v>
      </c>
      <c r="H1511" s="3">
        <v>63661.91</v>
      </c>
      <c r="I1511" s="1" t="s">
        <v>49</v>
      </c>
      <c r="J1511" s="1" t="s">
        <v>27</v>
      </c>
      <c r="K1511" s="1" t="s">
        <v>20</v>
      </c>
      <c r="L1511" s="1" t="s">
        <v>20</v>
      </c>
      <c r="M1511" s="1" t="s">
        <v>21</v>
      </c>
      <c r="N1511" s="1" t="s">
        <v>22</v>
      </c>
      <c r="O1511" s="1" t="s">
        <v>28</v>
      </c>
      <c r="P1511" s="1" t="str">
        <f>IFERROR( LOOKUP(Table1[[#This Row],[Age]],$AO$3:$AO$8,$AP$3:$AP$8), "Out of Range")</f>
        <v>45-55</v>
      </c>
      <c r="Q1511" s="1" t="str">
        <f>TEXT(Table1[[#This Row],[Date Joined]],"DD")</f>
        <v>04</v>
      </c>
      <c r="R1511" s="1" t="str">
        <f>TEXT(Table1[[#This Row],[Date Joined]],"MMM")</f>
        <v>Aug</v>
      </c>
      <c r="S1511" s="1" t="str">
        <f>TEXT(Table1[[#This Row],[Date Joined]],"YYYY")</f>
        <v>2017</v>
      </c>
    </row>
    <row r="1512" spans="1:19" x14ac:dyDescent="0.3">
      <c r="A1512" s="1" t="s">
        <v>1619</v>
      </c>
      <c r="B1512" s="1" t="s">
        <v>64</v>
      </c>
      <c r="C1512" s="1" t="s">
        <v>15</v>
      </c>
      <c r="D1512" s="2">
        <v>45</v>
      </c>
      <c r="E1512" s="1" t="s">
        <v>40</v>
      </c>
      <c r="F1512" s="1" t="s">
        <v>41</v>
      </c>
      <c r="G1512" s="28">
        <v>42951</v>
      </c>
      <c r="H1512" s="3">
        <v>40528.300000000003</v>
      </c>
      <c r="I1512" s="1" t="s">
        <v>18</v>
      </c>
      <c r="J1512" s="1" t="s">
        <v>27</v>
      </c>
      <c r="K1512" s="1" t="s">
        <v>28</v>
      </c>
      <c r="L1512" s="1" t="s">
        <v>20</v>
      </c>
      <c r="M1512" s="1" t="s">
        <v>21</v>
      </c>
      <c r="N1512" s="1" t="s">
        <v>29</v>
      </c>
      <c r="O1512" s="1" t="s">
        <v>20</v>
      </c>
      <c r="P1512" s="1" t="str">
        <f>IFERROR( LOOKUP(Table1[[#This Row],[Age]],$AO$3:$AO$8,$AP$3:$AP$8), "Out of Range")</f>
        <v>45-55</v>
      </c>
      <c r="Q1512" s="1" t="str">
        <f>TEXT(Table1[[#This Row],[Date Joined]],"DD")</f>
        <v>04</v>
      </c>
      <c r="R1512" s="1" t="str">
        <f>TEXT(Table1[[#This Row],[Date Joined]],"MMM")</f>
        <v>Aug</v>
      </c>
      <c r="S1512" s="1" t="str">
        <f>TEXT(Table1[[#This Row],[Date Joined]],"YYYY")</f>
        <v>2017</v>
      </c>
    </row>
    <row r="1513" spans="1:19" x14ac:dyDescent="0.3">
      <c r="A1513" s="1" t="s">
        <v>1620</v>
      </c>
      <c r="B1513" s="1" t="s">
        <v>81</v>
      </c>
      <c r="C1513" s="1" t="s">
        <v>15</v>
      </c>
      <c r="D1513" s="2">
        <v>43</v>
      </c>
      <c r="E1513" s="1" t="s">
        <v>40</v>
      </c>
      <c r="F1513" s="1" t="s">
        <v>26</v>
      </c>
      <c r="G1513" s="28">
        <v>42951</v>
      </c>
      <c r="H1513" s="3">
        <v>53013.72</v>
      </c>
      <c r="I1513" s="1" t="s">
        <v>31</v>
      </c>
      <c r="J1513" s="1" t="s">
        <v>27</v>
      </c>
      <c r="K1513" s="1" t="s">
        <v>20</v>
      </c>
      <c r="L1513" s="1" t="s">
        <v>20</v>
      </c>
      <c r="M1513" s="1" t="s">
        <v>21</v>
      </c>
      <c r="N1513" s="1" t="s">
        <v>22</v>
      </c>
      <c r="O1513" s="1" t="s">
        <v>20</v>
      </c>
      <c r="P1513" s="1" t="str">
        <f>IFERROR( LOOKUP(Table1[[#This Row],[Age]],$AO$3:$AO$8,$AP$3:$AP$8), "Out of Range")</f>
        <v>35-45</v>
      </c>
      <c r="Q1513" s="1" t="str">
        <f>TEXT(Table1[[#This Row],[Date Joined]],"DD")</f>
        <v>04</v>
      </c>
      <c r="R1513" s="1" t="str">
        <f>TEXT(Table1[[#This Row],[Date Joined]],"MMM")</f>
        <v>Aug</v>
      </c>
      <c r="S1513" s="1" t="str">
        <f>TEXT(Table1[[#This Row],[Date Joined]],"YYYY")</f>
        <v>2017</v>
      </c>
    </row>
    <row r="1514" spans="1:19" x14ac:dyDescent="0.3">
      <c r="A1514" s="1" t="s">
        <v>1621</v>
      </c>
      <c r="B1514" s="1" t="s">
        <v>78</v>
      </c>
      <c r="C1514" s="1" t="s">
        <v>15</v>
      </c>
      <c r="D1514" s="2">
        <v>44</v>
      </c>
      <c r="E1514" s="1" t="s">
        <v>34</v>
      </c>
      <c r="F1514" s="1" t="s">
        <v>26</v>
      </c>
      <c r="G1514" s="28">
        <v>42951</v>
      </c>
      <c r="H1514" s="3">
        <v>79589.34</v>
      </c>
      <c r="I1514" s="1" t="s">
        <v>31</v>
      </c>
      <c r="J1514" s="1" t="s">
        <v>27</v>
      </c>
      <c r="K1514" s="1" t="s">
        <v>20</v>
      </c>
      <c r="L1514" s="1" t="s">
        <v>20</v>
      </c>
      <c r="M1514" s="1" t="s">
        <v>21</v>
      </c>
      <c r="N1514" s="1" t="s">
        <v>22</v>
      </c>
      <c r="O1514" s="1" t="s">
        <v>20</v>
      </c>
      <c r="P1514" s="1" t="str">
        <f>IFERROR( LOOKUP(Table1[[#This Row],[Age]],$AO$3:$AO$8,$AP$3:$AP$8), "Out of Range")</f>
        <v>35-45</v>
      </c>
      <c r="Q1514" s="1" t="str">
        <f>TEXT(Table1[[#This Row],[Date Joined]],"DD")</f>
        <v>04</v>
      </c>
      <c r="R1514" s="1" t="str">
        <f>TEXT(Table1[[#This Row],[Date Joined]],"MMM")</f>
        <v>Aug</v>
      </c>
      <c r="S1514" s="1" t="str">
        <f>TEXT(Table1[[#This Row],[Date Joined]],"YYYY")</f>
        <v>2017</v>
      </c>
    </row>
    <row r="1515" spans="1:19" x14ac:dyDescent="0.3">
      <c r="A1515" s="1" t="s">
        <v>1103</v>
      </c>
      <c r="B1515" s="1" t="s">
        <v>60</v>
      </c>
      <c r="C1515" s="1" t="s">
        <v>24</v>
      </c>
      <c r="D1515" s="2">
        <v>29</v>
      </c>
      <c r="E1515" s="1" t="s">
        <v>16</v>
      </c>
      <c r="F1515" s="1" t="s">
        <v>41</v>
      </c>
      <c r="G1515" s="28">
        <v>42912</v>
      </c>
      <c r="H1515" s="3">
        <v>121013.57</v>
      </c>
      <c r="I1515" s="1" t="s">
        <v>18</v>
      </c>
      <c r="J1515" s="1" t="s">
        <v>19</v>
      </c>
      <c r="K1515" s="1" t="s">
        <v>20</v>
      </c>
      <c r="L1515" s="1" t="s">
        <v>20</v>
      </c>
      <c r="M1515" s="1" t="s">
        <v>21</v>
      </c>
      <c r="N1515" s="1" t="s">
        <v>22</v>
      </c>
      <c r="O1515" s="1" t="s">
        <v>20</v>
      </c>
      <c r="P1515" s="1" t="str">
        <f>IFERROR( LOOKUP(Table1[[#This Row],[Age]],$AO$3:$AO$8,$AP$3:$AP$8), "Out of Range")</f>
        <v>26-35</v>
      </c>
      <c r="Q1515" s="1" t="str">
        <f>TEXT(Table1[[#This Row],[Date Joined]],"DD")</f>
        <v>26</v>
      </c>
      <c r="R1515" s="1" t="str">
        <f>TEXT(Table1[[#This Row],[Date Joined]],"MMM")</f>
        <v>Jun</v>
      </c>
      <c r="S1515" s="1" t="str">
        <f>TEXT(Table1[[#This Row],[Date Joined]],"YYYY")</f>
        <v>2017</v>
      </c>
    </row>
    <row r="1516" spans="1:19" x14ac:dyDescent="0.3">
      <c r="A1516" s="1" t="s">
        <v>1623</v>
      </c>
      <c r="B1516" s="1" t="s">
        <v>43</v>
      </c>
      <c r="C1516" s="1" t="s">
        <v>15</v>
      </c>
      <c r="D1516" s="2">
        <v>36</v>
      </c>
      <c r="E1516" s="1" t="s">
        <v>16</v>
      </c>
      <c r="F1516" s="1" t="s">
        <v>41</v>
      </c>
      <c r="G1516" s="28">
        <v>42952</v>
      </c>
      <c r="H1516" s="3">
        <v>69139.399999999994</v>
      </c>
      <c r="I1516" s="1" t="s">
        <v>18</v>
      </c>
      <c r="J1516" s="1" t="s">
        <v>27</v>
      </c>
      <c r="K1516" s="1" t="s">
        <v>28</v>
      </c>
      <c r="L1516" s="1" t="s">
        <v>28</v>
      </c>
      <c r="M1516" s="1" t="s">
        <v>21</v>
      </c>
      <c r="N1516" s="1" t="s">
        <v>22</v>
      </c>
      <c r="O1516" s="1" t="s">
        <v>20</v>
      </c>
      <c r="P1516" s="1" t="str">
        <f>IFERROR( LOOKUP(Table1[[#This Row],[Age]],$AO$3:$AO$8,$AP$3:$AP$8), "Out of Range")</f>
        <v>35-45</v>
      </c>
      <c r="Q1516" s="1" t="str">
        <f>TEXT(Table1[[#This Row],[Date Joined]],"DD")</f>
        <v>05</v>
      </c>
      <c r="R1516" s="1" t="str">
        <f>TEXT(Table1[[#This Row],[Date Joined]],"MMM")</f>
        <v>Aug</v>
      </c>
      <c r="S1516" s="1" t="str">
        <f>TEXT(Table1[[#This Row],[Date Joined]],"YYYY")</f>
        <v>2017</v>
      </c>
    </row>
    <row r="1517" spans="1:19" x14ac:dyDescent="0.3">
      <c r="A1517" s="1" t="s">
        <v>1108</v>
      </c>
      <c r="B1517" s="1" t="s">
        <v>30</v>
      </c>
      <c r="C1517" s="1" t="s">
        <v>24</v>
      </c>
      <c r="D1517" s="2">
        <v>29</v>
      </c>
      <c r="E1517" s="1" t="s">
        <v>25</v>
      </c>
      <c r="F1517" s="1" t="s">
        <v>41</v>
      </c>
      <c r="G1517" s="28">
        <v>42912</v>
      </c>
      <c r="H1517" s="3">
        <v>6575.87</v>
      </c>
      <c r="I1517" s="1" t="s">
        <v>31</v>
      </c>
      <c r="J1517" s="1" t="s">
        <v>27</v>
      </c>
      <c r="K1517" s="1" t="s">
        <v>20</v>
      </c>
      <c r="L1517" s="1" t="s">
        <v>20</v>
      </c>
      <c r="M1517" s="1" t="s">
        <v>53</v>
      </c>
      <c r="N1517" s="1" t="s">
        <v>29</v>
      </c>
      <c r="O1517" s="1" t="s">
        <v>20</v>
      </c>
      <c r="P1517" s="1" t="str">
        <f>IFERROR( LOOKUP(Table1[[#This Row],[Age]],$AO$3:$AO$8,$AP$3:$AP$8), "Out of Range")</f>
        <v>26-35</v>
      </c>
      <c r="Q1517" s="1" t="str">
        <f>TEXT(Table1[[#This Row],[Date Joined]],"DD")</f>
        <v>26</v>
      </c>
      <c r="R1517" s="1" t="str">
        <f>TEXT(Table1[[#This Row],[Date Joined]],"MMM")</f>
        <v>Jun</v>
      </c>
      <c r="S1517" s="1" t="str">
        <f>TEXT(Table1[[#This Row],[Date Joined]],"YYYY")</f>
        <v>2017</v>
      </c>
    </row>
    <row r="1518" spans="1:19" x14ac:dyDescent="0.3">
      <c r="A1518" s="1" t="s">
        <v>1625</v>
      </c>
      <c r="B1518" s="1" t="s">
        <v>84</v>
      </c>
      <c r="C1518" s="1" t="s">
        <v>15</v>
      </c>
      <c r="D1518" s="2">
        <v>53</v>
      </c>
      <c r="E1518" s="1" t="s">
        <v>40</v>
      </c>
      <c r="F1518" s="1" t="s">
        <v>41</v>
      </c>
      <c r="G1518" s="28">
        <v>42952</v>
      </c>
      <c r="H1518" s="3">
        <v>20397.43</v>
      </c>
      <c r="I1518" s="1" t="s">
        <v>18</v>
      </c>
      <c r="J1518" s="1" t="s">
        <v>32</v>
      </c>
      <c r="K1518" s="1" t="s">
        <v>28</v>
      </c>
      <c r="L1518" s="1" t="s">
        <v>20</v>
      </c>
      <c r="M1518" s="1" t="s">
        <v>21</v>
      </c>
      <c r="N1518" s="1" t="s">
        <v>22</v>
      </c>
      <c r="O1518" s="1" t="s">
        <v>20</v>
      </c>
      <c r="P1518" s="1" t="str">
        <f>IFERROR( LOOKUP(Table1[[#This Row],[Age]],$AO$3:$AO$8,$AP$3:$AP$8), "Out of Range")</f>
        <v>45-55</v>
      </c>
      <c r="Q1518" s="1" t="str">
        <f>TEXT(Table1[[#This Row],[Date Joined]],"DD")</f>
        <v>05</v>
      </c>
      <c r="R1518" s="1" t="str">
        <f>TEXT(Table1[[#This Row],[Date Joined]],"MMM")</f>
        <v>Aug</v>
      </c>
      <c r="S1518" s="1" t="str">
        <f>TEXT(Table1[[#This Row],[Date Joined]],"YYYY")</f>
        <v>2017</v>
      </c>
    </row>
    <row r="1519" spans="1:19" x14ac:dyDescent="0.3">
      <c r="A1519" s="1" t="s">
        <v>1626</v>
      </c>
      <c r="B1519" s="1" t="s">
        <v>35</v>
      </c>
      <c r="C1519" s="1" t="s">
        <v>24</v>
      </c>
      <c r="D1519" s="2">
        <v>51</v>
      </c>
      <c r="E1519" s="1" t="s">
        <v>40</v>
      </c>
      <c r="F1519" s="1" t="s">
        <v>41</v>
      </c>
      <c r="G1519" s="28">
        <v>42952</v>
      </c>
      <c r="H1519" s="3">
        <v>44609.99</v>
      </c>
      <c r="I1519" s="1" t="s">
        <v>18</v>
      </c>
      <c r="J1519" s="1" t="s">
        <v>22</v>
      </c>
      <c r="K1519" s="1" t="s">
        <v>20</v>
      </c>
      <c r="L1519" s="1" t="s">
        <v>20</v>
      </c>
      <c r="M1519" s="1" t="s">
        <v>53</v>
      </c>
      <c r="N1519" s="1" t="s">
        <v>22</v>
      </c>
      <c r="O1519" s="1" t="s">
        <v>20</v>
      </c>
      <c r="P1519" s="1" t="str">
        <f>IFERROR( LOOKUP(Table1[[#This Row],[Age]],$AO$3:$AO$8,$AP$3:$AP$8), "Out of Range")</f>
        <v>45-55</v>
      </c>
      <c r="Q1519" s="1" t="str">
        <f>TEXT(Table1[[#This Row],[Date Joined]],"DD")</f>
        <v>05</v>
      </c>
      <c r="R1519" s="1" t="str">
        <f>TEXT(Table1[[#This Row],[Date Joined]],"MMM")</f>
        <v>Aug</v>
      </c>
      <c r="S1519" s="1" t="str">
        <f>TEXT(Table1[[#This Row],[Date Joined]],"YYYY")</f>
        <v>2017</v>
      </c>
    </row>
    <row r="1520" spans="1:19" x14ac:dyDescent="0.3">
      <c r="A1520" s="1" t="s">
        <v>1627</v>
      </c>
      <c r="B1520" s="1" t="s">
        <v>30</v>
      </c>
      <c r="C1520" s="1" t="s">
        <v>24</v>
      </c>
      <c r="D1520" s="2">
        <v>38</v>
      </c>
      <c r="E1520" s="1" t="s">
        <v>40</v>
      </c>
      <c r="F1520" s="1" t="s">
        <v>41</v>
      </c>
      <c r="G1520" s="28">
        <v>42952</v>
      </c>
      <c r="H1520" s="3">
        <v>171559.04000000001</v>
      </c>
      <c r="I1520" s="1" t="s">
        <v>18</v>
      </c>
      <c r="J1520" s="1" t="s">
        <v>27</v>
      </c>
      <c r="K1520" s="1" t="s">
        <v>20</v>
      </c>
      <c r="L1520" s="1" t="s">
        <v>20</v>
      </c>
      <c r="M1520" s="1" t="s">
        <v>21</v>
      </c>
      <c r="N1520" s="1" t="s">
        <v>29</v>
      </c>
      <c r="O1520" s="1" t="s">
        <v>20</v>
      </c>
      <c r="P1520" s="1" t="str">
        <f>IFERROR( LOOKUP(Table1[[#This Row],[Age]],$AO$3:$AO$8,$AP$3:$AP$8), "Out of Range")</f>
        <v>35-45</v>
      </c>
      <c r="Q1520" s="1" t="str">
        <f>TEXT(Table1[[#This Row],[Date Joined]],"DD")</f>
        <v>05</v>
      </c>
      <c r="R1520" s="1" t="str">
        <f>TEXT(Table1[[#This Row],[Date Joined]],"MMM")</f>
        <v>Aug</v>
      </c>
      <c r="S1520" s="1" t="str">
        <f>TEXT(Table1[[#This Row],[Date Joined]],"YYYY")</f>
        <v>2017</v>
      </c>
    </row>
    <row r="1521" spans="1:19" x14ac:dyDescent="0.3">
      <c r="A1521" s="1" t="s">
        <v>1628</v>
      </c>
      <c r="B1521" s="1" t="s">
        <v>36</v>
      </c>
      <c r="C1521" s="1" t="s">
        <v>24</v>
      </c>
      <c r="D1521" s="2">
        <v>47</v>
      </c>
      <c r="E1521" s="1" t="s">
        <v>34</v>
      </c>
      <c r="F1521" s="1" t="s">
        <v>41</v>
      </c>
      <c r="G1521" s="28">
        <v>42952</v>
      </c>
      <c r="H1521" s="3">
        <v>106826.51</v>
      </c>
      <c r="I1521" s="1" t="s">
        <v>18</v>
      </c>
      <c r="J1521" s="1" t="s">
        <v>27</v>
      </c>
      <c r="K1521" s="1" t="s">
        <v>28</v>
      </c>
      <c r="L1521" s="1" t="s">
        <v>20</v>
      </c>
      <c r="M1521" s="1" t="s">
        <v>22</v>
      </c>
      <c r="N1521" s="1" t="s">
        <v>22</v>
      </c>
      <c r="O1521" s="1" t="s">
        <v>20</v>
      </c>
      <c r="P1521" s="1" t="str">
        <f>IFERROR( LOOKUP(Table1[[#This Row],[Age]],$AO$3:$AO$8,$AP$3:$AP$8), "Out of Range")</f>
        <v>45-55</v>
      </c>
      <c r="Q1521" s="1" t="str">
        <f>TEXT(Table1[[#This Row],[Date Joined]],"DD")</f>
        <v>05</v>
      </c>
      <c r="R1521" s="1" t="str">
        <f>TEXT(Table1[[#This Row],[Date Joined]],"MMM")</f>
        <v>Aug</v>
      </c>
      <c r="S1521" s="1" t="str">
        <f>TEXT(Table1[[#This Row],[Date Joined]],"YYYY")</f>
        <v>2017</v>
      </c>
    </row>
    <row r="1522" spans="1:19" x14ac:dyDescent="0.3">
      <c r="A1522" s="1" t="s">
        <v>1110</v>
      </c>
      <c r="B1522" s="1" t="s">
        <v>78</v>
      </c>
      <c r="C1522" s="1" t="s">
        <v>15</v>
      </c>
      <c r="D1522" s="2">
        <v>29</v>
      </c>
      <c r="E1522" s="1" t="s">
        <v>16</v>
      </c>
      <c r="F1522" s="1" t="s">
        <v>17</v>
      </c>
      <c r="G1522" s="28">
        <v>42913</v>
      </c>
      <c r="H1522" s="3">
        <v>28071.07</v>
      </c>
      <c r="I1522" s="1" t="s">
        <v>31</v>
      </c>
      <c r="J1522" s="1" t="s">
        <v>32</v>
      </c>
      <c r="K1522" s="1" t="s">
        <v>28</v>
      </c>
      <c r="L1522" s="1" t="s">
        <v>20</v>
      </c>
      <c r="M1522" s="1" t="s">
        <v>21</v>
      </c>
      <c r="N1522" s="1" t="s">
        <v>22</v>
      </c>
      <c r="O1522" s="1" t="s">
        <v>20</v>
      </c>
      <c r="P1522" s="1" t="str">
        <f>IFERROR( LOOKUP(Table1[[#This Row],[Age]],$AO$3:$AO$8,$AP$3:$AP$8), "Out of Range")</f>
        <v>26-35</v>
      </c>
      <c r="Q1522" s="1" t="str">
        <f>TEXT(Table1[[#This Row],[Date Joined]],"DD")</f>
        <v>27</v>
      </c>
      <c r="R1522" s="1" t="str">
        <f>TEXT(Table1[[#This Row],[Date Joined]],"MMM")</f>
        <v>Jun</v>
      </c>
      <c r="S1522" s="1" t="str">
        <f>TEXT(Table1[[#This Row],[Date Joined]],"YYYY")</f>
        <v>2017</v>
      </c>
    </row>
    <row r="1523" spans="1:19" x14ac:dyDescent="0.3">
      <c r="A1523" s="1" t="s">
        <v>1630</v>
      </c>
      <c r="B1523" s="1" t="s">
        <v>78</v>
      </c>
      <c r="C1523" s="1" t="s">
        <v>15</v>
      </c>
      <c r="D1523" s="2">
        <v>35</v>
      </c>
      <c r="E1523" s="1" t="s">
        <v>25</v>
      </c>
      <c r="F1523" s="1" t="s">
        <v>41</v>
      </c>
      <c r="G1523" s="28">
        <v>42952</v>
      </c>
      <c r="H1523" s="3">
        <v>49315.13</v>
      </c>
      <c r="I1523" s="1" t="s">
        <v>18</v>
      </c>
      <c r="J1523" s="1" t="s">
        <v>27</v>
      </c>
      <c r="K1523" s="1" t="s">
        <v>28</v>
      </c>
      <c r="L1523" s="1" t="s">
        <v>20</v>
      </c>
      <c r="M1523" s="1" t="s">
        <v>21</v>
      </c>
      <c r="N1523" s="1" t="s">
        <v>29</v>
      </c>
      <c r="O1523" s="1" t="s">
        <v>20</v>
      </c>
      <c r="P1523" s="1" t="str">
        <f>IFERROR( LOOKUP(Table1[[#This Row],[Age]],$AO$3:$AO$8,$AP$3:$AP$8), "Out of Range")</f>
        <v>35-45</v>
      </c>
      <c r="Q1523" s="1" t="str">
        <f>TEXT(Table1[[#This Row],[Date Joined]],"DD")</f>
        <v>05</v>
      </c>
      <c r="R1523" s="1" t="str">
        <f>TEXT(Table1[[#This Row],[Date Joined]],"MMM")</f>
        <v>Aug</v>
      </c>
      <c r="S1523" s="1" t="str">
        <f>TEXT(Table1[[#This Row],[Date Joined]],"YYYY")</f>
        <v>2017</v>
      </c>
    </row>
    <row r="1524" spans="1:19" x14ac:dyDescent="0.3">
      <c r="A1524" s="1" t="s">
        <v>1631</v>
      </c>
      <c r="B1524" s="1" t="s">
        <v>98</v>
      </c>
      <c r="C1524" s="1" t="s">
        <v>24</v>
      </c>
      <c r="D1524" s="2">
        <v>18</v>
      </c>
      <c r="E1524" s="1" t="s">
        <v>25</v>
      </c>
      <c r="F1524" s="1" t="s">
        <v>26</v>
      </c>
      <c r="G1524" s="28">
        <v>42952</v>
      </c>
      <c r="H1524" s="3">
        <v>47683</v>
      </c>
      <c r="I1524" s="1" t="s">
        <v>18</v>
      </c>
      <c r="J1524" s="1" t="s">
        <v>19</v>
      </c>
      <c r="K1524" s="1" t="s">
        <v>28</v>
      </c>
      <c r="L1524" s="1" t="s">
        <v>28</v>
      </c>
      <c r="M1524" s="1" t="s">
        <v>21</v>
      </c>
      <c r="N1524" s="1" t="s">
        <v>22</v>
      </c>
      <c r="O1524" s="1" t="s">
        <v>20</v>
      </c>
      <c r="P1524" s="1" t="str">
        <f>IFERROR( LOOKUP(Table1[[#This Row],[Age]],$AO$3:$AO$8,$AP$3:$AP$8), "Out of Range")</f>
        <v>15-25</v>
      </c>
      <c r="Q1524" s="1" t="str">
        <f>TEXT(Table1[[#This Row],[Date Joined]],"DD")</f>
        <v>05</v>
      </c>
      <c r="R1524" s="1" t="str">
        <f>TEXT(Table1[[#This Row],[Date Joined]],"MMM")</f>
        <v>Aug</v>
      </c>
      <c r="S1524" s="1" t="str">
        <f>TEXT(Table1[[#This Row],[Date Joined]],"YYYY")</f>
        <v>2017</v>
      </c>
    </row>
    <row r="1525" spans="1:19" x14ac:dyDescent="0.3">
      <c r="A1525" s="1" t="s">
        <v>1632</v>
      </c>
      <c r="B1525" s="1" t="s">
        <v>51</v>
      </c>
      <c r="C1525" s="1" t="s">
        <v>24</v>
      </c>
      <c r="D1525" s="2">
        <v>36</v>
      </c>
      <c r="E1525" s="1" t="s">
        <v>16</v>
      </c>
      <c r="F1525" s="1" t="s">
        <v>17</v>
      </c>
      <c r="G1525" s="28">
        <v>42953</v>
      </c>
      <c r="H1525" s="3">
        <v>75406.990000000005</v>
      </c>
      <c r="I1525" s="1" t="s">
        <v>31</v>
      </c>
      <c r="J1525" s="1" t="s">
        <v>27</v>
      </c>
      <c r="K1525" s="1" t="s">
        <v>28</v>
      </c>
      <c r="L1525" s="1" t="s">
        <v>20</v>
      </c>
      <c r="M1525" s="1" t="s">
        <v>21</v>
      </c>
      <c r="N1525" s="1" t="s">
        <v>22</v>
      </c>
      <c r="O1525" s="1" t="s">
        <v>20</v>
      </c>
      <c r="P1525" s="1" t="str">
        <f>IFERROR( LOOKUP(Table1[[#This Row],[Age]],$AO$3:$AO$8,$AP$3:$AP$8), "Out of Range")</f>
        <v>35-45</v>
      </c>
      <c r="Q1525" s="1" t="str">
        <f>TEXT(Table1[[#This Row],[Date Joined]],"DD")</f>
        <v>06</v>
      </c>
      <c r="R1525" s="1" t="str">
        <f>TEXT(Table1[[#This Row],[Date Joined]],"MMM")</f>
        <v>Aug</v>
      </c>
      <c r="S1525" s="1" t="str">
        <f>TEXT(Table1[[#This Row],[Date Joined]],"YYYY")</f>
        <v>2017</v>
      </c>
    </row>
    <row r="1526" spans="1:19" x14ac:dyDescent="0.3">
      <c r="A1526" s="1" t="s">
        <v>1633</v>
      </c>
      <c r="B1526" s="1" t="s">
        <v>87</v>
      </c>
      <c r="C1526" s="1" t="s">
        <v>15</v>
      </c>
      <c r="D1526" s="2">
        <v>23</v>
      </c>
      <c r="E1526" s="1" t="s">
        <v>16</v>
      </c>
      <c r="F1526" s="1" t="s">
        <v>17</v>
      </c>
      <c r="G1526" s="28">
        <v>42953</v>
      </c>
      <c r="H1526" s="3">
        <v>60043.93</v>
      </c>
      <c r="I1526" s="1" t="s">
        <v>18</v>
      </c>
      <c r="J1526" s="1" t="s">
        <v>19</v>
      </c>
      <c r="K1526" s="1" t="s">
        <v>28</v>
      </c>
      <c r="L1526" s="1" t="s">
        <v>28</v>
      </c>
      <c r="M1526" s="1" t="s">
        <v>21</v>
      </c>
      <c r="N1526" s="1" t="s">
        <v>38</v>
      </c>
      <c r="O1526" s="1" t="s">
        <v>20</v>
      </c>
      <c r="P1526" s="1" t="str">
        <f>IFERROR( LOOKUP(Table1[[#This Row],[Age]],$AO$3:$AO$8,$AP$3:$AP$8), "Out of Range")</f>
        <v>15-25</v>
      </c>
      <c r="Q1526" s="1" t="str">
        <f>TEXT(Table1[[#This Row],[Date Joined]],"DD")</f>
        <v>06</v>
      </c>
      <c r="R1526" s="1" t="str">
        <f>TEXT(Table1[[#This Row],[Date Joined]],"MMM")</f>
        <v>Aug</v>
      </c>
      <c r="S1526" s="1" t="str">
        <f>TEXT(Table1[[#This Row],[Date Joined]],"YYYY")</f>
        <v>2017</v>
      </c>
    </row>
    <row r="1527" spans="1:19" x14ac:dyDescent="0.3">
      <c r="A1527" s="1" t="s">
        <v>1634</v>
      </c>
      <c r="B1527" s="1" t="s">
        <v>72</v>
      </c>
      <c r="C1527" s="1" t="s">
        <v>15</v>
      </c>
      <c r="D1527" s="2">
        <v>48</v>
      </c>
      <c r="E1527" s="1" t="s">
        <v>16</v>
      </c>
      <c r="F1527" s="1" t="s">
        <v>41</v>
      </c>
      <c r="G1527" s="28">
        <v>42953</v>
      </c>
      <c r="H1527" s="3">
        <v>7313.79</v>
      </c>
      <c r="I1527" s="1" t="s">
        <v>31</v>
      </c>
      <c r="J1527" s="1" t="s">
        <v>22</v>
      </c>
      <c r="K1527" s="1" t="s">
        <v>28</v>
      </c>
      <c r="L1527" s="1" t="s">
        <v>20</v>
      </c>
      <c r="M1527" s="1" t="s">
        <v>22</v>
      </c>
      <c r="N1527" s="1" t="s">
        <v>22</v>
      </c>
      <c r="O1527" s="1" t="s">
        <v>20</v>
      </c>
      <c r="P1527" s="1" t="str">
        <f>IFERROR( LOOKUP(Table1[[#This Row],[Age]],$AO$3:$AO$8,$AP$3:$AP$8), "Out of Range")</f>
        <v>45-55</v>
      </c>
      <c r="Q1527" s="1" t="str">
        <f>TEXT(Table1[[#This Row],[Date Joined]],"DD")</f>
        <v>06</v>
      </c>
      <c r="R1527" s="1" t="str">
        <f>TEXT(Table1[[#This Row],[Date Joined]],"MMM")</f>
        <v>Aug</v>
      </c>
      <c r="S1527" s="1" t="str">
        <f>TEXT(Table1[[#This Row],[Date Joined]],"YYYY")</f>
        <v>2017</v>
      </c>
    </row>
    <row r="1528" spans="1:19" x14ac:dyDescent="0.3">
      <c r="A1528" s="1" t="s">
        <v>1635</v>
      </c>
      <c r="B1528" s="1" t="s">
        <v>100</v>
      </c>
      <c r="C1528" s="1" t="s">
        <v>24</v>
      </c>
      <c r="D1528" s="2">
        <v>47</v>
      </c>
      <c r="E1528" s="1" t="s">
        <v>16</v>
      </c>
      <c r="F1528" s="1" t="s">
        <v>17</v>
      </c>
      <c r="G1528" s="28">
        <v>42953</v>
      </c>
      <c r="H1528" s="3">
        <v>28148.73</v>
      </c>
      <c r="I1528" s="1" t="s">
        <v>18</v>
      </c>
      <c r="J1528" s="1" t="s">
        <v>27</v>
      </c>
      <c r="K1528" s="1" t="s">
        <v>20</v>
      </c>
      <c r="L1528" s="1" t="s">
        <v>20</v>
      </c>
      <c r="M1528" s="1" t="s">
        <v>21</v>
      </c>
      <c r="N1528" s="1" t="s">
        <v>22</v>
      </c>
      <c r="O1528" s="1" t="s">
        <v>20</v>
      </c>
      <c r="P1528" s="1" t="str">
        <f>IFERROR( LOOKUP(Table1[[#This Row],[Age]],$AO$3:$AO$8,$AP$3:$AP$8), "Out of Range")</f>
        <v>45-55</v>
      </c>
      <c r="Q1528" s="1" t="str">
        <f>TEXT(Table1[[#This Row],[Date Joined]],"DD")</f>
        <v>06</v>
      </c>
      <c r="R1528" s="1" t="str">
        <f>TEXT(Table1[[#This Row],[Date Joined]],"MMM")</f>
        <v>Aug</v>
      </c>
      <c r="S1528" s="1" t="str">
        <f>TEXT(Table1[[#This Row],[Date Joined]],"YYYY")</f>
        <v>2017</v>
      </c>
    </row>
    <row r="1529" spans="1:19" x14ac:dyDescent="0.3">
      <c r="A1529" s="1" t="s">
        <v>1214</v>
      </c>
      <c r="B1529" s="1" t="s">
        <v>106</v>
      </c>
      <c r="C1529" s="1" t="s">
        <v>24</v>
      </c>
      <c r="D1529" s="2">
        <v>29</v>
      </c>
      <c r="E1529" s="1" t="s">
        <v>16</v>
      </c>
      <c r="F1529" s="1" t="s">
        <v>26</v>
      </c>
      <c r="G1529" s="28">
        <v>42923</v>
      </c>
      <c r="H1529" s="3">
        <v>83163.25</v>
      </c>
      <c r="I1529" s="1" t="s">
        <v>18</v>
      </c>
      <c r="J1529" s="1" t="s">
        <v>32</v>
      </c>
      <c r="K1529" s="1" t="s">
        <v>20</v>
      </c>
      <c r="L1529" s="1" t="s">
        <v>20</v>
      </c>
      <c r="M1529" s="1" t="s">
        <v>21</v>
      </c>
      <c r="N1529" s="1" t="s">
        <v>22</v>
      </c>
      <c r="O1529" s="1" t="s">
        <v>20</v>
      </c>
      <c r="P1529" s="1" t="str">
        <f>IFERROR( LOOKUP(Table1[[#This Row],[Age]],$AO$3:$AO$8,$AP$3:$AP$8), "Out of Range")</f>
        <v>26-35</v>
      </c>
      <c r="Q1529" s="1" t="str">
        <f>TEXT(Table1[[#This Row],[Date Joined]],"DD")</f>
        <v>07</v>
      </c>
      <c r="R1529" s="1" t="str">
        <f>TEXT(Table1[[#This Row],[Date Joined]],"MMM")</f>
        <v>Jul</v>
      </c>
      <c r="S1529" s="1" t="str">
        <f>TEXT(Table1[[#This Row],[Date Joined]],"YYYY")</f>
        <v>2017</v>
      </c>
    </row>
    <row r="1530" spans="1:19" x14ac:dyDescent="0.3">
      <c r="A1530" s="1" t="s">
        <v>1637</v>
      </c>
      <c r="B1530" s="1" t="s">
        <v>87</v>
      </c>
      <c r="C1530" s="1" t="s">
        <v>15</v>
      </c>
      <c r="D1530" s="2">
        <v>43</v>
      </c>
      <c r="E1530" s="1" t="s">
        <v>34</v>
      </c>
      <c r="F1530" s="1" t="s">
        <v>41</v>
      </c>
      <c r="G1530" s="28">
        <v>42953</v>
      </c>
      <c r="H1530" s="3">
        <v>77010.61</v>
      </c>
      <c r="I1530" s="1" t="s">
        <v>31</v>
      </c>
      <c r="J1530" s="1" t="s">
        <v>27</v>
      </c>
      <c r="K1530" s="1" t="s">
        <v>20</v>
      </c>
      <c r="L1530" s="1" t="s">
        <v>20</v>
      </c>
      <c r="M1530" s="1" t="s">
        <v>21</v>
      </c>
      <c r="N1530" s="1" t="s">
        <v>22</v>
      </c>
      <c r="O1530" s="1" t="s">
        <v>20</v>
      </c>
      <c r="P1530" s="1" t="str">
        <f>IFERROR( LOOKUP(Table1[[#This Row],[Age]],$AO$3:$AO$8,$AP$3:$AP$8), "Out of Range")</f>
        <v>35-45</v>
      </c>
      <c r="Q1530" s="1" t="str">
        <f>TEXT(Table1[[#This Row],[Date Joined]],"DD")</f>
        <v>06</v>
      </c>
      <c r="R1530" s="1" t="str">
        <f>TEXT(Table1[[#This Row],[Date Joined]],"MMM")</f>
        <v>Aug</v>
      </c>
      <c r="S1530" s="1" t="str">
        <f>TEXT(Table1[[#This Row],[Date Joined]],"YYYY")</f>
        <v>2017</v>
      </c>
    </row>
    <row r="1531" spans="1:19" x14ac:dyDescent="0.3">
      <c r="A1531" s="1" t="s">
        <v>1638</v>
      </c>
      <c r="B1531" s="1" t="s">
        <v>73</v>
      </c>
      <c r="C1531" s="1" t="s">
        <v>24</v>
      </c>
      <c r="D1531" s="2">
        <v>45</v>
      </c>
      <c r="E1531" s="1" t="s">
        <v>34</v>
      </c>
      <c r="F1531" s="1" t="s">
        <v>41</v>
      </c>
      <c r="G1531" s="28">
        <v>42953</v>
      </c>
      <c r="H1531" s="3">
        <v>33289.760000000002</v>
      </c>
      <c r="I1531" s="1" t="s">
        <v>31</v>
      </c>
      <c r="J1531" s="1" t="s">
        <v>27</v>
      </c>
      <c r="K1531" s="1" t="s">
        <v>20</v>
      </c>
      <c r="L1531" s="1" t="s">
        <v>20</v>
      </c>
      <c r="M1531" s="1" t="s">
        <v>21</v>
      </c>
      <c r="N1531" s="1" t="s">
        <v>22</v>
      </c>
      <c r="O1531" s="1" t="s">
        <v>20</v>
      </c>
      <c r="P1531" s="1" t="str">
        <f>IFERROR( LOOKUP(Table1[[#This Row],[Age]],$AO$3:$AO$8,$AP$3:$AP$8), "Out of Range")</f>
        <v>45-55</v>
      </c>
      <c r="Q1531" s="1" t="str">
        <f>TEXT(Table1[[#This Row],[Date Joined]],"DD")</f>
        <v>06</v>
      </c>
      <c r="R1531" s="1" t="str">
        <f>TEXT(Table1[[#This Row],[Date Joined]],"MMM")</f>
        <v>Aug</v>
      </c>
      <c r="S1531" s="1" t="str">
        <f>TEXT(Table1[[#This Row],[Date Joined]],"YYYY")</f>
        <v>2017</v>
      </c>
    </row>
    <row r="1532" spans="1:19" x14ac:dyDescent="0.3">
      <c r="A1532" s="1" t="s">
        <v>1229</v>
      </c>
      <c r="B1532" s="1" t="s">
        <v>81</v>
      </c>
      <c r="C1532" s="1" t="s">
        <v>24</v>
      </c>
      <c r="D1532" s="2">
        <v>29</v>
      </c>
      <c r="E1532" s="1" t="s">
        <v>16</v>
      </c>
      <c r="F1532" s="1" t="s">
        <v>17</v>
      </c>
      <c r="G1532" s="28">
        <v>42924</v>
      </c>
      <c r="H1532" s="3">
        <v>37516.69</v>
      </c>
      <c r="I1532" s="1" t="s">
        <v>18</v>
      </c>
      <c r="J1532" s="1" t="s">
        <v>27</v>
      </c>
      <c r="K1532" s="1" t="s">
        <v>20</v>
      </c>
      <c r="L1532" s="1" t="s">
        <v>28</v>
      </c>
      <c r="M1532" s="1" t="s">
        <v>21</v>
      </c>
      <c r="N1532" s="1" t="s">
        <v>22</v>
      </c>
      <c r="O1532" s="1" t="s">
        <v>20</v>
      </c>
      <c r="P1532" s="1" t="str">
        <f>IFERROR( LOOKUP(Table1[[#This Row],[Age]],$AO$3:$AO$8,$AP$3:$AP$8), "Out of Range")</f>
        <v>26-35</v>
      </c>
      <c r="Q1532" s="1" t="str">
        <f>TEXT(Table1[[#This Row],[Date Joined]],"DD")</f>
        <v>08</v>
      </c>
      <c r="R1532" s="1" t="str">
        <f>TEXT(Table1[[#This Row],[Date Joined]],"MMM")</f>
        <v>Jul</v>
      </c>
      <c r="S1532" s="1" t="str">
        <f>TEXT(Table1[[#This Row],[Date Joined]],"YYYY")</f>
        <v>2017</v>
      </c>
    </row>
    <row r="1533" spans="1:19" x14ac:dyDescent="0.3">
      <c r="A1533" s="1" t="s">
        <v>1640</v>
      </c>
      <c r="B1533" s="1" t="s">
        <v>108</v>
      </c>
      <c r="C1533" s="1" t="s">
        <v>15</v>
      </c>
      <c r="D1533" s="2">
        <v>51</v>
      </c>
      <c r="E1533" s="1" t="s">
        <v>16</v>
      </c>
      <c r="F1533" s="1" t="s">
        <v>26</v>
      </c>
      <c r="G1533" s="28">
        <v>42954</v>
      </c>
      <c r="H1533" s="3">
        <v>63158.13</v>
      </c>
      <c r="I1533" s="1" t="s">
        <v>18</v>
      </c>
      <c r="J1533" s="1" t="s">
        <v>19</v>
      </c>
      <c r="K1533" s="1" t="s">
        <v>28</v>
      </c>
      <c r="L1533" s="1" t="s">
        <v>20</v>
      </c>
      <c r="M1533" s="1" t="s">
        <v>21</v>
      </c>
      <c r="N1533" s="1" t="s">
        <v>22</v>
      </c>
      <c r="O1533" s="1" t="s">
        <v>20</v>
      </c>
      <c r="P1533" s="1" t="str">
        <f>IFERROR( LOOKUP(Table1[[#This Row],[Age]],$AO$3:$AO$8,$AP$3:$AP$8), "Out of Range")</f>
        <v>45-55</v>
      </c>
      <c r="Q1533" s="1" t="str">
        <f>TEXT(Table1[[#This Row],[Date Joined]],"DD")</f>
        <v>07</v>
      </c>
      <c r="R1533" s="1" t="str">
        <f>TEXT(Table1[[#This Row],[Date Joined]],"MMM")</f>
        <v>Aug</v>
      </c>
      <c r="S1533" s="1" t="str">
        <f>TEXT(Table1[[#This Row],[Date Joined]],"YYYY")</f>
        <v>2017</v>
      </c>
    </row>
    <row r="1534" spans="1:19" x14ac:dyDescent="0.3">
      <c r="A1534" s="1" t="s">
        <v>1641</v>
      </c>
      <c r="B1534" s="1" t="s">
        <v>43</v>
      </c>
      <c r="C1534" s="1" t="s">
        <v>24</v>
      </c>
      <c r="D1534" s="2">
        <v>39</v>
      </c>
      <c r="E1534" s="1" t="s">
        <v>16</v>
      </c>
      <c r="F1534" s="1" t="s">
        <v>17</v>
      </c>
      <c r="G1534" s="28">
        <v>42954</v>
      </c>
      <c r="H1534" s="3">
        <v>7660.19</v>
      </c>
      <c r="I1534" s="1" t="s">
        <v>18</v>
      </c>
      <c r="J1534" s="1" t="s">
        <v>27</v>
      </c>
      <c r="K1534" s="1" t="s">
        <v>20</v>
      </c>
      <c r="L1534" s="1" t="s">
        <v>20</v>
      </c>
      <c r="M1534" s="1" t="s">
        <v>21</v>
      </c>
      <c r="N1534" s="1" t="s">
        <v>22</v>
      </c>
      <c r="O1534" s="1" t="s">
        <v>28</v>
      </c>
      <c r="P1534" s="1" t="str">
        <f>IFERROR( LOOKUP(Table1[[#This Row],[Age]],$AO$3:$AO$8,$AP$3:$AP$8), "Out of Range")</f>
        <v>35-45</v>
      </c>
      <c r="Q1534" s="1" t="str">
        <f>TEXT(Table1[[#This Row],[Date Joined]],"DD")</f>
        <v>07</v>
      </c>
      <c r="R1534" s="1" t="str">
        <f>TEXT(Table1[[#This Row],[Date Joined]],"MMM")</f>
        <v>Aug</v>
      </c>
      <c r="S1534" s="1" t="str">
        <f>TEXT(Table1[[#This Row],[Date Joined]],"YYYY")</f>
        <v>2017</v>
      </c>
    </row>
    <row r="1535" spans="1:19" x14ac:dyDescent="0.3">
      <c r="A1535" s="1" t="s">
        <v>1642</v>
      </c>
      <c r="B1535" s="1" t="s">
        <v>48</v>
      </c>
      <c r="C1535" s="1" t="s">
        <v>15</v>
      </c>
      <c r="D1535" s="2">
        <v>37</v>
      </c>
      <c r="E1535" s="1" t="s">
        <v>16</v>
      </c>
      <c r="F1535" s="1" t="s">
        <v>26</v>
      </c>
      <c r="G1535" s="28">
        <v>42954</v>
      </c>
      <c r="H1535" s="3">
        <v>81391.94</v>
      </c>
      <c r="I1535" s="1" t="s">
        <v>31</v>
      </c>
      <c r="J1535" s="1" t="s">
        <v>27</v>
      </c>
      <c r="K1535" s="1" t="s">
        <v>28</v>
      </c>
      <c r="L1535" s="1" t="s">
        <v>20</v>
      </c>
      <c r="M1535" s="1" t="s">
        <v>22</v>
      </c>
      <c r="N1535" s="1" t="s">
        <v>22</v>
      </c>
      <c r="O1535" s="1" t="s">
        <v>20</v>
      </c>
      <c r="P1535" s="1" t="str">
        <f>IFERROR( LOOKUP(Table1[[#This Row],[Age]],$AO$3:$AO$8,$AP$3:$AP$8), "Out of Range")</f>
        <v>35-45</v>
      </c>
      <c r="Q1535" s="1" t="str">
        <f>TEXT(Table1[[#This Row],[Date Joined]],"DD")</f>
        <v>07</v>
      </c>
      <c r="R1535" s="1" t="str">
        <f>TEXT(Table1[[#This Row],[Date Joined]],"MMM")</f>
        <v>Aug</v>
      </c>
      <c r="S1535" s="1" t="str">
        <f>TEXT(Table1[[#This Row],[Date Joined]],"YYYY")</f>
        <v>2017</v>
      </c>
    </row>
    <row r="1536" spans="1:19" x14ac:dyDescent="0.3">
      <c r="A1536" s="1" t="s">
        <v>1643</v>
      </c>
      <c r="B1536" s="1" t="s">
        <v>84</v>
      </c>
      <c r="C1536" s="1" t="s">
        <v>15</v>
      </c>
      <c r="D1536" s="2">
        <v>39</v>
      </c>
      <c r="E1536" s="1" t="s">
        <v>16</v>
      </c>
      <c r="F1536" s="1" t="s">
        <v>17</v>
      </c>
      <c r="G1536" s="28">
        <v>42954</v>
      </c>
      <c r="H1536" s="3">
        <v>31647.46</v>
      </c>
      <c r="I1536" s="1" t="s">
        <v>49</v>
      </c>
      <c r="J1536" s="1" t="s">
        <v>32</v>
      </c>
      <c r="K1536" s="1" t="s">
        <v>28</v>
      </c>
      <c r="L1536" s="1" t="s">
        <v>28</v>
      </c>
      <c r="M1536" s="1" t="s">
        <v>53</v>
      </c>
      <c r="N1536" s="1" t="s">
        <v>22</v>
      </c>
      <c r="O1536" s="1" t="s">
        <v>28</v>
      </c>
      <c r="P1536" s="1" t="str">
        <f>IFERROR( LOOKUP(Table1[[#This Row],[Age]],$AO$3:$AO$8,$AP$3:$AP$8), "Out of Range")</f>
        <v>35-45</v>
      </c>
      <c r="Q1536" s="1" t="str">
        <f>TEXT(Table1[[#This Row],[Date Joined]],"DD")</f>
        <v>07</v>
      </c>
      <c r="R1536" s="1" t="str">
        <f>TEXT(Table1[[#This Row],[Date Joined]],"MMM")</f>
        <v>Aug</v>
      </c>
      <c r="S1536" s="1" t="str">
        <f>TEXT(Table1[[#This Row],[Date Joined]],"YYYY")</f>
        <v>2017</v>
      </c>
    </row>
    <row r="1537" spans="1:19" x14ac:dyDescent="0.3">
      <c r="A1537" s="1" t="s">
        <v>1644</v>
      </c>
      <c r="B1537" s="1" t="s">
        <v>84</v>
      </c>
      <c r="C1537" s="1" t="s">
        <v>15</v>
      </c>
      <c r="D1537" s="2">
        <v>45</v>
      </c>
      <c r="E1537" s="1" t="s">
        <v>16</v>
      </c>
      <c r="F1537" s="1" t="s">
        <v>17</v>
      </c>
      <c r="G1537" s="28">
        <v>42954</v>
      </c>
      <c r="H1537" s="3">
        <v>26905.27</v>
      </c>
      <c r="I1537" s="1" t="s">
        <v>18</v>
      </c>
      <c r="J1537" s="1" t="s">
        <v>27</v>
      </c>
      <c r="K1537" s="1" t="s">
        <v>28</v>
      </c>
      <c r="L1537" s="1" t="s">
        <v>20</v>
      </c>
      <c r="M1537" s="1" t="s">
        <v>21</v>
      </c>
      <c r="N1537" s="1" t="s">
        <v>29</v>
      </c>
      <c r="O1537" s="1" t="s">
        <v>20</v>
      </c>
      <c r="P1537" s="1" t="str">
        <f>IFERROR( LOOKUP(Table1[[#This Row],[Age]],$AO$3:$AO$8,$AP$3:$AP$8), "Out of Range")</f>
        <v>45-55</v>
      </c>
      <c r="Q1537" s="1" t="str">
        <f>TEXT(Table1[[#This Row],[Date Joined]],"DD")</f>
        <v>07</v>
      </c>
      <c r="R1537" s="1" t="str">
        <f>TEXT(Table1[[#This Row],[Date Joined]],"MMM")</f>
        <v>Aug</v>
      </c>
      <c r="S1537" s="1" t="str">
        <f>TEXT(Table1[[#This Row],[Date Joined]],"YYYY")</f>
        <v>2017</v>
      </c>
    </row>
    <row r="1538" spans="1:19" x14ac:dyDescent="0.3">
      <c r="A1538" s="1" t="s">
        <v>1293</v>
      </c>
      <c r="B1538" s="1" t="s">
        <v>81</v>
      </c>
      <c r="C1538" s="1" t="s">
        <v>24</v>
      </c>
      <c r="D1538" s="2">
        <v>29</v>
      </c>
      <c r="E1538" s="1" t="s">
        <v>34</v>
      </c>
      <c r="F1538" s="1" t="s">
        <v>17</v>
      </c>
      <c r="G1538" s="28">
        <v>42928</v>
      </c>
      <c r="H1538" s="3">
        <v>65761.039999999994</v>
      </c>
      <c r="I1538" s="1" t="s">
        <v>18</v>
      </c>
      <c r="J1538" s="1" t="s">
        <v>27</v>
      </c>
      <c r="K1538" s="1" t="s">
        <v>20</v>
      </c>
      <c r="L1538" s="1" t="s">
        <v>20</v>
      </c>
      <c r="M1538" s="1" t="s">
        <v>21</v>
      </c>
      <c r="N1538" s="1" t="s">
        <v>22</v>
      </c>
      <c r="O1538" s="1" t="s">
        <v>20</v>
      </c>
      <c r="P1538" s="1" t="str">
        <f>IFERROR( LOOKUP(Table1[[#This Row],[Age]],$AO$3:$AO$8,$AP$3:$AP$8), "Out of Range")</f>
        <v>26-35</v>
      </c>
      <c r="Q1538" s="1" t="str">
        <f>TEXT(Table1[[#This Row],[Date Joined]],"DD")</f>
        <v>12</v>
      </c>
      <c r="R1538" s="1" t="str">
        <f>TEXT(Table1[[#This Row],[Date Joined]],"MMM")</f>
        <v>Jul</v>
      </c>
      <c r="S1538" s="1" t="str">
        <f>TEXT(Table1[[#This Row],[Date Joined]],"YYYY")</f>
        <v>2017</v>
      </c>
    </row>
    <row r="1539" spans="1:19" x14ac:dyDescent="0.3">
      <c r="A1539" s="1" t="s">
        <v>1646</v>
      </c>
      <c r="B1539" s="1" t="s">
        <v>67</v>
      </c>
      <c r="C1539" s="1" t="s">
        <v>24</v>
      </c>
      <c r="D1539" s="2">
        <v>47</v>
      </c>
      <c r="E1539" s="1" t="s">
        <v>34</v>
      </c>
      <c r="F1539" s="1" t="s">
        <v>17</v>
      </c>
      <c r="G1539" s="28">
        <v>42954</v>
      </c>
      <c r="H1539" s="3">
        <v>64566.42</v>
      </c>
      <c r="I1539" s="1" t="s">
        <v>18</v>
      </c>
      <c r="J1539" s="1" t="s">
        <v>32</v>
      </c>
      <c r="K1539" s="1" t="s">
        <v>28</v>
      </c>
      <c r="L1539" s="1" t="s">
        <v>20</v>
      </c>
      <c r="M1539" s="1" t="s">
        <v>21</v>
      </c>
      <c r="N1539" s="1" t="s">
        <v>22</v>
      </c>
      <c r="O1539" s="1" t="s">
        <v>20</v>
      </c>
      <c r="P1539" s="1" t="str">
        <f>IFERROR( LOOKUP(Table1[[#This Row],[Age]],$AO$3:$AO$8,$AP$3:$AP$8), "Out of Range")</f>
        <v>45-55</v>
      </c>
      <c r="Q1539" s="1" t="str">
        <f>TEXT(Table1[[#This Row],[Date Joined]],"DD")</f>
        <v>07</v>
      </c>
      <c r="R1539" s="1" t="str">
        <f>TEXT(Table1[[#This Row],[Date Joined]],"MMM")</f>
        <v>Aug</v>
      </c>
      <c r="S1539" s="1" t="str">
        <f>TEXT(Table1[[#This Row],[Date Joined]],"YYYY")</f>
        <v>2017</v>
      </c>
    </row>
    <row r="1540" spans="1:19" x14ac:dyDescent="0.3">
      <c r="A1540" s="1" t="s">
        <v>1647</v>
      </c>
      <c r="B1540" s="1" t="s">
        <v>51</v>
      </c>
      <c r="C1540" s="1" t="s">
        <v>24</v>
      </c>
      <c r="D1540" s="2">
        <v>37</v>
      </c>
      <c r="E1540" s="1" t="s">
        <v>34</v>
      </c>
      <c r="F1540" s="1" t="s">
        <v>17</v>
      </c>
      <c r="G1540" s="28">
        <v>42954</v>
      </c>
      <c r="H1540" s="3">
        <v>80334.720000000001</v>
      </c>
      <c r="I1540" s="1" t="s">
        <v>49</v>
      </c>
      <c r="J1540" s="1" t="s">
        <v>27</v>
      </c>
      <c r="K1540" s="1" t="s">
        <v>28</v>
      </c>
      <c r="L1540" s="1" t="s">
        <v>20</v>
      </c>
      <c r="M1540" s="1" t="s">
        <v>53</v>
      </c>
      <c r="N1540" s="1" t="s">
        <v>38</v>
      </c>
      <c r="O1540" s="1" t="s">
        <v>20</v>
      </c>
      <c r="P1540" s="1" t="str">
        <f>IFERROR( LOOKUP(Table1[[#This Row],[Age]],$AO$3:$AO$8,$AP$3:$AP$8), "Out of Range")</f>
        <v>35-45</v>
      </c>
      <c r="Q1540" s="1" t="str">
        <f>TEXT(Table1[[#This Row],[Date Joined]],"DD")</f>
        <v>07</v>
      </c>
      <c r="R1540" s="1" t="str">
        <f>TEXT(Table1[[#This Row],[Date Joined]],"MMM")</f>
        <v>Aug</v>
      </c>
      <c r="S1540" s="1" t="str">
        <f>TEXT(Table1[[#This Row],[Date Joined]],"YYYY")</f>
        <v>2017</v>
      </c>
    </row>
    <row r="1541" spans="1:19" x14ac:dyDescent="0.3">
      <c r="A1541" s="1" t="s">
        <v>1324</v>
      </c>
      <c r="B1541" s="1" t="s">
        <v>43</v>
      </c>
      <c r="C1541" s="1" t="s">
        <v>24</v>
      </c>
      <c r="D1541" s="2">
        <v>29</v>
      </c>
      <c r="E1541" s="1" t="s">
        <v>34</v>
      </c>
      <c r="F1541" s="1" t="s">
        <v>17</v>
      </c>
      <c r="G1541" s="28">
        <v>42930</v>
      </c>
      <c r="H1541" s="3">
        <v>148165.66</v>
      </c>
      <c r="I1541" s="1" t="s">
        <v>31</v>
      </c>
      <c r="J1541" s="1" t="s">
        <v>27</v>
      </c>
      <c r="K1541" s="1" t="s">
        <v>20</v>
      </c>
      <c r="L1541" s="1" t="s">
        <v>20</v>
      </c>
      <c r="M1541" s="1" t="s">
        <v>21</v>
      </c>
      <c r="N1541" s="1" t="s">
        <v>22</v>
      </c>
      <c r="O1541" s="1" t="s">
        <v>20</v>
      </c>
      <c r="P1541" s="1" t="str">
        <f>IFERROR( LOOKUP(Table1[[#This Row],[Age]],$AO$3:$AO$8,$AP$3:$AP$8), "Out of Range")</f>
        <v>26-35</v>
      </c>
      <c r="Q1541" s="1" t="str">
        <f>TEXT(Table1[[#This Row],[Date Joined]],"DD")</f>
        <v>14</v>
      </c>
      <c r="R1541" s="1" t="str">
        <f>TEXT(Table1[[#This Row],[Date Joined]],"MMM")</f>
        <v>Jul</v>
      </c>
      <c r="S1541" s="1" t="str">
        <f>TEXT(Table1[[#This Row],[Date Joined]],"YYYY")</f>
        <v>2017</v>
      </c>
    </row>
    <row r="1542" spans="1:19" x14ac:dyDescent="0.3">
      <c r="A1542" s="1" t="s">
        <v>1336</v>
      </c>
      <c r="B1542" s="1" t="s">
        <v>36</v>
      </c>
      <c r="C1542" s="1" t="s">
        <v>15</v>
      </c>
      <c r="D1542" s="2">
        <v>29</v>
      </c>
      <c r="E1542" s="1" t="s">
        <v>16</v>
      </c>
      <c r="F1542" s="1" t="s">
        <v>17</v>
      </c>
      <c r="G1542" s="28">
        <v>42931</v>
      </c>
      <c r="H1542" s="3">
        <v>23223.55</v>
      </c>
      <c r="I1542" s="1" t="s">
        <v>31</v>
      </c>
      <c r="J1542" s="1" t="s">
        <v>27</v>
      </c>
      <c r="K1542" s="1" t="s">
        <v>28</v>
      </c>
      <c r="L1542" s="1" t="s">
        <v>20</v>
      </c>
      <c r="M1542" s="1" t="s">
        <v>22</v>
      </c>
      <c r="N1542" s="1" t="s">
        <v>22</v>
      </c>
      <c r="O1542" s="1" t="s">
        <v>20</v>
      </c>
      <c r="P1542" s="1" t="str">
        <f>IFERROR( LOOKUP(Table1[[#This Row],[Age]],$AO$3:$AO$8,$AP$3:$AP$8), "Out of Range")</f>
        <v>26-35</v>
      </c>
      <c r="Q1542" s="1" t="str">
        <f>TEXT(Table1[[#This Row],[Date Joined]],"DD")</f>
        <v>15</v>
      </c>
      <c r="R1542" s="1" t="str">
        <f>TEXT(Table1[[#This Row],[Date Joined]],"MMM")</f>
        <v>Jul</v>
      </c>
      <c r="S1542" s="1" t="str">
        <f>TEXT(Table1[[#This Row],[Date Joined]],"YYYY")</f>
        <v>2017</v>
      </c>
    </row>
    <row r="1543" spans="1:19" x14ac:dyDescent="0.3">
      <c r="A1543" s="1" t="s">
        <v>1366</v>
      </c>
      <c r="B1543" s="1" t="s">
        <v>36</v>
      </c>
      <c r="C1543" s="1" t="s">
        <v>24</v>
      </c>
      <c r="D1543" s="2">
        <v>29</v>
      </c>
      <c r="E1543" s="1" t="s">
        <v>16</v>
      </c>
      <c r="F1543" s="1" t="s">
        <v>17</v>
      </c>
      <c r="G1543" s="28">
        <v>42934</v>
      </c>
      <c r="H1543" s="3">
        <v>23963.84</v>
      </c>
      <c r="I1543" s="1" t="s">
        <v>18</v>
      </c>
      <c r="J1543" s="1" t="s">
        <v>19</v>
      </c>
      <c r="K1543" s="1" t="s">
        <v>20</v>
      </c>
      <c r="L1543" s="1" t="s">
        <v>28</v>
      </c>
      <c r="M1543" s="1" t="s">
        <v>22</v>
      </c>
      <c r="N1543" s="1" t="s">
        <v>22</v>
      </c>
      <c r="O1543" s="1" t="s">
        <v>20</v>
      </c>
      <c r="P1543" s="1" t="str">
        <f>IFERROR( LOOKUP(Table1[[#This Row],[Age]],$AO$3:$AO$8,$AP$3:$AP$8), "Out of Range")</f>
        <v>26-35</v>
      </c>
      <c r="Q1543" s="1" t="str">
        <f>TEXT(Table1[[#This Row],[Date Joined]],"DD")</f>
        <v>18</v>
      </c>
      <c r="R1543" s="1" t="str">
        <f>TEXT(Table1[[#This Row],[Date Joined]],"MMM")</f>
        <v>Jul</v>
      </c>
      <c r="S1543" s="1" t="str">
        <f>TEXT(Table1[[#This Row],[Date Joined]],"YYYY")</f>
        <v>2017</v>
      </c>
    </row>
    <row r="1544" spans="1:19" x14ac:dyDescent="0.3">
      <c r="A1544" s="1" t="s">
        <v>1370</v>
      </c>
      <c r="B1544" s="1" t="s">
        <v>57</v>
      </c>
      <c r="C1544" s="1" t="s">
        <v>24</v>
      </c>
      <c r="D1544" s="2">
        <v>29</v>
      </c>
      <c r="E1544" s="1" t="s">
        <v>34</v>
      </c>
      <c r="F1544" s="1" t="s">
        <v>17</v>
      </c>
      <c r="G1544" s="28">
        <v>42934</v>
      </c>
      <c r="H1544" s="3">
        <v>107858.79</v>
      </c>
      <c r="I1544" s="1" t="s">
        <v>18</v>
      </c>
      <c r="J1544" s="1" t="s">
        <v>19</v>
      </c>
      <c r="K1544" s="1" t="s">
        <v>28</v>
      </c>
      <c r="L1544" s="1" t="s">
        <v>28</v>
      </c>
      <c r="M1544" s="1" t="s">
        <v>53</v>
      </c>
      <c r="N1544" s="1" t="s">
        <v>22</v>
      </c>
      <c r="O1544" s="1" t="s">
        <v>20</v>
      </c>
      <c r="P1544" s="1" t="str">
        <f>IFERROR( LOOKUP(Table1[[#This Row],[Age]],$AO$3:$AO$8,$AP$3:$AP$8), "Out of Range")</f>
        <v>26-35</v>
      </c>
      <c r="Q1544" s="1" t="str">
        <f>TEXT(Table1[[#This Row],[Date Joined]],"DD")</f>
        <v>18</v>
      </c>
      <c r="R1544" s="1" t="str">
        <f>TEXT(Table1[[#This Row],[Date Joined]],"MMM")</f>
        <v>Jul</v>
      </c>
      <c r="S1544" s="1" t="str">
        <f>TEXT(Table1[[#This Row],[Date Joined]],"YYYY")</f>
        <v>2017</v>
      </c>
    </row>
    <row r="1545" spans="1:19" x14ac:dyDescent="0.3">
      <c r="A1545" s="1" t="s">
        <v>1425</v>
      </c>
      <c r="B1545" s="1" t="s">
        <v>60</v>
      </c>
      <c r="C1545" s="1" t="s">
        <v>24</v>
      </c>
      <c r="D1545" s="2">
        <v>29</v>
      </c>
      <c r="E1545" s="1" t="s">
        <v>16</v>
      </c>
      <c r="F1545" s="1" t="s">
        <v>26</v>
      </c>
      <c r="G1545" s="28">
        <v>42938</v>
      </c>
      <c r="H1545" s="3">
        <v>2139.0100000000002</v>
      </c>
      <c r="I1545" s="1" t="s">
        <v>18</v>
      </c>
      <c r="J1545" s="1" t="s">
        <v>32</v>
      </c>
      <c r="K1545" s="1" t="s">
        <v>28</v>
      </c>
      <c r="L1545" s="1" t="s">
        <v>20</v>
      </c>
      <c r="M1545" s="1" t="s">
        <v>21</v>
      </c>
      <c r="N1545" s="1" t="s">
        <v>22</v>
      </c>
      <c r="O1545" s="1" t="s">
        <v>20</v>
      </c>
      <c r="P1545" s="1" t="str">
        <f>IFERROR( LOOKUP(Table1[[#This Row],[Age]],$AO$3:$AO$8,$AP$3:$AP$8), "Out of Range")</f>
        <v>26-35</v>
      </c>
      <c r="Q1545" s="1" t="str">
        <f>TEXT(Table1[[#This Row],[Date Joined]],"DD")</f>
        <v>22</v>
      </c>
      <c r="R1545" s="1" t="str">
        <f>TEXT(Table1[[#This Row],[Date Joined]],"MMM")</f>
        <v>Jul</v>
      </c>
      <c r="S1545" s="1" t="str">
        <f>TEXT(Table1[[#This Row],[Date Joined]],"YYYY")</f>
        <v>2017</v>
      </c>
    </row>
    <row r="1546" spans="1:19" x14ac:dyDescent="0.3">
      <c r="A1546" s="1" t="s">
        <v>1470</v>
      </c>
      <c r="B1546" s="1" t="s">
        <v>60</v>
      </c>
      <c r="C1546" s="1" t="s">
        <v>24</v>
      </c>
      <c r="D1546" s="2">
        <v>29</v>
      </c>
      <c r="E1546" s="1" t="s">
        <v>16</v>
      </c>
      <c r="F1546" s="1" t="s">
        <v>26</v>
      </c>
      <c r="G1546" s="28">
        <v>42941</v>
      </c>
      <c r="H1546" s="3">
        <v>28333.67</v>
      </c>
      <c r="I1546" s="1" t="s">
        <v>31</v>
      </c>
      <c r="J1546" s="1" t="s">
        <v>32</v>
      </c>
      <c r="K1546" s="1" t="s">
        <v>20</v>
      </c>
      <c r="L1546" s="1" t="s">
        <v>20</v>
      </c>
      <c r="M1546" s="1" t="s">
        <v>21</v>
      </c>
      <c r="N1546" s="1" t="s">
        <v>22</v>
      </c>
      <c r="O1546" s="1" t="s">
        <v>20</v>
      </c>
      <c r="P1546" s="1" t="str">
        <f>IFERROR( LOOKUP(Table1[[#This Row],[Age]],$AO$3:$AO$8,$AP$3:$AP$8), "Out of Range")</f>
        <v>26-35</v>
      </c>
      <c r="Q1546" s="1" t="str">
        <f>TEXT(Table1[[#This Row],[Date Joined]],"DD")</f>
        <v>25</v>
      </c>
      <c r="R1546" s="1" t="str">
        <f>TEXT(Table1[[#This Row],[Date Joined]],"MMM")</f>
        <v>Jul</v>
      </c>
      <c r="S1546" s="1" t="str">
        <f>TEXT(Table1[[#This Row],[Date Joined]],"YYYY")</f>
        <v>2017</v>
      </c>
    </row>
    <row r="1547" spans="1:19" x14ac:dyDescent="0.3">
      <c r="A1547" s="1" t="s">
        <v>1654</v>
      </c>
      <c r="B1547" s="1" t="s">
        <v>35</v>
      </c>
      <c r="C1547" s="1" t="s">
        <v>24</v>
      </c>
      <c r="D1547" s="2">
        <v>37</v>
      </c>
      <c r="E1547" s="1" t="s">
        <v>16</v>
      </c>
      <c r="F1547" s="1" t="s">
        <v>17</v>
      </c>
      <c r="G1547" s="28">
        <v>42955</v>
      </c>
      <c r="H1547" s="3">
        <v>11143.37</v>
      </c>
      <c r="I1547" s="1" t="s">
        <v>18</v>
      </c>
      <c r="J1547" s="1" t="s">
        <v>27</v>
      </c>
      <c r="K1547" s="1" t="s">
        <v>28</v>
      </c>
      <c r="L1547" s="1" t="s">
        <v>20</v>
      </c>
      <c r="M1547" s="1" t="s">
        <v>53</v>
      </c>
      <c r="N1547" s="1" t="s">
        <v>22</v>
      </c>
      <c r="O1547" s="1" t="s">
        <v>20</v>
      </c>
      <c r="P1547" s="1" t="str">
        <f>IFERROR( LOOKUP(Table1[[#This Row],[Age]],$AO$3:$AO$8,$AP$3:$AP$8), "Out of Range")</f>
        <v>35-45</v>
      </c>
      <c r="Q1547" s="1" t="str">
        <f>TEXT(Table1[[#This Row],[Date Joined]],"DD")</f>
        <v>08</v>
      </c>
      <c r="R1547" s="1" t="str">
        <f>TEXT(Table1[[#This Row],[Date Joined]],"MMM")</f>
        <v>Aug</v>
      </c>
      <c r="S1547" s="1" t="str">
        <f>TEXT(Table1[[#This Row],[Date Joined]],"YYYY")</f>
        <v>2017</v>
      </c>
    </row>
    <row r="1548" spans="1:19" x14ac:dyDescent="0.3">
      <c r="A1548" s="1" t="s">
        <v>1655</v>
      </c>
      <c r="B1548" s="1" t="s">
        <v>91</v>
      </c>
      <c r="C1548" s="1" t="s">
        <v>24</v>
      </c>
      <c r="D1548" s="2">
        <v>38</v>
      </c>
      <c r="E1548" s="1" t="s">
        <v>16</v>
      </c>
      <c r="F1548" s="1" t="s">
        <v>41</v>
      </c>
      <c r="G1548" s="28">
        <v>42955</v>
      </c>
      <c r="H1548" s="3">
        <v>119906.96</v>
      </c>
      <c r="I1548" s="1" t="s">
        <v>18</v>
      </c>
      <c r="J1548" s="1" t="s">
        <v>27</v>
      </c>
      <c r="K1548" s="1" t="s">
        <v>20</v>
      </c>
      <c r="L1548" s="1" t="s">
        <v>20</v>
      </c>
      <c r="M1548" s="1" t="s">
        <v>53</v>
      </c>
      <c r="N1548" s="1" t="s">
        <v>22</v>
      </c>
      <c r="O1548" s="1" t="s">
        <v>20</v>
      </c>
      <c r="P1548" s="1" t="str">
        <f>IFERROR( LOOKUP(Table1[[#This Row],[Age]],$AO$3:$AO$8,$AP$3:$AP$8), "Out of Range")</f>
        <v>35-45</v>
      </c>
      <c r="Q1548" s="1" t="str">
        <f>TEXT(Table1[[#This Row],[Date Joined]],"DD")</f>
        <v>08</v>
      </c>
      <c r="R1548" s="1" t="str">
        <f>TEXT(Table1[[#This Row],[Date Joined]],"MMM")</f>
        <v>Aug</v>
      </c>
      <c r="S1548" s="1" t="str">
        <f>TEXT(Table1[[#This Row],[Date Joined]],"YYYY")</f>
        <v>2017</v>
      </c>
    </row>
    <row r="1549" spans="1:19" x14ac:dyDescent="0.3">
      <c r="A1549" s="1" t="s">
        <v>1656</v>
      </c>
      <c r="B1549" s="1" t="s">
        <v>105</v>
      </c>
      <c r="C1549" s="1" t="s">
        <v>24</v>
      </c>
      <c r="D1549" s="2">
        <v>35</v>
      </c>
      <c r="E1549" s="1" t="s">
        <v>16</v>
      </c>
      <c r="F1549" s="1" t="s">
        <v>26</v>
      </c>
      <c r="G1549" s="28">
        <v>42955</v>
      </c>
      <c r="H1549" s="3">
        <v>131282.12</v>
      </c>
      <c r="I1549" s="1" t="s">
        <v>18</v>
      </c>
      <c r="J1549" s="1" t="s">
        <v>32</v>
      </c>
      <c r="K1549" s="1" t="s">
        <v>20</v>
      </c>
      <c r="L1549" s="1" t="s">
        <v>28</v>
      </c>
      <c r="M1549" s="1" t="s">
        <v>21</v>
      </c>
      <c r="N1549" s="1" t="s">
        <v>29</v>
      </c>
      <c r="O1549" s="1" t="s">
        <v>20</v>
      </c>
      <c r="P1549" s="1" t="str">
        <f>IFERROR( LOOKUP(Table1[[#This Row],[Age]],$AO$3:$AO$8,$AP$3:$AP$8), "Out of Range")</f>
        <v>35-45</v>
      </c>
      <c r="Q1549" s="1" t="str">
        <f>TEXT(Table1[[#This Row],[Date Joined]],"DD")</f>
        <v>08</v>
      </c>
      <c r="R1549" s="1" t="str">
        <f>TEXT(Table1[[#This Row],[Date Joined]],"MMM")</f>
        <v>Aug</v>
      </c>
      <c r="S1549" s="1" t="str">
        <f>TEXT(Table1[[#This Row],[Date Joined]],"YYYY")</f>
        <v>2017</v>
      </c>
    </row>
    <row r="1550" spans="1:19" x14ac:dyDescent="0.3">
      <c r="A1550" s="1" t="s">
        <v>1657</v>
      </c>
      <c r="B1550" s="1" t="s">
        <v>81</v>
      </c>
      <c r="C1550" s="1" t="s">
        <v>15</v>
      </c>
      <c r="D1550" s="2">
        <v>55</v>
      </c>
      <c r="E1550" s="1" t="s">
        <v>40</v>
      </c>
      <c r="F1550" s="1" t="s">
        <v>26</v>
      </c>
      <c r="G1550" s="28">
        <v>42955</v>
      </c>
      <c r="H1550" s="3">
        <v>16272.01</v>
      </c>
      <c r="I1550" s="1" t="s">
        <v>31</v>
      </c>
      <c r="J1550" s="1" t="s">
        <v>22</v>
      </c>
      <c r="K1550" s="1" t="s">
        <v>28</v>
      </c>
      <c r="L1550" s="1" t="s">
        <v>20</v>
      </c>
      <c r="M1550" s="1" t="s">
        <v>21</v>
      </c>
      <c r="N1550" s="1" t="s">
        <v>29</v>
      </c>
      <c r="O1550" s="1" t="s">
        <v>20</v>
      </c>
      <c r="P1550" s="1" t="str">
        <f>IFERROR( LOOKUP(Table1[[#This Row],[Age]],$AO$3:$AO$8,$AP$3:$AP$8), "Out of Range")</f>
        <v>55-65</v>
      </c>
      <c r="Q1550" s="1" t="str">
        <f>TEXT(Table1[[#This Row],[Date Joined]],"DD")</f>
        <v>08</v>
      </c>
      <c r="R1550" s="1" t="str">
        <f>TEXT(Table1[[#This Row],[Date Joined]],"MMM")</f>
        <v>Aug</v>
      </c>
      <c r="S1550" s="1" t="str">
        <f>TEXT(Table1[[#This Row],[Date Joined]],"YYYY")</f>
        <v>2017</v>
      </c>
    </row>
    <row r="1551" spans="1:19" x14ac:dyDescent="0.3">
      <c r="A1551" s="1" t="s">
        <v>1658</v>
      </c>
      <c r="B1551" s="1" t="s">
        <v>83</v>
      </c>
      <c r="C1551" s="1" t="s">
        <v>15</v>
      </c>
      <c r="D1551" s="2">
        <v>50</v>
      </c>
      <c r="E1551" s="1" t="s">
        <v>40</v>
      </c>
      <c r="F1551" s="1" t="s">
        <v>26</v>
      </c>
      <c r="G1551" s="28">
        <v>42955</v>
      </c>
      <c r="H1551" s="3">
        <v>42001.3</v>
      </c>
      <c r="I1551" s="1" t="s">
        <v>18</v>
      </c>
      <c r="J1551" s="1" t="s">
        <v>27</v>
      </c>
      <c r="K1551" s="1" t="s">
        <v>28</v>
      </c>
      <c r="L1551" s="1" t="s">
        <v>20</v>
      </c>
      <c r="M1551" s="1" t="s">
        <v>21</v>
      </c>
      <c r="N1551" s="1" t="s">
        <v>22</v>
      </c>
      <c r="O1551" s="1" t="s">
        <v>20</v>
      </c>
      <c r="P1551" s="1" t="str">
        <f>IFERROR( LOOKUP(Table1[[#This Row],[Age]],$AO$3:$AO$8,$AP$3:$AP$8), "Out of Range")</f>
        <v>45-55</v>
      </c>
      <c r="Q1551" s="1" t="str">
        <f>TEXT(Table1[[#This Row],[Date Joined]],"DD")</f>
        <v>08</v>
      </c>
      <c r="R1551" s="1" t="str">
        <f>TEXT(Table1[[#This Row],[Date Joined]],"MMM")</f>
        <v>Aug</v>
      </c>
      <c r="S1551" s="1" t="str">
        <f>TEXT(Table1[[#This Row],[Date Joined]],"YYYY")</f>
        <v>2017</v>
      </c>
    </row>
    <row r="1552" spans="1:19" x14ac:dyDescent="0.3">
      <c r="A1552" s="1" t="s">
        <v>1659</v>
      </c>
      <c r="B1552" s="1" t="s">
        <v>33</v>
      </c>
      <c r="C1552" s="1" t="s">
        <v>24</v>
      </c>
      <c r="D1552" s="2">
        <v>36</v>
      </c>
      <c r="E1552" s="1" t="s">
        <v>25</v>
      </c>
      <c r="F1552" s="1" t="s">
        <v>41</v>
      </c>
      <c r="G1552" s="28">
        <v>42955</v>
      </c>
      <c r="H1552" s="3">
        <v>17261.96</v>
      </c>
      <c r="I1552" s="1" t="s">
        <v>18</v>
      </c>
      <c r="J1552" s="1" t="s">
        <v>27</v>
      </c>
      <c r="K1552" s="1" t="s">
        <v>28</v>
      </c>
      <c r="L1552" s="1" t="s">
        <v>20</v>
      </c>
      <c r="M1552" s="1" t="s">
        <v>21</v>
      </c>
      <c r="N1552" s="1" t="s">
        <v>22</v>
      </c>
      <c r="O1552" s="1" t="s">
        <v>20</v>
      </c>
      <c r="P1552" s="1" t="str">
        <f>IFERROR( LOOKUP(Table1[[#This Row],[Age]],$AO$3:$AO$8,$AP$3:$AP$8), "Out of Range")</f>
        <v>35-45</v>
      </c>
      <c r="Q1552" s="1" t="str">
        <f>TEXT(Table1[[#This Row],[Date Joined]],"DD")</f>
        <v>08</v>
      </c>
      <c r="R1552" s="1" t="str">
        <f>TEXT(Table1[[#This Row],[Date Joined]],"MMM")</f>
        <v>Aug</v>
      </c>
      <c r="S1552" s="1" t="str">
        <f>TEXT(Table1[[#This Row],[Date Joined]],"YYYY")</f>
        <v>2017</v>
      </c>
    </row>
    <row r="1553" spans="1:19" x14ac:dyDescent="0.3">
      <c r="A1553" s="1" t="s">
        <v>1660</v>
      </c>
      <c r="B1553" s="1" t="s">
        <v>33</v>
      </c>
      <c r="C1553" s="1" t="s">
        <v>24</v>
      </c>
      <c r="D1553" s="2">
        <v>36</v>
      </c>
      <c r="E1553" s="1" t="s">
        <v>16</v>
      </c>
      <c r="F1553" s="1" t="s">
        <v>26</v>
      </c>
      <c r="G1553" s="28">
        <v>42956</v>
      </c>
      <c r="H1553" s="3">
        <v>34695.79</v>
      </c>
      <c r="I1553" s="1" t="s">
        <v>18</v>
      </c>
      <c r="J1553" s="1" t="s">
        <v>19</v>
      </c>
      <c r="K1553" s="1" t="s">
        <v>28</v>
      </c>
      <c r="L1553" s="1" t="s">
        <v>28</v>
      </c>
      <c r="M1553" s="1" t="s">
        <v>21</v>
      </c>
      <c r="N1553" s="1" t="s">
        <v>22</v>
      </c>
      <c r="O1553" s="1" t="s">
        <v>20</v>
      </c>
      <c r="P1553" s="1" t="str">
        <f>IFERROR( LOOKUP(Table1[[#This Row],[Age]],$AO$3:$AO$8,$AP$3:$AP$8), "Out of Range")</f>
        <v>35-45</v>
      </c>
      <c r="Q1553" s="1" t="str">
        <f>TEXT(Table1[[#This Row],[Date Joined]],"DD")</f>
        <v>09</v>
      </c>
      <c r="R1553" s="1" t="str">
        <f>TEXT(Table1[[#This Row],[Date Joined]],"MMM")</f>
        <v>Aug</v>
      </c>
      <c r="S1553" s="1" t="str">
        <f>TEXT(Table1[[#This Row],[Date Joined]],"YYYY")</f>
        <v>2017</v>
      </c>
    </row>
    <row r="1554" spans="1:19" x14ac:dyDescent="0.3">
      <c r="A1554" s="1" t="s">
        <v>1661</v>
      </c>
      <c r="B1554" s="1" t="s">
        <v>45</v>
      </c>
      <c r="C1554" s="1" t="s">
        <v>15</v>
      </c>
      <c r="D1554" s="2">
        <v>44</v>
      </c>
      <c r="E1554" s="1" t="s">
        <v>16</v>
      </c>
      <c r="F1554" s="1" t="s">
        <v>26</v>
      </c>
      <c r="G1554" s="28">
        <v>42956</v>
      </c>
      <c r="H1554" s="3">
        <v>16286.25</v>
      </c>
      <c r="I1554" s="1" t="s">
        <v>31</v>
      </c>
      <c r="J1554" s="1" t="s">
        <v>32</v>
      </c>
      <c r="K1554" s="1" t="s">
        <v>20</v>
      </c>
      <c r="L1554" s="1" t="s">
        <v>20</v>
      </c>
      <c r="M1554" s="1" t="s">
        <v>21</v>
      </c>
      <c r="N1554" s="1" t="s">
        <v>22</v>
      </c>
      <c r="O1554" s="1" t="s">
        <v>20</v>
      </c>
      <c r="P1554" s="1" t="str">
        <f>IFERROR( LOOKUP(Table1[[#This Row],[Age]],$AO$3:$AO$8,$AP$3:$AP$8), "Out of Range")</f>
        <v>35-45</v>
      </c>
      <c r="Q1554" s="1" t="str">
        <f>TEXT(Table1[[#This Row],[Date Joined]],"DD")</f>
        <v>09</v>
      </c>
      <c r="R1554" s="1" t="str">
        <f>TEXT(Table1[[#This Row],[Date Joined]],"MMM")</f>
        <v>Aug</v>
      </c>
      <c r="S1554" s="1" t="str">
        <f>TEXT(Table1[[#This Row],[Date Joined]],"YYYY")</f>
        <v>2017</v>
      </c>
    </row>
    <row r="1555" spans="1:19" x14ac:dyDescent="0.3">
      <c r="A1555" s="1" t="s">
        <v>1662</v>
      </c>
      <c r="B1555" s="1" t="s">
        <v>30</v>
      </c>
      <c r="C1555" s="1" t="s">
        <v>15</v>
      </c>
      <c r="D1555" s="2">
        <v>34</v>
      </c>
      <c r="E1555" s="1" t="s">
        <v>16</v>
      </c>
      <c r="F1555" s="1" t="s">
        <v>17</v>
      </c>
      <c r="G1555" s="28">
        <v>42956</v>
      </c>
      <c r="H1555" s="3">
        <v>141391</v>
      </c>
      <c r="I1555" s="1" t="s">
        <v>18</v>
      </c>
      <c r="J1555" s="1" t="s">
        <v>27</v>
      </c>
      <c r="K1555" s="1" t="s">
        <v>28</v>
      </c>
      <c r="L1555" s="1" t="s">
        <v>20</v>
      </c>
      <c r="M1555" s="1" t="s">
        <v>21</v>
      </c>
      <c r="N1555" s="1" t="s">
        <v>22</v>
      </c>
      <c r="O1555" s="1" t="s">
        <v>20</v>
      </c>
      <c r="P1555" s="1" t="str">
        <f>IFERROR( LOOKUP(Table1[[#This Row],[Age]],$AO$3:$AO$8,$AP$3:$AP$8), "Out of Range")</f>
        <v>26-35</v>
      </c>
      <c r="Q1555" s="1" t="str">
        <f>TEXT(Table1[[#This Row],[Date Joined]],"DD")</f>
        <v>09</v>
      </c>
      <c r="R1555" s="1" t="str">
        <f>TEXT(Table1[[#This Row],[Date Joined]],"MMM")</f>
        <v>Aug</v>
      </c>
      <c r="S1555" s="1" t="str">
        <f>TEXT(Table1[[#This Row],[Date Joined]],"YYYY")</f>
        <v>2017</v>
      </c>
    </row>
    <row r="1556" spans="1:19" x14ac:dyDescent="0.3">
      <c r="A1556" s="1" t="s">
        <v>1663</v>
      </c>
      <c r="B1556" s="1" t="s">
        <v>35</v>
      </c>
      <c r="C1556" s="1" t="s">
        <v>15</v>
      </c>
      <c r="D1556" s="2">
        <v>47</v>
      </c>
      <c r="E1556" s="1" t="s">
        <v>16</v>
      </c>
      <c r="F1556" s="1" t="s">
        <v>41</v>
      </c>
      <c r="G1556" s="28">
        <v>42956</v>
      </c>
      <c r="H1556" s="3">
        <v>40134.959999999999</v>
      </c>
      <c r="I1556" s="1" t="s">
        <v>18</v>
      </c>
      <c r="J1556" s="1" t="s">
        <v>27</v>
      </c>
      <c r="K1556" s="1" t="s">
        <v>28</v>
      </c>
      <c r="L1556" s="1" t="s">
        <v>20</v>
      </c>
      <c r="M1556" s="1" t="s">
        <v>22</v>
      </c>
      <c r="N1556" s="1" t="s">
        <v>22</v>
      </c>
      <c r="O1556" s="1" t="s">
        <v>20</v>
      </c>
      <c r="P1556" s="1" t="str">
        <f>IFERROR( LOOKUP(Table1[[#This Row],[Age]],$AO$3:$AO$8,$AP$3:$AP$8), "Out of Range")</f>
        <v>45-55</v>
      </c>
      <c r="Q1556" s="1" t="str">
        <f>TEXT(Table1[[#This Row],[Date Joined]],"DD")</f>
        <v>09</v>
      </c>
      <c r="R1556" s="1" t="str">
        <f>TEXT(Table1[[#This Row],[Date Joined]],"MMM")</f>
        <v>Aug</v>
      </c>
      <c r="S1556" s="1" t="str">
        <f>TEXT(Table1[[#This Row],[Date Joined]],"YYYY")</f>
        <v>2017</v>
      </c>
    </row>
    <row r="1557" spans="1:19" x14ac:dyDescent="0.3">
      <c r="A1557" s="1" t="s">
        <v>1509</v>
      </c>
      <c r="B1557" s="1" t="s">
        <v>44</v>
      </c>
      <c r="C1557" s="1" t="s">
        <v>24</v>
      </c>
      <c r="D1557" s="2">
        <v>29</v>
      </c>
      <c r="E1557" s="1" t="s">
        <v>16</v>
      </c>
      <c r="F1557" s="1" t="s">
        <v>41</v>
      </c>
      <c r="G1557" s="28">
        <v>42943</v>
      </c>
      <c r="H1557" s="3">
        <v>50093.55</v>
      </c>
      <c r="I1557" s="1" t="s">
        <v>18</v>
      </c>
      <c r="J1557" s="1" t="s">
        <v>27</v>
      </c>
      <c r="K1557" s="1" t="s">
        <v>20</v>
      </c>
      <c r="L1557" s="1" t="s">
        <v>20</v>
      </c>
      <c r="M1557" s="1" t="s">
        <v>53</v>
      </c>
      <c r="N1557" s="1" t="s">
        <v>22</v>
      </c>
      <c r="O1557" s="1" t="s">
        <v>20</v>
      </c>
      <c r="P1557" s="1" t="str">
        <f>IFERROR( LOOKUP(Table1[[#This Row],[Age]],$AO$3:$AO$8,$AP$3:$AP$8), "Out of Range")</f>
        <v>26-35</v>
      </c>
      <c r="Q1557" s="1" t="str">
        <f>TEXT(Table1[[#This Row],[Date Joined]],"DD")</f>
        <v>27</v>
      </c>
      <c r="R1557" s="1" t="str">
        <f>TEXT(Table1[[#This Row],[Date Joined]],"MMM")</f>
        <v>Jul</v>
      </c>
      <c r="S1557" s="1" t="str">
        <f>TEXT(Table1[[#This Row],[Date Joined]],"YYYY")</f>
        <v>2017</v>
      </c>
    </row>
    <row r="1558" spans="1:19" x14ac:dyDescent="0.3">
      <c r="A1558" s="1" t="s">
        <v>1522</v>
      </c>
      <c r="B1558" s="1" t="s">
        <v>33</v>
      </c>
      <c r="C1558" s="1" t="s">
        <v>15</v>
      </c>
      <c r="D1558" s="2">
        <v>29</v>
      </c>
      <c r="E1558" s="1" t="s">
        <v>16</v>
      </c>
      <c r="F1558" s="1" t="s">
        <v>41</v>
      </c>
      <c r="G1558" s="28">
        <v>42944</v>
      </c>
      <c r="H1558" s="3">
        <v>159433.94</v>
      </c>
      <c r="I1558" s="1" t="s">
        <v>18</v>
      </c>
      <c r="J1558" s="1" t="s">
        <v>19</v>
      </c>
      <c r="K1558" s="1" t="s">
        <v>28</v>
      </c>
      <c r="L1558" s="1" t="s">
        <v>20</v>
      </c>
      <c r="M1558" s="1" t="s">
        <v>21</v>
      </c>
      <c r="N1558" s="1" t="s">
        <v>22</v>
      </c>
      <c r="O1558" s="1" t="s">
        <v>20</v>
      </c>
      <c r="P1558" s="1" t="str">
        <f>IFERROR( LOOKUP(Table1[[#This Row],[Age]],$AO$3:$AO$8,$AP$3:$AP$8), "Out of Range")</f>
        <v>26-35</v>
      </c>
      <c r="Q1558" s="1" t="str">
        <f>TEXT(Table1[[#This Row],[Date Joined]],"DD")</f>
        <v>28</v>
      </c>
      <c r="R1558" s="1" t="str">
        <f>TEXT(Table1[[#This Row],[Date Joined]],"MMM")</f>
        <v>Jul</v>
      </c>
      <c r="S1558" s="1" t="str">
        <f>TEXT(Table1[[#This Row],[Date Joined]],"YYYY")</f>
        <v>2017</v>
      </c>
    </row>
    <row r="1559" spans="1:19" x14ac:dyDescent="0.3">
      <c r="A1559" s="1" t="s">
        <v>1666</v>
      </c>
      <c r="B1559" s="1" t="s">
        <v>95</v>
      </c>
      <c r="C1559" s="1" t="s">
        <v>24</v>
      </c>
      <c r="D1559" s="2">
        <v>37</v>
      </c>
      <c r="E1559" s="1" t="s">
        <v>16</v>
      </c>
      <c r="F1559" s="1" t="s">
        <v>17</v>
      </c>
      <c r="G1559" s="28">
        <v>42956</v>
      </c>
      <c r="H1559" s="3">
        <v>89800.94</v>
      </c>
      <c r="I1559" s="1" t="s">
        <v>31</v>
      </c>
      <c r="J1559" s="1" t="s">
        <v>32</v>
      </c>
      <c r="K1559" s="1" t="s">
        <v>20</v>
      </c>
      <c r="L1559" s="1" t="s">
        <v>20</v>
      </c>
      <c r="M1559" s="1" t="s">
        <v>21</v>
      </c>
      <c r="N1559" s="1" t="s">
        <v>22</v>
      </c>
      <c r="O1559" s="1" t="s">
        <v>28</v>
      </c>
      <c r="P1559" s="1" t="str">
        <f>IFERROR( LOOKUP(Table1[[#This Row],[Age]],$AO$3:$AO$8,$AP$3:$AP$8), "Out of Range")</f>
        <v>35-45</v>
      </c>
      <c r="Q1559" s="1" t="str">
        <f>TEXT(Table1[[#This Row],[Date Joined]],"DD")</f>
        <v>09</v>
      </c>
      <c r="R1559" s="1" t="str">
        <f>TEXT(Table1[[#This Row],[Date Joined]],"MMM")</f>
        <v>Aug</v>
      </c>
      <c r="S1559" s="1" t="str">
        <f>TEXT(Table1[[#This Row],[Date Joined]],"YYYY")</f>
        <v>2017</v>
      </c>
    </row>
    <row r="1560" spans="1:19" x14ac:dyDescent="0.3">
      <c r="A1560" s="1" t="s">
        <v>1667</v>
      </c>
      <c r="B1560" s="1" t="s">
        <v>30</v>
      </c>
      <c r="C1560" s="1" t="s">
        <v>15</v>
      </c>
      <c r="D1560" s="2">
        <v>46</v>
      </c>
      <c r="E1560" s="1" t="s">
        <v>16</v>
      </c>
      <c r="F1560" s="1" t="s">
        <v>17</v>
      </c>
      <c r="G1560" s="28">
        <v>42956</v>
      </c>
      <c r="H1560" s="3">
        <v>6624.94</v>
      </c>
      <c r="I1560" s="1" t="s">
        <v>31</v>
      </c>
      <c r="J1560" s="1" t="s">
        <v>27</v>
      </c>
      <c r="K1560" s="1" t="s">
        <v>28</v>
      </c>
      <c r="L1560" s="1" t="s">
        <v>20</v>
      </c>
      <c r="M1560" s="1" t="s">
        <v>21</v>
      </c>
      <c r="N1560" s="1" t="s">
        <v>22</v>
      </c>
      <c r="O1560" s="1" t="s">
        <v>20</v>
      </c>
      <c r="P1560" s="1" t="str">
        <f>IFERROR( LOOKUP(Table1[[#This Row],[Age]],$AO$3:$AO$8,$AP$3:$AP$8), "Out of Range")</f>
        <v>45-55</v>
      </c>
      <c r="Q1560" s="1" t="str">
        <f>TEXT(Table1[[#This Row],[Date Joined]],"DD")</f>
        <v>09</v>
      </c>
      <c r="R1560" s="1" t="str">
        <f>TEXT(Table1[[#This Row],[Date Joined]],"MMM")</f>
        <v>Aug</v>
      </c>
      <c r="S1560" s="1" t="str">
        <f>TEXT(Table1[[#This Row],[Date Joined]],"YYYY")</f>
        <v>2017</v>
      </c>
    </row>
    <row r="1561" spans="1:19" x14ac:dyDescent="0.3">
      <c r="A1561" s="1" t="s">
        <v>1668</v>
      </c>
      <c r="B1561" s="1" t="s">
        <v>48</v>
      </c>
      <c r="C1561" s="1" t="s">
        <v>24</v>
      </c>
      <c r="D1561" s="2">
        <v>35</v>
      </c>
      <c r="E1561" s="1" t="s">
        <v>16</v>
      </c>
      <c r="F1561" s="1" t="s">
        <v>17</v>
      </c>
      <c r="G1561" s="28">
        <v>42956</v>
      </c>
      <c r="H1561" s="3">
        <v>39351.54</v>
      </c>
      <c r="I1561" s="1" t="s">
        <v>31</v>
      </c>
      <c r="J1561" s="1" t="s">
        <v>27</v>
      </c>
      <c r="K1561" s="1" t="s">
        <v>28</v>
      </c>
      <c r="L1561" s="1" t="s">
        <v>20</v>
      </c>
      <c r="M1561" s="1" t="s">
        <v>22</v>
      </c>
      <c r="N1561" s="1" t="s">
        <v>22</v>
      </c>
      <c r="O1561" s="1" t="s">
        <v>20</v>
      </c>
      <c r="P1561" s="1" t="str">
        <f>IFERROR( LOOKUP(Table1[[#This Row],[Age]],$AO$3:$AO$8,$AP$3:$AP$8), "Out of Range")</f>
        <v>35-45</v>
      </c>
      <c r="Q1561" s="1" t="str">
        <f>TEXT(Table1[[#This Row],[Date Joined]],"DD")</f>
        <v>09</v>
      </c>
      <c r="R1561" s="1" t="str">
        <f>TEXT(Table1[[#This Row],[Date Joined]],"MMM")</f>
        <v>Aug</v>
      </c>
      <c r="S1561" s="1" t="str">
        <f>TEXT(Table1[[#This Row],[Date Joined]],"YYYY")</f>
        <v>2017</v>
      </c>
    </row>
    <row r="1562" spans="1:19" x14ac:dyDescent="0.3">
      <c r="A1562" s="1" t="s">
        <v>1669</v>
      </c>
      <c r="B1562" s="1" t="s">
        <v>36</v>
      </c>
      <c r="C1562" s="1" t="s">
        <v>15</v>
      </c>
      <c r="D1562" s="2">
        <v>52</v>
      </c>
      <c r="E1562" s="1" t="s">
        <v>40</v>
      </c>
      <c r="F1562" s="1" t="s">
        <v>26</v>
      </c>
      <c r="G1562" s="28">
        <v>42956</v>
      </c>
      <c r="H1562" s="3">
        <v>156257.13</v>
      </c>
      <c r="I1562" s="1" t="s">
        <v>18</v>
      </c>
      <c r="J1562" s="1" t="s">
        <v>32</v>
      </c>
      <c r="K1562" s="1" t="s">
        <v>28</v>
      </c>
      <c r="L1562" s="1" t="s">
        <v>20</v>
      </c>
      <c r="M1562" s="1" t="s">
        <v>21</v>
      </c>
      <c r="N1562" s="1" t="s">
        <v>22</v>
      </c>
      <c r="O1562" s="1" t="s">
        <v>20</v>
      </c>
      <c r="P1562" s="1" t="str">
        <f>IFERROR( LOOKUP(Table1[[#This Row],[Age]],$AO$3:$AO$8,$AP$3:$AP$8), "Out of Range")</f>
        <v>45-55</v>
      </c>
      <c r="Q1562" s="1" t="str">
        <f>TEXT(Table1[[#This Row],[Date Joined]],"DD")</f>
        <v>09</v>
      </c>
      <c r="R1562" s="1" t="str">
        <f>TEXT(Table1[[#This Row],[Date Joined]],"MMM")</f>
        <v>Aug</v>
      </c>
      <c r="S1562" s="1" t="str">
        <f>TEXT(Table1[[#This Row],[Date Joined]],"YYYY")</f>
        <v>2017</v>
      </c>
    </row>
    <row r="1563" spans="1:19" x14ac:dyDescent="0.3">
      <c r="A1563" s="1" t="s">
        <v>1670</v>
      </c>
      <c r="B1563" s="1" t="s">
        <v>87</v>
      </c>
      <c r="C1563" s="1" t="s">
        <v>15</v>
      </c>
      <c r="D1563" s="2">
        <v>58</v>
      </c>
      <c r="E1563" s="1" t="s">
        <v>40</v>
      </c>
      <c r="F1563" s="1" t="s">
        <v>41</v>
      </c>
      <c r="G1563" s="28">
        <v>42956</v>
      </c>
      <c r="H1563" s="3">
        <v>99812.07</v>
      </c>
      <c r="I1563" s="1" t="s">
        <v>18</v>
      </c>
      <c r="J1563" s="1" t="s">
        <v>22</v>
      </c>
      <c r="K1563" s="1" t="s">
        <v>20</v>
      </c>
      <c r="L1563" s="1" t="s">
        <v>28</v>
      </c>
      <c r="M1563" s="1" t="s">
        <v>21</v>
      </c>
      <c r="N1563" s="1" t="s">
        <v>69</v>
      </c>
      <c r="O1563" s="1" t="s">
        <v>20</v>
      </c>
      <c r="P1563" s="1" t="str">
        <f>IFERROR( LOOKUP(Table1[[#This Row],[Age]],$AO$3:$AO$8,$AP$3:$AP$8), "Out of Range")</f>
        <v>55-65</v>
      </c>
      <c r="Q1563" s="1" t="str">
        <f>TEXT(Table1[[#This Row],[Date Joined]],"DD")</f>
        <v>09</v>
      </c>
      <c r="R1563" s="1" t="str">
        <f>TEXT(Table1[[#This Row],[Date Joined]],"MMM")</f>
        <v>Aug</v>
      </c>
      <c r="S1563" s="1" t="str">
        <f>TEXT(Table1[[#This Row],[Date Joined]],"YYYY")</f>
        <v>2017</v>
      </c>
    </row>
    <row r="1564" spans="1:19" x14ac:dyDescent="0.3">
      <c r="A1564" s="1" t="s">
        <v>1671</v>
      </c>
      <c r="B1564" s="1" t="s">
        <v>78</v>
      </c>
      <c r="C1564" s="1" t="s">
        <v>15</v>
      </c>
      <c r="D1564" s="2">
        <v>49</v>
      </c>
      <c r="E1564" s="1" t="s">
        <v>34</v>
      </c>
      <c r="F1564" s="1" t="s">
        <v>17</v>
      </c>
      <c r="G1564" s="28">
        <v>42956</v>
      </c>
      <c r="H1564" s="3">
        <v>49054.49</v>
      </c>
      <c r="I1564" s="1" t="s">
        <v>18</v>
      </c>
      <c r="J1564" s="1" t="s">
        <v>19</v>
      </c>
      <c r="K1564" s="1" t="s">
        <v>28</v>
      </c>
      <c r="L1564" s="1" t="s">
        <v>20</v>
      </c>
      <c r="M1564" s="1" t="s">
        <v>22</v>
      </c>
      <c r="N1564" s="1" t="s">
        <v>22</v>
      </c>
      <c r="O1564" s="1" t="s">
        <v>20</v>
      </c>
      <c r="P1564" s="1" t="str">
        <f>IFERROR( LOOKUP(Table1[[#This Row],[Age]],$AO$3:$AO$8,$AP$3:$AP$8), "Out of Range")</f>
        <v>45-55</v>
      </c>
      <c r="Q1564" s="1" t="str">
        <f>TEXT(Table1[[#This Row],[Date Joined]],"DD")</f>
        <v>09</v>
      </c>
      <c r="R1564" s="1" t="str">
        <f>TEXT(Table1[[#This Row],[Date Joined]],"MMM")</f>
        <v>Aug</v>
      </c>
      <c r="S1564" s="1" t="str">
        <f>TEXT(Table1[[#This Row],[Date Joined]],"YYYY")</f>
        <v>2017</v>
      </c>
    </row>
    <row r="1565" spans="1:19" x14ac:dyDescent="0.3">
      <c r="A1565" s="1" t="s">
        <v>1530</v>
      </c>
      <c r="B1565" s="1" t="s">
        <v>98</v>
      </c>
      <c r="C1565" s="1" t="s">
        <v>24</v>
      </c>
      <c r="D1565" s="2">
        <v>29</v>
      </c>
      <c r="E1565" s="1" t="s">
        <v>16</v>
      </c>
      <c r="F1565" s="1" t="s">
        <v>41</v>
      </c>
      <c r="G1565" s="28">
        <v>42944</v>
      </c>
      <c r="H1565" s="3">
        <v>69466.45</v>
      </c>
      <c r="I1565" s="1" t="s">
        <v>18</v>
      </c>
      <c r="J1565" s="1" t="s">
        <v>27</v>
      </c>
      <c r="K1565" s="1" t="s">
        <v>28</v>
      </c>
      <c r="L1565" s="1" t="s">
        <v>20</v>
      </c>
      <c r="M1565" s="1" t="s">
        <v>21</v>
      </c>
      <c r="N1565" s="1" t="s">
        <v>69</v>
      </c>
      <c r="O1565" s="1" t="s">
        <v>20</v>
      </c>
      <c r="P1565" s="1" t="str">
        <f>IFERROR( LOOKUP(Table1[[#This Row],[Age]],$AO$3:$AO$8,$AP$3:$AP$8), "Out of Range")</f>
        <v>26-35</v>
      </c>
      <c r="Q1565" s="1" t="str">
        <f>TEXT(Table1[[#This Row],[Date Joined]],"DD")</f>
        <v>28</v>
      </c>
      <c r="R1565" s="1" t="str">
        <f>TEXT(Table1[[#This Row],[Date Joined]],"MMM")</f>
        <v>Jul</v>
      </c>
      <c r="S1565" s="1" t="str">
        <f>TEXT(Table1[[#This Row],[Date Joined]],"YYYY")</f>
        <v>2017</v>
      </c>
    </row>
    <row r="1566" spans="1:19" x14ac:dyDescent="0.3">
      <c r="A1566" s="1" t="s">
        <v>1673</v>
      </c>
      <c r="B1566" s="1" t="s">
        <v>78</v>
      </c>
      <c r="C1566" s="1" t="s">
        <v>24</v>
      </c>
      <c r="D1566" s="2">
        <v>39</v>
      </c>
      <c r="E1566" s="1" t="s">
        <v>16</v>
      </c>
      <c r="F1566" s="1" t="s">
        <v>17</v>
      </c>
      <c r="G1566" s="28">
        <v>42957</v>
      </c>
      <c r="H1566" s="3">
        <v>102527.54</v>
      </c>
      <c r="I1566" s="1" t="s">
        <v>49</v>
      </c>
      <c r="J1566" s="1" t="s">
        <v>22</v>
      </c>
      <c r="K1566" s="1" t="s">
        <v>28</v>
      </c>
      <c r="L1566" s="1" t="s">
        <v>20</v>
      </c>
      <c r="M1566" s="1" t="s">
        <v>22</v>
      </c>
      <c r="N1566" s="1" t="s">
        <v>22</v>
      </c>
      <c r="O1566" s="1" t="s">
        <v>20</v>
      </c>
      <c r="P1566" s="1" t="str">
        <f>IFERROR( LOOKUP(Table1[[#This Row],[Age]],$AO$3:$AO$8,$AP$3:$AP$8), "Out of Range")</f>
        <v>35-45</v>
      </c>
      <c r="Q1566" s="1" t="str">
        <f>TEXT(Table1[[#This Row],[Date Joined]],"DD")</f>
        <v>10</v>
      </c>
      <c r="R1566" s="1" t="str">
        <f>TEXT(Table1[[#This Row],[Date Joined]],"MMM")</f>
        <v>Aug</v>
      </c>
      <c r="S1566" s="1" t="str">
        <f>TEXT(Table1[[#This Row],[Date Joined]],"YYYY")</f>
        <v>2017</v>
      </c>
    </row>
    <row r="1567" spans="1:19" x14ac:dyDescent="0.3">
      <c r="A1567" s="1" t="s">
        <v>1674</v>
      </c>
      <c r="B1567" s="1" t="s">
        <v>108</v>
      </c>
      <c r="C1567" s="1" t="s">
        <v>24</v>
      </c>
      <c r="D1567" s="2">
        <v>40</v>
      </c>
      <c r="E1567" s="1" t="s">
        <v>16</v>
      </c>
      <c r="F1567" s="1" t="s">
        <v>17</v>
      </c>
      <c r="G1567" s="28">
        <v>42957</v>
      </c>
      <c r="H1567" s="3">
        <v>126929.61</v>
      </c>
      <c r="I1567" s="1" t="s">
        <v>49</v>
      </c>
      <c r="J1567" s="1" t="s">
        <v>27</v>
      </c>
      <c r="K1567" s="1" t="s">
        <v>28</v>
      </c>
      <c r="L1567" s="1" t="s">
        <v>28</v>
      </c>
      <c r="M1567" s="1" t="s">
        <v>21</v>
      </c>
      <c r="N1567" s="1" t="s">
        <v>22</v>
      </c>
      <c r="O1567" s="1" t="s">
        <v>20</v>
      </c>
      <c r="P1567" s="1" t="str">
        <f>IFERROR( LOOKUP(Table1[[#This Row],[Age]],$AO$3:$AO$8,$AP$3:$AP$8), "Out of Range")</f>
        <v>35-45</v>
      </c>
      <c r="Q1567" s="1" t="str">
        <f>TEXT(Table1[[#This Row],[Date Joined]],"DD")</f>
        <v>10</v>
      </c>
      <c r="R1567" s="1" t="str">
        <f>TEXT(Table1[[#This Row],[Date Joined]],"MMM")</f>
        <v>Aug</v>
      </c>
      <c r="S1567" s="1" t="str">
        <f>TEXT(Table1[[#This Row],[Date Joined]],"YYYY")</f>
        <v>2017</v>
      </c>
    </row>
    <row r="1568" spans="1:19" x14ac:dyDescent="0.3">
      <c r="A1568" s="1" t="s">
        <v>1675</v>
      </c>
      <c r="B1568" s="1" t="s">
        <v>80</v>
      </c>
      <c r="C1568" s="1" t="s">
        <v>15</v>
      </c>
      <c r="D1568" s="2">
        <v>48</v>
      </c>
      <c r="E1568" s="1" t="s">
        <v>40</v>
      </c>
      <c r="F1568" s="1" t="s">
        <v>26</v>
      </c>
      <c r="G1568" s="28">
        <v>42957</v>
      </c>
      <c r="H1568" s="3">
        <v>53542.27</v>
      </c>
      <c r="I1568" s="1" t="s">
        <v>18</v>
      </c>
      <c r="J1568" s="1" t="s">
        <v>19</v>
      </c>
      <c r="K1568" s="1" t="s">
        <v>28</v>
      </c>
      <c r="L1568" s="1" t="s">
        <v>20</v>
      </c>
      <c r="M1568" s="1" t="s">
        <v>22</v>
      </c>
      <c r="N1568" s="1" t="s">
        <v>22</v>
      </c>
      <c r="O1568" s="1" t="s">
        <v>20</v>
      </c>
      <c r="P1568" s="1" t="str">
        <f>IFERROR( LOOKUP(Table1[[#This Row],[Age]],$AO$3:$AO$8,$AP$3:$AP$8), "Out of Range")</f>
        <v>45-55</v>
      </c>
      <c r="Q1568" s="1" t="str">
        <f>TEXT(Table1[[#This Row],[Date Joined]],"DD")</f>
        <v>10</v>
      </c>
      <c r="R1568" s="1" t="str">
        <f>TEXT(Table1[[#This Row],[Date Joined]],"MMM")</f>
        <v>Aug</v>
      </c>
      <c r="S1568" s="1" t="str">
        <f>TEXT(Table1[[#This Row],[Date Joined]],"YYYY")</f>
        <v>2017</v>
      </c>
    </row>
    <row r="1569" spans="1:19" x14ac:dyDescent="0.3">
      <c r="A1569" s="1" t="s">
        <v>1676</v>
      </c>
      <c r="B1569" s="1" t="s">
        <v>72</v>
      </c>
      <c r="C1569" s="1" t="s">
        <v>15</v>
      </c>
      <c r="D1569" s="2">
        <v>36</v>
      </c>
      <c r="E1569" s="1" t="s">
        <v>40</v>
      </c>
      <c r="F1569" s="1" t="s">
        <v>26</v>
      </c>
      <c r="G1569" s="28">
        <v>42957</v>
      </c>
      <c r="H1569" s="3">
        <v>79976.460000000006</v>
      </c>
      <c r="I1569" s="1" t="s">
        <v>18</v>
      </c>
      <c r="J1569" s="1" t="s">
        <v>32</v>
      </c>
      <c r="K1569" s="1" t="s">
        <v>28</v>
      </c>
      <c r="L1569" s="1" t="s">
        <v>20</v>
      </c>
      <c r="M1569" s="1" t="s">
        <v>21</v>
      </c>
      <c r="N1569" s="1" t="s">
        <v>22</v>
      </c>
      <c r="O1569" s="1" t="s">
        <v>20</v>
      </c>
      <c r="P1569" s="1" t="str">
        <f>IFERROR( LOOKUP(Table1[[#This Row],[Age]],$AO$3:$AO$8,$AP$3:$AP$8), "Out of Range")</f>
        <v>35-45</v>
      </c>
      <c r="Q1569" s="1" t="str">
        <f>TEXT(Table1[[#This Row],[Date Joined]],"DD")</f>
        <v>10</v>
      </c>
      <c r="R1569" s="1" t="str">
        <f>TEXT(Table1[[#This Row],[Date Joined]],"MMM")</f>
        <v>Aug</v>
      </c>
      <c r="S1569" s="1" t="str">
        <f>TEXT(Table1[[#This Row],[Date Joined]],"YYYY")</f>
        <v>2017</v>
      </c>
    </row>
    <row r="1570" spans="1:19" x14ac:dyDescent="0.3">
      <c r="A1570" s="1" t="s">
        <v>1677</v>
      </c>
      <c r="B1570" s="1" t="s">
        <v>65</v>
      </c>
      <c r="C1570" s="1" t="s">
        <v>15</v>
      </c>
      <c r="D1570" s="2">
        <v>58</v>
      </c>
      <c r="E1570" s="1" t="s">
        <v>40</v>
      </c>
      <c r="F1570" s="1" t="s">
        <v>41</v>
      </c>
      <c r="G1570" s="28">
        <v>42957</v>
      </c>
      <c r="H1570" s="3">
        <v>80781.899999999994</v>
      </c>
      <c r="I1570" s="1" t="s">
        <v>31</v>
      </c>
      <c r="J1570" s="1" t="s">
        <v>27</v>
      </c>
      <c r="K1570" s="1" t="s">
        <v>28</v>
      </c>
      <c r="L1570" s="1" t="s">
        <v>20</v>
      </c>
      <c r="M1570" s="1" t="s">
        <v>22</v>
      </c>
      <c r="N1570" s="1" t="s">
        <v>22</v>
      </c>
      <c r="O1570" s="1" t="s">
        <v>20</v>
      </c>
      <c r="P1570" s="1" t="str">
        <f>IFERROR( LOOKUP(Table1[[#This Row],[Age]],$AO$3:$AO$8,$AP$3:$AP$8), "Out of Range")</f>
        <v>55-65</v>
      </c>
      <c r="Q1570" s="1" t="str">
        <f>TEXT(Table1[[#This Row],[Date Joined]],"DD")</f>
        <v>10</v>
      </c>
      <c r="R1570" s="1" t="str">
        <f>TEXT(Table1[[#This Row],[Date Joined]],"MMM")</f>
        <v>Aug</v>
      </c>
      <c r="S1570" s="1" t="str">
        <f>TEXT(Table1[[#This Row],[Date Joined]],"YYYY")</f>
        <v>2017</v>
      </c>
    </row>
    <row r="1571" spans="1:19" x14ac:dyDescent="0.3">
      <c r="A1571" s="1" t="s">
        <v>1678</v>
      </c>
      <c r="B1571" s="1" t="s">
        <v>51</v>
      </c>
      <c r="C1571" s="1" t="s">
        <v>15</v>
      </c>
      <c r="D1571" s="2">
        <v>38</v>
      </c>
      <c r="E1571" s="1" t="s">
        <v>40</v>
      </c>
      <c r="F1571" s="1" t="s">
        <v>26</v>
      </c>
      <c r="G1571" s="28">
        <v>42957</v>
      </c>
      <c r="H1571" s="3">
        <v>133657.32999999999</v>
      </c>
      <c r="I1571" s="1" t="s">
        <v>31</v>
      </c>
      <c r="J1571" s="1" t="s">
        <v>22</v>
      </c>
      <c r="K1571" s="1" t="s">
        <v>20</v>
      </c>
      <c r="L1571" s="1" t="s">
        <v>20</v>
      </c>
      <c r="M1571" s="1" t="s">
        <v>53</v>
      </c>
      <c r="N1571" s="1" t="s">
        <v>22</v>
      </c>
      <c r="O1571" s="1" t="s">
        <v>20</v>
      </c>
      <c r="P1571" s="1" t="str">
        <f>IFERROR( LOOKUP(Table1[[#This Row],[Age]],$AO$3:$AO$8,$AP$3:$AP$8), "Out of Range")</f>
        <v>35-45</v>
      </c>
      <c r="Q1571" s="1" t="str">
        <f>TEXT(Table1[[#This Row],[Date Joined]],"DD")</f>
        <v>10</v>
      </c>
      <c r="R1571" s="1" t="str">
        <f>TEXT(Table1[[#This Row],[Date Joined]],"MMM")</f>
        <v>Aug</v>
      </c>
      <c r="S1571" s="1" t="str">
        <f>TEXT(Table1[[#This Row],[Date Joined]],"YYYY")</f>
        <v>2017</v>
      </c>
    </row>
    <row r="1572" spans="1:19" x14ac:dyDescent="0.3">
      <c r="A1572" s="1" t="s">
        <v>1679</v>
      </c>
      <c r="B1572" s="1" t="s">
        <v>51</v>
      </c>
      <c r="C1572" s="1" t="s">
        <v>15</v>
      </c>
      <c r="D1572" s="2">
        <v>52</v>
      </c>
      <c r="E1572" s="1" t="s">
        <v>40</v>
      </c>
      <c r="F1572" s="1" t="s">
        <v>26</v>
      </c>
      <c r="G1572" s="28">
        <v>42957</v>
      </c>
      <c r="H1572" s="3">
        <v>6956.42</v>
      </c>
      <c r="I1572" s="1" t="s">
        <v>18</v>
      </c>
      <c r="J1572" s="1" t="s">
        <v>32</v>
      </c>
      <c r="K1572" s="1" t="s">
        <v>20</v>
      </c>
      <c r="L1572" s="1" t="s">
        <v>20</v>
      </c>
      <c r="M1572" s="1" t="s">
        <v>21</v>
      </c>
      <c r="N1572" s="1" t="s">
        <v>22</v>
      </c>
      <c r="O1572" s="1" t="s">
        <v>20</v>
      </c>
      <c r="P1572" s="1" t="str">
        <f>IFERROR( LOOKUP(Table1[[#This Row],[Age]],$AO$3:$AO$8,$AP$3:$AP$8), "Out of Range")</f>
        <v>45-55</v>
      </c>
      <c r="Q1572" s="1" t="str">
        <f>TEXT(Table1[[#This Row],[Date Joined]],"DD")</f>
        <v>10</v>
      </c>
      <c r="R1572" s="1" t="str">
        <f>TEXT(Table1[[#This Row],[Date Joined]],"MMM")</f>
        <v>Aug</v>
      </c>
      <c r="S1572" s="1" t="str">
        <f>TEXT(Table1[[#This Row],[Date Joined]],"YYYY")</f>
        <v>2017</v>
      </c>
    </row>
    <row r="1573" spans="1:19" x14ac:dyDescent="0.3">
      <c r="A1573" s="1" t="s">
        <v>1680</v>
      </c>
      <c r="B1573" s="1" t="s">
        <v>51</v>
      </c>
      <c r="C1573" s="1" t="s">
        <v>15</v>
      </c>
      <c r="D1573" s="2">
        <v>60</v>
      </c>
      <c r="E1573" s="1" t="s">
        <v>40</v>
      </c>
      <c r="F1573" s="1" t="s">
        <v>26</v>
      </c>
      <c r="G1573" s="28">
        <v>42957</v>
      </c>
      <c r="H1573" s="3">
        <v>35454.25</v>
      </c>
      <c r="I1573" s="1" t="s">
        <v>18</v>
      </c>
      <c r="J1573" s="1" t="s">
        <v>19</v>
      </c>
      <c r="K1573" s="1" t="s">
        <v>28</v>
      </c>
      <c r="L1573" s="1" t="s">
        <v>20</v>
      </c>
      <c r="M1573" s="1" t="s">
        <v>21</v>
      </c>
      <c r="N1573" s="1" t="s">
        <v>38</v>
      </c>
      <c r="O1573" s="1" t="s">
        <v>20</v>
      </c>
      <c r="P1573" s="1" t="str">
        <f>IFERROR( LOOKUP(Table1[[#This Row],[Age]],$AO$3:$AO$8,$AP$3:$AP$8), "Out of Range")</f>
        <v>55-65</v>
      </c>
      <c r="Q1573" s="1" t="str">
        <f>TEXT(Table1[[#This Row],[Date Joined]],"DD")</f>
        <v>10</v>
      </c>
      <c r="R1573" s="1" t="str">
        <f>TEXT(Table1[[#This Row],[Date Joined]],"MMM")</f>
        <v>Aug</v>
      </c>
      <c r="S1573" s="1" t="str">
        <f>TEXT(Table1[[#This Row],[Date Joined]],"YYYY")</f>
        <v>2017</v>
      </c>
    </row>
    <row r="1574" spans="1:19" x14ac:dyDescent="0.3">
      <c r="A1574" s="1" t="s">
        <v>1552</v>
      </c>
      <c r="B1574" s="1" t="s">
        <v>63</v>
      </c>
      <c r="C1574" s="1" t="s">
        <v>15</v>
      </c>
      <c r="D1574" s="2">
        <v>29</v>
      </c>
      <c r="E1574" s="1" t="s">
        <v>34</v>
      </c>
      <c r="F1574" s="1" t="s">
        <v>26</v>
      </c>
      <c r="G1574" s="28">
        <v>42945</v>
      </c>
      <c r="H1574" s="3">
        <v>48427.75</v>
      </c>
      <c r="I1574" s="1" t="s">
        <v>31</v>
      </c>
      <c r="J1574" s="1" t="s">
        <v>27</v>
      </c>
      <c r="K1574" s="1" t="s">
        <v>28</v>
      </c>
      <c r="L1574" s="1" t="s">
        <v>20</v>
      </c>
      <c r="M1574" s="1" t="s">
        <v>21</v>
      </c>
      <c r="N1574" s="1" t="s">
        <v>22</v>
      </c>
      <c r="O1574" s="1" t="s">
        <v>20</v>
      </c>
      <c r="P1574" s="1" t="str">
        <f>IFERROR( LOOKUP(Table1[[#This Row],[Age]],$AO$3:$AO$8,$AP$3:$AP$8), "Out of Range")</f>
        <v>26-35</v>
      </c>
      <c r="Q1574" s="1" t="str">
        <f>TEXT(Table1[[#This Row],[Date Joined]],"DD")</f>
        <v>29</v>
      </c>
      <c r="R1574" s="1" t="str">
        <f>TEXT(Table1[[#This Row],[Date Joined]],"MMM")</f>
        <v>Jul</v>
      </c>
      <c r="S1574" s="1" t="str">
        <f>TEXT(Table1[[#This Row],[Date Joined]],"YYYY")</f>
        <v>2017</v>
      </c>
    </row>
    <row r="1575" spans="1:19" x14ac:dyDescent="0.3">
      <c r="A1575" s="1" t="s">
        <v>1682</v>
      </c>
      <c r="B1575" s="1" t="s">
        <v>54</v>
      </c>
      <c r="C1575" s="1" t="s">
        <v>15</v>
      </c>
      <c r="D1575" s="2">
        <v>56</v>
      </c>
      <c r="E1575" s="1" t="s">
        <v>40</v>
      </c>
      <c r="F1575" s="1" t="s">
        <v>41</v>
      </c>
      <c r="G1575" s="28">
        <v>42957</v>
      </c>
      <c r="H1575" s="3">
        <v>103017.42</v>
      </c>
      <c r="I1575" s="1" t="s">
        <v>18</v>
      </c>
      <c r="J1575" s="1" t="s">
        <v>27</v>
      </c>
      <c r="K1575" s="1" t="s">
        <v>28</v>
      </c>
      <c r="L1575" s="1" t="s">
        <v>20</v>
      </c>
      <c r="M1575" s="1" t="s">
        <v>53</v>
      </c>
      <c r="N1575" s="1" t="s">
        <v>22</v>
      </c>
      <c r="O1575" s="1" t="s">
        <v>20</v>
      </c>
      <c r="P1575" s="1" t="str">
        <f>IFERROR( LOOKUP(Table1[[#This Row],[Age]],$AO$3:$AO$8,$AP$3:$AP$8), "Out of Range")</f>
        <v>55-65</v>
      </c>
      <c r="Q1575" s="1" t="str">
        <f>TEXT(Table1[[#This Row],[Date Joined]],"DD")</f>
        <v>10</v>
      </c>
      <c r="R1575" s="1" t="str">
        <f>TEXT(Table1[[#This Row],[Date Joined]],"MMM")</f>
        <v>Aug</v>
      </c>
      <c r="S1575" s="1" t="str">
        <f>TEXT(Table1[[#This Row],[Date Joined]],"YYYY")</f>
        <v>2017</v>
      </c>
    </row>
    <row r="1576" spans="1:19" x14ac:dyDescent="0.3">
      <c r="A1576" s="1" t="s">
        <v>1579</v>
      </c>
      <c r="B1576" s="1" t="s">
        <v>92</v>
      </c>
      <c r="C1576" s="1" t="s">
        <v>24</v>
      </c>
      <c r="D1576" s="2">
        <v>29</v>
      </c>
      <c r="E1576" s="1" t="s">
        <v>16</v>
      </c>
      <c r="F1576" s="1" t="s">
        <v>17</v>
      </c>
      <c r="G1576" s="28">
        <v>42948</v>
      </c>
      <c r="H1576" s="3">
        <v>103244.37</v>
      </c>
      <c r="I1576" s="1" t="s">
        <v>18</v>
      </c>
      <c r="J1576" s="1" t="s">
        <v>19</v>
      </c>
      <c r="K1576" s="1" t="s">
        <v>20</v>
      </c>
      <c r="L1576" s="1" t="s">
        <v>20</v>
      </c>
      <c r="M1576" s="1" t="s">
        <v>21</v>
      </c>
      <c r="N1576" s="1" t="s">
        <v>22</v>
      </c>
      <c r="O1576" s="1" t="s">
        <v>20</v>
      </c>
      <c r="P1576" s="1" t="str">
        <f>IFERROR( LOOKUP(Table1[[#This Row],[Age]],$AO$3:$AO$8,$AP$3:$AP$8), "Out of Range")</f>
        <v>26-35</v>
      </c>
      <c r="Q1576" s="1" t="str">
        <f>TEXT(Table1[[#This Row],[Date Joined]],"DD")</f>
        <v>01</v>
      </c>
      <c r="R1576" s="1" t="str">
        <f>TEXT(Table1[[#This Row],[Date Joined]],"MMM")</f>
        <v>Aug</v>
      </c>
      <c r="S1576" s="1" t="str">
        <f>TEXT(Table1[[#This Row],[Date Joined]],"YYYY")</f>
        <v>2017</v>
      </c>
    </row>
    <row r="1577" spans="1:19" x14ac:dyDescent="0.3">
      <c r="A1577" s="1" t="s">
        <v>1684</v>
      </c>
      <c r="B1577" s="1" t="s">
        <v>51</v>
      </c>
      <c r="C1577" s="1" t="s">
        <v>15</v>
      </c>
      <c r="D1577" s="2">
        <v>41</v>
      </c>
      <c r="E1577" s="1" t="s">
        <v>34</v>
      </c>
      <c r="F1577" s="1" t="s">
        <v>17</v>
      </c>
      <c r="G1577" s="28">
        <v>42957</v>
      </c>
      <c r="H1577" s="3">
        <v>78111.94</v>
      </c>
      <c r="I1577" s="1" t="s">
        <v>31</v>
      </c>
      <c r="J1577" s="1" t="s">
        <v>19</v>
      </c>
      <c r="K1577" s="1" t="s">
        <v>28</v>
      </c>
      <c r="L1577" s="1" t="s">
        <v>20</v>
      </c>
      <c r="M1577" s="1" t="s">
        <v>21</v>
      </c>
      <c r="N1577" s="1" t="s">
        <v>38</v>
      </c>
      <c r="O1577" s="1" t="s">
        <v>20</v>
      </c>
      <c r="P1577" s="1" t="str">
        <f>IFERROR( LOOKUP(Table1[[#This Row],[Age]],$AO$3:$AO$8,$AP$3:$AP$8), "Out of Range")</f>
        <v>35-45</v>
      </c>
      <c r="Q1577" s="1" t="str">
        <f>TEXT(Table1[[#This Row],[Date Joined]],"DD")</f>
        <v>10</v>
      </c>
      <c r="R1577" s="1" t="str">
        <f>TEXT(Table1[[#This Row],[Date Joined]],"MMM")</f>
        <v>Aug</v>
      </c>
      <c r="S1577" s="1" t="str">
        <f>TEXT(Table1[[#This Row],[Date Joined]],"YYYY")</f>
        <v>2017</v>
      </c>
    </row>
    <row r="1578" spans="1:19" x14ac:dyDescent="0.3">
      <c r="A1578" s="1" t="s">
        <v>1685</v>
      </c>
      <c r="B1578" s="1" t="s">
        <v>51</v>
      </c>
      <c r="C1578" s="1" t="s">
        <v>24</v>
      </c>
      <c r="D1578" s="2">
        <v>38</v>
      </c>
      <c r="E1578" s="1" t="s">
        <v>34</v>
      </c>
      <c r="F1578" s="1" t="s">
        <v>17</v>
      </c>
      <c r="G1578" s="28">
        <v>42957</v>
      </c>
      <c r="H1578" s="3">
        <v>47176.99</v>
      </c>
      <c r="I1578" s="1" t="s">
        <v>18</v>
      </c>
      <c r="J1578" s="1" t="s">
        <v>27</v>
      </c>
      <c r="K1578" s="1" t="s">
        <v>28</v>
      </c>
      <c r="L1578" s="1" t="s">
        <v>20</v>
      </c>
      <c r="M1578" s="1" t="s">
        <v>21</v>
      </c>
      <c r="N1578" s="1" t="s">
        <v>22</v>
      </c>
      <c r="O1578" s="1" t="s">
        <v>20</v>
      </c>
      <c r="P1578" s="1" t="str">
        <f>IFERROR( LOOKUP(Table1[[#This Row],[Age]],$AO$3:$AO$8,$AP$3:$AP$8), "Out of Range")</f>
        <v>35-45</v>
      </c>
      <c r="Q1578" s="1" t="str">
        <f>TEXT(Table1[[#This Row],[Date Joined]],"DD")</f>
        <v>10</v>
      </c>
      <c r="R1578" s="1" t="str">
        <f>TEXT(Table1[[#This Row],[Date Joined]],"MMM")</f>
        <v>Aug</v>
      </c>
      <c r="S1578" s="1" t="str">
        <f>TEXT(Table1[[#This Row],[Date Joined]],"YYYY")</f>
        <v>2017</v>
      </c>
    </row>
    <row r="1579" spans="1:19" x14ac:dyDescent="0.3">
      <c r="A1579" s="1" t="s">
        <v>1686</v>
      </c>
      <c r="B1579" s="1" t="s">
        <v>79</v>
      </c>
      <c r="C1579" s="1" t="s">
        <v>24</v>
      </c>
      <c r="D1579" s="2">
        <v>34</v>
      </c>
      <c r="E1579" s="1" t="s">
        <v>25</v>
      </c>
      <c r="F1579" s="1" t="s">
        <v>41</v>
      </c>
      <c r="G1579" s="28">
        <v>42957</v>
      </c>
      <c r="H1579" s="3">
        <v>7389.04</v>
      </c>
      <c r="I1579" s="1" t="s">
        <v>18</v>
      </c>
      <c r="J1579" s="1" t="s">
        <v>27</v>
      </c>
      <c r="K1579" s="1" t="s">
        <v>28</v>
      </c>
      <c r="L1579" s="1" t="s">
        <v>28</v>
      </c>
      <c r="M1579" s="1" t="s">
        <v>21</v>
      </c>
      <c r="N1579" s="1" t="s">
        <v>22</v>
      </c>
      <c r="O1579" s="1" t="s">
        <v>20</v>
      </c>
      <c r="P1579" s="1" t="str">
        <f>IFERROR( LOOKUP(Table1[[#This Row],[Age]],$AO$3:$AO$8,$AP$3:$AP$8), "Out of Range")</f>
        <v>26-35</v>
      </c>
      <c r="Q1579" s="1" t="str">
        <f>TEXT(Table1[[#This Row],[Date Joined]],"DD")</f>
        <v>10</v>
      </c>
      <c r="R1579" s="1" t="str">
        <f>TEXT(Table1[[#This Row],[Date Joined]],"MMM")</f>
        <v>Aug</v>
      </c>
      <c r="S1579" s="1" t="str">
        <f>TEXT(Table1[[#This Row],[Date Joined]],"YYYY")</f>
        <v>2017</v>
      </c>
    </row>
    <row r="1580" spans="1:19" x14ac:dyDescent="0.3">
      <c r="A1580" s="1" t="s">
        <v>1687</v>
      </c>
      <c r="B1580" s="1" t="s">
        <v>61</v>
      </c>
      <c r="C1580" s="1" t="s">
        <v>15</v>
      </c>
      <c r="D1580" s="2">
        <v>43</v>
      </c>
      <c r="E1580" s="1" t="s">
        <v>16</v>
      </c>
      <c r="F1580" s="1" t="s">
        <v>26</v>
      </c>
      <c r="G1580" s="28">
        <v>42958</v>
      </c>
      <c r="H1580" s="3">
        <v>53892.959999999999</v>
      </c>
      <c r="I1580" s="1" t="s">
        <v>18</v>
      </c>
      <c r="J1580" s="1" t="s">
        <v>32</v>
      </c>
      <c r="K1580" s="1" t="s">
        <v>28</v>
      </c>
      <c r="L1580" s="1" t="s">
        <v>20</v>
      </c>
      <c r="M1580" s="1" t="s">
        <v>22</v>
      </c>
      <c r="N1580" s="1" t="s">
        <v>22</v>
      </c>
      <c r="O1580" s="1" t="s">
        <v>20</v>
      </c>
      <c r="P1580" s="1" t="str">
        <f>IFERROR( LOOKUP(Table1[[#This Row],[Age]],$AO$3:$AO$8,$AP$3:$AP$8), "Out of Range")</f>
        <v>35-45</v>
      </c>
      <c r="Q1580" s="1" t="str">
        <f>TEXT(Table1[[#This Row],[Date Joined]],"DD")</f>
        <v>11</v>
      </c>
      <c r="R1580" s="1" t="str">
        <f>TEXT(Table1[[#This Row],[Date Joined]],"MMM")</f>
        <v>Aug</v>
      </c>
      <c r="S1580" s="1" t="str">
        <f>TEXT(Table1[[#This Row],[Date Joined]],"YYYY")</f>
        <v>2017</v>
      </c>
    </row>
    <row r="1581" spans="1:19" x14ac:dyDescent="0.3">
      <c r="A1581" s="1" t="s">
        <v>1688</v>
      </c>
      <c r="B1581" s="1" t="s">
        <v>44</v>
      </c>
      <c r="C1581" s="1" t="s">
        <v>24</v>
      </c>
      <c r="D1581" s="2">
        <v>36</v>
      </c>
      <c r="E1581" s="1" t="s">
        <v>16</v>
      </c>
      <c r="F1581" s="1" t="s">
        <v>17</v>
      </c>
      <c r="G1581" s="28">
        <v>42958</v>
      </c>
      <c r="H1581" s="3">
        <v>10505.12</v>
      </c>
      <c r="I1581" s="1" t="s">
        <v>18</v>
      </c>
      <c r="J1581" s="1" t="s">
        <v>32</v>
      </c>
      <c r="K1581" s="1" t="s">
        <v>20</v>
      </c>
      <c r="L1581" s="1" t="s">
        <v>20</v>
      </c>
      <c r="M1581" s="1" t="s">
        <v>21</v>
      </c>
      <c r="N1581" s="1" t="s">
        <v>29</v>
      </c>
      <c r="O1581" s="1" t="s">
        <v>20</v>
      </c>
      <c r="P1581" s="1" t="str">
        <f>IFERROR( LOOKUP(Table1[[#This Row],[Age]],$AO$3:$AO$8,$AP$3:$AP$8), "Out of Range")</f>
        <v>35-45</v>
      </c>
      <c r="Q1581" s="1" t="str">
        <f>TEXT(Table1[[#This Row],[Date Joined]],"DD")</f>
        <v>11</v>
      </c>
      <c r="R1581" s="1" t="str">
        <f>TEXT(Table1[[#This Row],[Date Joined]],"MMM")</f>
        <v>Aug</v>
      </c>
      <c r="S1581" s="1" t="str">
        <f>TEXT(Table1[[#This Row],[Date Joined]],"YYYY")</f>
        <v>2017</v>
      </c>
    </row>
    <row r="1582" spans="1:19" x14ac:dyDescent="0.3">
      <c r="A1582" s="1" t="s">
        <v>1689</v>
      </c>
      <c r="B1582" s="1" t="s">
        <v>83</v>
      </c>
      <c r="C1582" s="1" t="s">
        <v>24</v>
      </c>
      <c r="D1582" s="2">
        <v>40</v>
      </c>
      <c r="E1582" s="1" t="s">
        <v>16</v>
      </c>
      <c r="F1582" s="1" t="s">
        <v>41</v>
      </c>
      <c r="G1582" s="28">
        <v>42958</v>
      </c>
      <c r="H1582" s="3">
        <v>41196.699999999997</v>
      </c>
      <c r="I1582" s="1" t="s">
        <v>18</v>
      </c>
      <c r="J1582" s="1" t="s">
        <v>19</v>
      </c>
      <c r="K1582" s="1" t="s">
        <v>28</v>
      </c>
      <c r="L1582" s="1" t="s">
        <v>20</v>
      </c>
      <c r="M1582" s="1" t="s">
        <v>22</v>
      </c>
      <c r="N1582" s="1" t="s">
        <v>22</v>
      </c>
      <c r="O1582" s="1" t="s">
        <v>20</v>
      </c>
      <c r="P1582" s="1" t="str">
        <f>IFERROR( LOOKUP(Table1[[#This Row],[Age]],$AO$3:$AO$8,$AP$3:$AP$8), "Out of Range")</f>
        <v>35-45</v>
      </c>
      <c r="Q1582" s="1" t="str">
        <f>TEXT(Table1[[#This Row],[Date Joined]],"DD")</f>
        <v>11</v>
      </c>
      <c r="R1582" s="1" t="str">
        <f>TEXT(Table1[[#This Row],[Date Joined]],"MMM")</f>
        <v>Aug</v>
      </c>
      <c r="S1582" s="1" t="str">
        <f>TEXT(Table1[[#This Row],[Date Joined]],"YYYY")</f>
        <v>2017</v>
      </c>
    </row>
    <row r="1583" spans="1:19" x14ac:dyDescent="0.3">
      <c r="A1583" s="1" t="s">
        <v>1690</v>
      </c>
      <c r="B1583" s="1" t="s">
        <v>50</v>
      </c>
      <c r="C1583" s="1" t="s">
        <v>24</v>
      </c>
      <c r="D1583" s="2">
        <v>43</v>
      </c>
      <c r="E1583" s="1" t="s">
        <v>16</v>
      </c>
      <c r="F1583" s="1" t="s">
        <v>17</v>
      </c>
      <c r="G1583" s="28">
        <v>42958</v>
      </c>
      <c r="H1583" s="3">
        <v>54765.7</v>
      </c>
      <c r="I1583" s="1" t="s">
        <v>31</v>
      </c>
      <c r="J1583" s="1" t="s">
        <v>32</v>
      </c>
      <c r="K1583" s="1" t="s">
        <v>28</v>
      </c>
      <c r="L1583" s="1" t="s">
        <v>20</v>
      </c>
      <c r="M1583" s="1" t="s">
        <v>21</v>
      </c>
      <c r="N1583" s="1" t="s">
        <v>22</v>
      </c>
      <c r="O1583" s="1" t="s">
        <v>20</v>
      </c>
      <c r="P1583" s="1" t="str">
        <f>IFERROR( LOOKUP(Table1[[#This Row],[Age]],$AO$3:$AO$8,$AP$3:$AP$8), "Out of Range")</f>
        <v>35-45</v>
      </c>
      <c r="Q1583" s="1" t="str">
        <f>TEXT(Table1[[#This Row],[Date Joined]],"DD")</f>
        <v>11</v>
      </c>
      <c r="R1583" s="1" t="str">
        <f>TEXT(Table1[[#This Row],[Date Joined]],"MMM")</f>
        <v>Aug</v>
      </c>
      <c r="S1583" s="1" t="str">
        <f>TEXT(Table1[[#This Row],[Date Joined]],"YYYY")</f>
        <v>2017</v>
      </c>
    </row>
    <row r="1584" spans="1:19" x14ac:dyDescent="0.3">
      <c r="A1584" s="1" t="s">
        <v>1691</v>
      </c>
      <c r="B1584" s="1" t="s">
        <v>79</v>
      </c>
      <c r="C1584" s="1" t="s">
        <v>15</v>
      </c>
      <c r="D1584" s="2">
        <v>36</v>
      </c>
      <c r="E1584" s="1" t="s">
        <v>16</v>
      </c>
      <c r="F1584" s="1" t="s">
        <v>17</v>
      </c>
      <c r="G1584" s="28">
        <v>42958</v>
      </c>
      <c r="H1584" s="3">
        <v>5035.49</v>
      </c>
      <c r="I1584" s="1" t="s">
        <v>18</v>
      </c>
      <c r="J1584" s="1" t="s">
        <v>19</v>
      </c>
      <c r="K1584" s="1" t="s">
        <v>28</v>
      </c>
      <c r="L1584" s="1" t="s">
        <v>20</v>
      </c>
      <c r="M1584" s="1" t="s">
        <v>53</v>
      </c>
      <c r="N1584" s="1" t="s">
        <v>38</v>
      </c>
      <c r="O1584" s="1" t="s">
        <v>20</v>
      </c>
      <c r="P1584" s="1" t="str">
        <f>IFERROR( LOOKUP(Table1[[#This Row],[Age]],$AO$3:$AO$8,$AP$3:$AP$8), "Out of Range")</f>
        <v>35-45</v>
      </c>
      <c r="Q1584" s="1" t="str">
        <f>TEXT(Table1[[#This Row],[Date Joined]],"DD")</f>
        <v>11</v>
      </c>
      <c r="R1584" s="1" t="str">
        <f>TEXT(Table1[[#This Row],[Date Joined]],"MMM")</f>
        <v>Aug</v>
      </c>
      <c r="S1584" s="1" t="str">
        <f>TEXT(Table1[[#This Row],[Date Joined]],"YYYY")</f>
        <v>2017</v>
      </c>
    </row>
    <row r="1585" spans="1:19" x14ac:dyDescent="0.3">
      <c r="A1585" s="1" t="s">
        <v>1589</v>
      </c>
      <c r="B1585" s="1" t="s">
        <v>79</v>
      </c>
      <c r="C1585" s="1" t="s">
        <v>24</v>
      </c>
      <c r="D1585" s="2">
        <v>29</v>
      </c>
      <c r="E1585" s="1" t="s">
        <v>34</v>
      </c>
      <c r="F1585" s="1" t="s">
        <v>17</v>
      </c>
      <c r="G1585" s="28">
        <v>42948</v>
      </c>
      <c r="H1585" s="3">
        <v>43812.69</v>
      </c>
      <c r="I1585" s="1" t="s">
        <v>18</v>
      </c>
      <c r="J1585" s="1" t="s">
        <v>32</v>
      </c>
      <c r="K1585" s="1" t="s">
        <v>20</v>
      </c>
      <c r="L1585" s="1" t="s">
        <v>20</v>
      </c>
      <c r="M1585" s="1" t="s">
        <v>21</v>
      </c>
      <c r="N1585" s="1" t="s">
        <v>22</v>
      </c>
      <c r="O1585" s="1" t="s">
        <v>20</v>
      </c>
      <c r="P1585" s="1" t="str">
        <f>IFERROR( LOOKUP(Table1[[#This Row],[Age]],$AO$3:$AO$8,$AP$3:$AP$8), "Out of Range")</f>
        <v>26-35</v>
      </c>
      <c r="Q1585" s="1" t="str">
        <f>TEXT(Table1[[#This Row],[Date Joined]],"DD")</f>
        <v>01</v>
      </c>
      <c r="R1585" s="1" t="str">
        <f>TEXT(Table1[[#This Row],[Date Joined]],"MMM")</f>
        <v>Aug</v>
      </c>
      <c r="S1585" s="1" t="str">
        <f>TEXT(Table1[[#This Row],[Date Joined]],"YYYY")</f>
        <v>2017</v>
      </c>
    </row>
    <row r="1586" spans="1:19" x14ac:dyDescent="0.3">
      <c r="A1586" s="1" t="s">
        <v>1693</v>
      </c>
      <c r="B1586" s="1" t="s">
        <v>73</v>
      </c>
      <c r="C1586" s="1" t="s">
        <v>15</v>
      </c>
      <c r="D1586" s="2">
        <v>42</v>
      </c>
      <c r="E1586" s="1" t="s">
        <v>40</v>
      </c>
      <c r="F1586" s="1" t="s">
        <v>41</v>
      </c>
      <c r="G1586" s="28">
        <v>42958</v>
      </c>
      <c r="H1586" s="3">
        <v>168531.99</v>
      </c>
      <c r="I1586" s="1" t="s">
        <v>31</v>
      </c>
      <c r="J1586" s="1" t="s">
        <v>32</v>
      </c>
      <c r="K1586" s="1" t="s">
        <v>28</v>
      </c>
      <c r="L1586" s="1" t="s">
        <v>20</v>
      </c>
      <c r="M1586" s="1" t="s">
        <v>22</v>
      </c>
      <c r="N1586" s="1" t="s">
        <v>22</v>
      </c>
      <c r="O1586" s="1" t="s">
        <v>20</v>
      </c>
      <c r="P1586" s="1" t="str">
        <f>IFERROR( LOOKUP(Table1[[#This Row],[Age]],$AO$3:$AO$8,$AP$3:$AP$8), "Out of Range")</f>
        <v>35-45</v>
      </c>
      <c r="Q1586" s="1" t="str">
        <f>TEXT(Table1[[#This Row],[Date Joined]],"DD")</f>
        <v>11</v>
      </c>
      <c r="R1586" s="1" t="str">
        <f>TEXT(Table1[[#This Row],[Date Joined]],"MMM")</f>
        <v>Aug</v>
      </c>
      <c r="S1586" s="1" t="str">
        <f>TEXT(Table1[[#This Row],[Date Joined]],"YYYY")</f>
        <v>2017</v>
      </c>
    </row>
    <row r="1587" spans="1:19" x14ac:dyDescent="0.3">
      <c r="A1587" s="1" t="s">
        <v>1694</v>
      </c>
      <c r="B1587" s="1" t="s">
        <v>58</v>
      </c>
      <c r="C1587" s="1" t="s">
        <v>24</v>
      </c>
      <c r="D1587" s="2">
        <v>54</v>
      </c>
      <c r="E1587" s="1" t="s">
        <v>40</v>
      </c>
      <c r="F1587" s="1" t="s">
        <v>41</v>
      </c>
      <c r="G1587" s="28">
        <v>42958</v>
      </c>
      <c r="H1587" s="3">
        <v>120321.37</v>
      </c>
      <c r="I1587" s="1" t="s">
        <v>18</v>
      </c>
      <c r="J1587" s="1" t="s">
        <v>27</v>
      </c>
      <c r="K1587" s="1" t="s">
        <v>28</v>
      </c>
      <c r="L1587" s="1" t="s">
        <v>20</v>
      </c>
      <c r="M1587" s="1" t="s">
        <v>21</v>
      </c>
      <c r="N1587" s="1" t="s">
        <v>22</v>
      </c>
      <c r="O1587" s="1" t="s">
        <v>20</v>
      </c>
      <c r="P1587" s="1" t="str">
        <f>IFERROR( LOOKUP(Table1[[#This Row],[Age]],$AO$3:$AO$8,$AP$3:$AP$8), "Out of Range")</f>
        <v>45-55</v>
      </c>
      <c r="Q1587" s="1" t="str">
        <f>TEXT(Table1[[#This Row],[Date Joined]],"DD")</f>
        <v>11</v>
      </c>
      <c r="R1587" s="1" t="str">
        <f>TEXT(Table1[[#This Row],[Date Joined]],"MMM")</f>
        <v>Aug</v>
      </c>
      <c r="S1587" s="1" t="str">
        <f>TEXT(Table1[[#This Row],[Date Joined]],"YYYY")</f>
        <v>2017</v>
      </c>
    </row>
    <row r="1588" spans="1:19" x14ac:dyDescent="0.3">
      <c r="A1588" s="1" t="s">
        <v>1695</v>
      </c>
      <c r="B1588" s="1" t="s">
        <v>39</v>
      </c>
      <c r="C1588" s="1" t="s">
        <v>15</v>
      </c>
      <c r="D1588" s="2">
        <v>64</v>
      </c>
      <c r="E1588" s="1" t="s">
        <v>40</v>
      </c>
      <c r="F1588" s="1" t="s">
        <v>41</v>
      </c>
      <c r="G1588" s="28">
        <v>42958</v>
      </c>
      <c r="H1588" s="3">
        <v>21256.09</v>
      </c>
      <c r="I1588" s="1" t="s">
        <v>31</v>
      </c>
      <c r="J1588" s="1" t="s">
        <v>32</v>
      </c>
      <c r="K1588" s="1" t="s">
        <v>20</v>
      </c>
      <c r="L1588" s="1" t="s">
        <v>20</v>
      </c>
      <c r="M1588" s="1" t="s">
        <v>21</v>
      </c>
      <c r="N1588" s="1" t="s">
        <v>22</v>
      </c>
      <c r="O1588" s="1" t="s">
        <v>20</v>
      </c>
      <c r="P1588" s="1" t="str">
        <f>IFERROR( LOOKUP(Table1[[#This Row],[Age]],$AO$3:$AO$8,$AP$3:$AP$8), "Out of Range")</f>
        <v>55-65</v>
      </c>
      <c r="Q1588" s="1" t="str">
        <f>TEXT(Table1[[#This Row],[Date Joined]],"DD")</f>
        <v>11</v>
      </c>
      <c r="R1588" s="1" t="str">
        <f>TEXT(Table1[[#This Row],[Date Joined]],"MMM")</f>
        <v>Aug</v>
      </c>
      <c r="S1588" s="1" t="str">
        <f>TEXT(Table1[[#This Row],[Date Joined]],"YYYY")</f>
        <v>2017</v>
      </c>
    </row>
    <row r="1589" spans="1:19" x14ac:dyDescent="0.3">
      <c r="A1589" s="1" t="s">
        <v>1696</v>
      </c>
      <c r="B1589" s="1" t="s">
        <v>94</v>
      </c>
      <c r="C1589" s="1" t="s">
        <v>15</v>
      </c>
      <c r="D1589" s="2">
        <v>42</v>
      </c>
      <c r="E1589" s="1" t="s">
        <v>34</v>
      </c>
      <c r="F1589" s="1" t="s">
        <v>26</v>
      </c>
      <c r="G1589" s="28">
        <v>42958</v>
      </c>
      <c r="H1589" s="3">
        <v>29063.81</v>
      </c>
      <c r="I1589" s="1" t="s">
        <v>31</v>
      </c>
      <c r="J1589" s="1" t="s">
        <v>27</v>
      </c>
      <c r="K1589" s="1" t="s">
        <v>28</v>
      </c>
      <c r="L1589" s="1" t="s">
        <v>20</v>
      </c>
      <c r="M1589" s="1" t="s">
        <v>22</v>
      </c>
      <c r="N1589" s="1" t="s">
        <v>22</v>
      </c>
      <c r="O1589" s="1" t="s">
        <v>20</v>
      </c>
      <c r="P1589" s="1" t="str">
        <f>IFERROR( LOOKUP(Table1[[#This Row],[Age]],$AO$3:$AO$8,$AP$3:$AP$8), "Out of Range")</f>
        <v>35-45</v>
      </c>
      <c r="Q1589" s="1" t="str">
        <f>TEXT(Table1[[#This Row],[Date Joined]],"DD")</f>
        <v>11</v>
      </c>
      <c r="R1589" s="1" t="str">
        <f>TEXT(Table1[[#This Row],[Date Joined]],"MMM")</f>
        <v>Aug</v>
      </c>
      <c r="S1589" s="1" t="str">
        <f>TEXT(Table1[[#This Row],[Date Joined]],"YYYY")</f>
        <v>2017</v>
      </c>
    </row>
    <row r="1590" spans="1:19" x14ac:dyDescent="0.3">
      <c r="A1590" s="1" t="s">
        <v>1697</v>
      </c>
      <c r="B1590" s="1" t="s">
        <v>79</v>
      </c>
      <c r="C1590" s="1" t="s">
        <v>15</v>
      </c>
      <c r="D1590" s="2">
        <v>37</v>
      </c>
      <c r="E1590" s="1" t="s">
        <v>34</v>
      </c>
      <c r="F1590" s="1" t="s">
        <v>26</v>
      </c>
      <c r="G1590" s="28">
        <v>42958</v>
      </c>
      <c r="H1590" s="3">
        <v>141263.67000000001</v>
      </c>
      <c r="I1590" s="1" t="s">
        <v>31</v>
      </c>
      <c r="J1590" s="1" t="s">
        <v>32</v>
      </c>
      <c r="K1590" s="1" t="s">
        <v>28</v>
      </c>
      <c r="L1590" s="1" t="s">
        <v>20</v>
      </c>
      <c r="M1590" s="1" t="s">
        <v>21</v>
      </c>
      <c r="N1590" s="1" t="s">
        <v>22</v>
      </c>
      <c r="O1590" s="1" t="s">
        <v>20</v>
      </c>
      <c r="P1590" s="1" t="str">
        <f>IFERROR( LOOKUP(Table1[[#This Row],[Age]],$AO$3:$AO$8,$AP$3:$AP$8), "Out of Range")</f>
        <v>35-45</v>
      </c>
      <c r="Q1590" s="1" t="str">
        <f>TEXT(Table1[[#This Row],[Date Joined]],"DD")</f>
        <v>11</v>
      </c>
      <c r="R1590" s="1" t="str">
        <f>TEXT(Table1[[#This Row],[Date Joined]],"MMM")</f>
        <v>Aug</v>
      </c>
      <c r="S1590" s="1" t="str">
        <f>TEXT(Table1[[#This Row],[Date Joined]],"YYYY")</f>
        <v>2017</v>
      </c>
    </row>
    <row r="1591" spans="1:19" x14ac:dyDescent="0.3">
      <c r="A1591" s="1" t="s">
        <v>1698</v>
      </c>
      <c r="B1591" s="1" t="s">
        <v>79</v>
      </c>
      <c r="C1591" s="1" t="s">
        <v>15</v>
      </c>
      <c r="D1591" s="2">
        <v>21</v>
      </c>
      <c r="E1591" s="1" t="s">
        <v>34</v>
      </c>
      <c r="F1591" s="1" t="s">
        <v>17</v>
      </c>
      <c r="G1591" s="28">
        <v>42958</v>
      </c>
      <c r="H1591" s="3">
        <v>45434.9</v>
      </c>
      <c r="I1591" s="1" t="s">
        <v>18</v>
      </c>
      <c r="J1591" s="1" t="s">
        <v>27</v>
      </c>
      <c r="K1591" s="1" t="s">
        <v>28</v>
      </c>
      <c r="L1591" s="1" t="s">
        <v>20</v>
      </c>
      <c r="M1591" s="1" t="s">
        <v>22</v>
      </c>
      <c r="N1591" s="1" t="s">
        <v>22</v>
      </c>
      <c r="O1591" s="1" t="s">
        <v>20</v>
      </c>
      <c r="P1591" s="1" t="str">
        <f>IFERROR( LOOKUP(Table1[[#This Row],[Age]],$AO$3:$AO$8,$AP$3:$AP$8), "Out of Range")</f>
        <v>15-25</v>
      </c>
      <c r="Q1591" s="1" t="str">
        <f>TEXT(Table1[[#This Row],[Date Joined]],"DD")</f>
        <v>11</v>
      </c>
      <c r="R1591" s="1" t="str">
        <f>TEXT(Table1[[#This Row],[Date Joined]],"MMM")</f>
        <v>Aug</v>
      </c>
      <c r="S1591" s="1" t="str">
        <f>TEXT(Table1[[#This Row],[Date Joined]],"YYYY")</f>
        <v>2017</v>
      </c>
    </row>
    <row r="1592" spans="1:19" x14ac:dyDescent="0.3">
      <c r="A1592" s="1" t="s">
        <v>1665</v>
      </c>
      <c r="B1592" s="1" t="s">
        <v>98</v>
      </c>
      <c r="C1592" s="1" t="s">
        <v>15</v>
      </c>
      <c r="D1592" s="2">
        <v>29</v>
      </c>
      <c r="E1592" s="1" t="s">
        <v>16</v>
      </c>
      <c r="F1592" s="1" t="s">
        <v>17</v>
      </c>
      <c r="G1592" s="28">
        <v>42956</v>
      </c>
      <c r="H1592" s="3">
        <v>4456.79</v>
      </c>
      <c r="I1592" s="1" t="s">
        <v>18</v>
      </c>
      <c r="J1592" s="1" t="s">
        <v>19</v>
      </c>
      <c r="K1592" s="1" t="s">
        <v>20</v>
      </c>
      <c r="L1592" s="1" t="s">
        <v>28</v>
      </c>
      <c r="M1592" s="1" t="s">
        <v>22</v>
      </c>
      <c r="N1592" s="1" t="s">
        <v>22</v>
      </c>
      <c r="O1592" s="1" t="s">
        <v>20</v>
      </c>
      <c r="P1592" s="1" t="str">
        <f>IFERROR( LOOKUP(Table1[[#This Row],[Age]],$AO$3:$AO$8,$AP$3:$AP$8), "Out of Range")</f>
        <v>26-35</v>
      </c>
      <c r="Q1592" s="1" t="str">
        <f>TEXT(Table1[[#This Row],[Date Joined]],"DD")</f>
        <v>09</v>
      </c>
      <c r="R1592" s="1" t="str">
        <f>TEXT(Table1[[#This Row],[Date Joined]],"MMM")</f>
        <v>Aug</v>
      </c>
      <c r="S1592" s="1" t="str">
        <f>TEXT(Table1[[#This Row],[Date Joined]],"YYYY")</f>
        <v>2017</v>
      </c>
    </row>
    <row r="1593" spans="1:19" x14ac:dyDescent="0.3">
      <c r="A1593" s="1" t="s">
        <v>1704</v>
      </c>
      <c r="B1593" s="1" t="s">
        <v>73</v>
      </c>
      <c r="C1593" s="1" t="s">
        <v>24</v>
      </c>
      <c r="D1593" s="2">
        <v>29</v>
      </c>
      <c r="E1593" s="1" t="s">
        <v>16</v>
      </c>
      <c r="F1593" s="1" t="s">
        <v>17</v>
      </c>
      <c r="G1593" s="28">
        <v>42959</v>
      </c>
      <c r="H1593" s="3">
        <v>79397.990000000005</v>
      </c>
      <c r="I1593" s="1" t="s">
        <v>31</v>
      </c>
      <c r="J1593" s="1" t="s">
        <v>27</v>
      </c>
      <c r="K1593" s="1" t="s">
        <v>20</v>
      </c>
      <c r="L1593" s="1" t="s">
        <v>20</v>
      </c>
      <c r="M1593" s="1" t="s">
        <v>21</v>
      </c>
      <c r="N1593" s="1" t="s">
        <v>22</v>
      </c>
      <c r="O1593" s="1" t="s">
        <v>20</v>
      </c>
      <c r="P1593" s="1" t="str">
        <f>IFERROR( LOOKUP(Table1[[#This Row],[Age]],$AO$3:$AO$8,$AP$3:$AP$8), "Out of Range")</f>
        <v>26-35</v>
      </c>
      <c r="Q1593" s="1" t="str">
        <f>TEXT(Table1[[#This Row],[Date Joined]],"DD")</f>
        <v>12</v>
      </c>
      <c r="R1593" s="1" t="str">
        <f>TEXT(Table1[[#This Row],[Date Joined]],"MMM")</f>
        <v>Aug</v>
      </c>
      <c r="S1593" s="1" t="str">
        <f>TEXT(Table1[[#This Row],[Date Joined]],"YYYY")</f>
        <v>2017</v>
      </c>
    </row>
    <row r="1594" spans="1:19" x14ac:dyDescent="0.3">
      <c r="A1594" s="1" t="s">
        <v>1701</v>
      </c>
      <c r="B1594" s="1" t="s">
        <v>36</v>
      </c>
      <c r="C1594" s="1" t="s">
        <v>24</v>
      </c>
      <c r="D1594" s="2">
        <v>36</v>
      </c>
      <c r="E1594" s="1" t="s">
        <v>16</v>
      </c>
      <c r="F1594" s="1" t="s">
        <v>17</v>
      </c>
      <c r="G1594" s="28">
        <v>42959</v>
      </c>
      <c r="H1594" s="3">
        <v>44590.58</v>
      </c>
      <c r="I1594" s="1" t="s">
        <v>31</v>
      </c>
      <c r="J1594" s="1" t="s">
        <v>27</v>
      </c>
      <c r="K1594" s="1" t="s">
        <v>28</v>
      </c>
      <c r="L1594" s="1" t="s">
        <v>28</v>
      </c>
      <c r="M1594" s="1" t="s">
        <v>22</v>
      </c>
      <c r="N1594" s="1" t="s">
        <v>22</v>
      </c>
      <c r="O1594" s="1" t="s">
        <v>20</v>
      </c>
      <c r="P1594" s="1" t="str">
        <f>IFERROR( LOOKUP(Table1[[#This Row],[Age]],$AO$3:$AO$8,$AP$3:$AP$8), "Out of Range")</f>
        <v>35-45</v>
      </c>
      <c r="Q1594" s="1" t="str">
        <f>TEXT(Table1[[#This Row],[Date Joined]],"DD")</f>
        <v>12</v>
      </c>
      <c r="R1594" s="1" t="str">
        <f>TEXT(Table1[[#This Row],[Date Joined]],"MMM")</f>
        <v>Aug</v>
      </c>
      <c r="S1594" s="1" t="str">
        <f>TEXT(Table1[[#This Row],[Date Joined]],"YYYY")</f>
        <v>2017</v>
      </c>
    </row>
    <row r="1595" spans="1:19" x14ac:dyDescent="0.3">
      <c r="A1595" s="1" t="s">
        <v>1702</v>
      </c>
      <c r="B1595" s="1" t="s">
        <v>95</v>
      </c>
      <c r="C1595" s="1" t="s">
        <v>24</v>
      </c>
      <c r="D1595" s="2">
        <v>47</v>
      </c>
      <c r="E1595" s="1" t="s">
        <v>16</v>
      </c>
      <c r="F1595" s="1" t="s">
        <v>17</v>
      </c>
      <c r="G1595" s="28">
        <v>42959</v>
      </c>
      <c r="H1595" s="3">
        <v>128688.58</v>
      </c>
      <c r="I1595" s="1" t="s">
        <v>18</v>
      </c>
      <c r="J1595" s="1" t="s">
        <v>27</v>
      </c>
      <c r="K1595" s="1" t="s">
        <v>28</v>
      </c>
      <c r="L1595" s="1" t="s">
        <v>20</v>
      </c>
      <c r="M1595" s="1" t="s">
        <v>21</v>
      </c>
      <c r="N1595" s="1" t="s">
        <v>22</v>
      </c>
      <c r="O1595" s="1" t="s">
        <v>20</v>
      </c>
      <c r="P1595" s="1" t="str">
        <f>IFERROR( LOOKUP(Table1[[#This Row],[Age]],$AO$3:$AO$8,$AP$3:$AP$8), "Out of Range")</f>
        <v>45-55</v>
      </c>
      <c r="Q1595" s="1" t="str">
        <f>TEXT(Table1[[#This Row],[Date Joined]],"DD")</f>
        <v>12</v>
      </c>
      <c r="R1595" s="1" t="str">
        <f>TEXT(Table1[[#This Row],[Date Joined]],"MMM")</f>
        <v>Aug</v>
      </c>
      <c r="S1595" s="1" t="str">
        <f>TEXT(Table1[[#This Row],[Date Joined]],"YYYY")</f>
        <v>2017</v>
      </c>
    </row>
    <row r="1596" spans="1:19" x14ac:dyDescent="0.3">
      <c r="A1596" s="1" t="s">
        <v>1703</v>
      </c>
      <c r="B1596" s="1" t="s">
        <v>52</v>
      </c>
      <c r="C1596" s="1" t="s">
        <v>24</v>
      </c>
      <c r="D1596" s="2">
        <v>40</v>
      </c>
      <c r="E1596" s="1" t="s">
        <v>16</v>
      </c>
      <c r="F1596" s="1" t="s">
        <v>26</v>
      </c>
      <c r="G1596" s="28">
        <v>42959</v>
      </c>
      <c r="H1596" s="3">
        <v>20315.52</v>
      </c>
      <c r="I1596" s="1" t="s">
        <v>49</v>
      </c>
      <c r="J1596" s="1" t="s">
        <v>27</v>
      </c>
      <c r="K1596" s="1" t="s">
        <v>28</v>
      </c>
      <c r="L1596" s="1" t="s">
        <v>20</v>
      </c>
      <c r="M1596" s="1" t="s">
        <v>21</v>
      </c>
      <c r="N1596" s="1" t="s">
        <v>22</v>
      </c>
      <c r="O1596" s="1" t="s">
        <v>20</v>
      </c>
      <c r="P1596" s="1" t="str">
        <f>IFERROR( LOOKUP(Table1[[#This Row],[Age]],$AO$3:$AO$8,$AP$3:$AP$8), "Out of Range")</f>
        <v>35-45</v>
      </c>
      <c r="Q1596" s="1" t="str">
        <f>TEXT(Table1[[#This Row],[Date Joined]],"DD")</f>
        <v>12</v>
      </c>
      <c r="R1596" s="1" t="str">
        <f>TEXT(Table1[[#This Row],[Date Joined]],"MMM")</f>
        <v>Aug</v>
      </c>
      <c r="S1596" s="1" t="str">
        <f>TEXT(Table1[[#This Row],[Date Joined]],"YYYY")</f>
        <v>2017</v>
      </c>
    </row>
    <row r="1597" spans="1:19" x14ac:dyDescent="0.3">
      <c r="A1597" s="1" t="s">
        <v>1707</v>
      </c>
      <c r="B1597" s="1" t="s">
        <v>79</v>
      </c>
      <c r="C1597" s="1" t="s">
        <v>15</v>
      </c>
      <c r="D1597" s="2">
        <v>29</v>
      </c>
      <c r="E1597" s="1" t="s">
        <v>34</v>
      </c>
      <c r="F1597" s="1" t="s">
        <v>17</v>
      </c>
      <c r="G1597" s="28">
        <v>42959</v>
      </c>
      <c r="H1597" s="3">
        <v>111787.4</v>
      </c>
      <c r="I1597" s="1" t="s">
        <v>31</v>
      </c>
      <c r="J1597" s="1" t="s">
        <v>19</v>
      </c>
      <c r="K1597" s="1" t="s">
        <v>28</v>
      </c>
      <c r="L1597" s="1" t="s">
        <v>20</v>
      </c>
      <c r="M1597" s="1" t="s">
        <v>21</v>
      </c>
      <c r="N1597" s="1" t="s">
        <v>22</v>
      </c>
      <c r="O1597" s="1" t="s">
        <v>20</v>
      </c>
      <c r="P1597" s="1" t="str">
        <f>IFERROR( LOOKUP(Table1[[#This Row],[Age]],$AO$3:$AO$8,$AP$3:$AP$8), "Out of Range")</f>
        <v>26-35</v>
      </c>
      <c r="Q1597" s="1" t="str">
        <f>TEXT(Table1[[#This Row],[Date Joined]],"DD")</f>
        <v>12</v>
      </c>
      <c r="R1597" s="1" t="str">
        <f>TEXT(Table1[[#This Row],[Date Joined]],"MMM")</f>
        <v>Aug</v>
      </c>
      <c r="S1597" s="1" t="str">
        <f>TEXT(Table1[[#This Row],[Date Joined]],"YYYY")</f>
        <v>2017</v>
      </c>
    </row>
    <row r="1598" spans="1:19" x14ac:dyDescent="0.3">
      <c r="A1598" s="1" t="s">
        <v>1705</v>
      </c>
      <c r="B1598" s="1" t="s">
        <v>44</v>
      </c>
      <c r="C1598" s="1" t="s">
        <v>24</v>
      </c>
      <c r="D1598" s="2">
        <v>45</v>
      </c>
      <c r="E1598" s="1" t="s">
        <v>40</v>
      </c>
      <c r="F1598" s="1" t="s">
        <v>41</v>
      </c>
      <c r="G1598" s="28">
        <v>42959</v>
      </c>
      <c r="H1598" s="3">
        <v>6194.25</v>
      </c>
      <c r="I1598" s="1" t="s">
        <v>18</v>
      </c>
      <c r="J1598" s="1" t="s">
        <v>27</v>
      </c>
      <c r="K1598" s="1" t="s">
        <v>20</v>
      </c>
      <c r="L1598" s="1" t="s">
        <v>28</v>
      </c>
      <c r="M1598" s="1" t="s">
        <v>21</v>
      </c>
      <c r="N1598" s="1" t="s">
        <v>22</v>
      </c>
      <c r="O1598" s="1" t="s">
        <v>20</v>
      </c>
      <c r="P1598" s="1" t="str">
        <f>IFERROR( LOOKUP(Table1[[#This Row],[Age]],$AO$3:$AO$8,$AP$3:$AP$8), "Out of Range")</f>
        <v>45-55</v>
      </c>
      <c r="Q1598" s="1" t="str">
        <f>TEXT(Table1[[#This Row],[Date Joined]],"DD")</f>
        <v>12</v>
      </c>
      <c r="R1598" s="1" t="str">
        <f>TEXT(Table1[[#This Row],[Date Joined]],"MMM")</f>
        <v>Aug</v>
      </c>
      <c r="S1598" s="1" t="str">
        <f>TEXT(Table1[[#This Row],[Date Joined]],"YYYY")</f>
        <v>2017</v>
      </c>
    </row>
    <row r="1599" spans="1:19" x14ac:dyDescent="0.3">
      <c r="A1599" s="1" t="s">
        <v>1706</v>
      </c>
      <c r="B1599" s="1" t="s">
        <v>97</v>
      </c>
      <c r="C1599" s="1" t="s">
        <v>15</v>
      </c>
      <c r="D1599" s="2">
        <v>51</v>
      </c>
      <c r="E1599" s="1" t="s">
        <v>40</v>
      </c>
      <c r="F1599" s="1" t="s">
        <v>26</v>
      </c>
      <c r="G1599" s="28">
        <v>42959</v>
      </c>
      <c r="H1599" s="3">
        <v>54785.4</v>
      </c>
      <c r="I1599" s="1" t="s">
        <v>31</v>
      </c>
      <c r="J1599" s="1" t="s">
        <v>32</v>
      </c>
      <c r="K1599" s="1" t="s">
        <v>28</v>
      </c>
      <c r="L1599" s="1" t="s">
        <v>20</v>
      </c>
      <c r="M1599" s="1" t="s">
        <v>21</v>
      </c>
      <c r="N1599" s="1" t="s">
        <v>22</v>
      </c>
      <c r="O1599" s="1" t="s">
        <v>20</v>
      </c>
      <c r="P1599" s="1" t="str">
        <f>IFERROR( LOOKUP(Table1[[#This Row],[Age]],$AO$3:$AO$8,$AP$3:$AP$8), "Out of Range")</f>
        <v>45-55</v>
      </c>
      <c r="Q1599" s="1" t="str">
        <f>TEXT(Table1[[#This Row],[Date Joined]],"DD")</f>
        <v>12</v>
      </c>
      <c r="R1599" s="1" t="str">
        <f>TEXT(Table1[[#This Row],[Date Joined]],"MMM")</f>
        <v>Aug</v>
      </c>
      <c r="S1599" s="1" t="str">
        <f>TEXT(Table1[[#This Row],[Date Joined]],"YYYY")</f>
        <v>2017</v>
      </c>
    </row>
    <row r="1600" spans="1:19" x14ac:dyDescent="0.3">
      <c r="A1600" s="1" t="s">
        <v>1722</v>
      </c>
      <c r="B1600" s="1" t="s">
        <v>101</v>
      </c>
      <c r="C1600" s="1" t="s">
        <v>15</v>
      </c>
      <c r="D1600" s="2">
        <v>29</v>
      </c>
      <c r="E1600" s="1" t="s">
        <v>34</v>
      </c>
      <c r="F1600" s="1" t="s">
        <v>41</v>
      </c>
      <c r="G1600" s="28">
        <v>42960</v>
      </c>
      <c r="H1600" s="3">
        <v>131109.88</v>
      </c>
      <c r="I1600" s="1" t="s">
        <v>18</v>
      </c>
      <c r="J1600" s="1" t="s">
        <v>19</v>
      </c>
      <c r="K1600" s="1" t="s">
        <v>28</v>
      </c>
      <c r="L1600" s="1" t="s">
        <v>20</v>
      </c>
      <c r="M1600" s="1" t="s">
        <v>22</v>
      </c>
      <c r="N1600" s="1" t="s">
        <v>22</v>
      </c>
      <c r="O1600" s="1" t="s">
        <v>20</v>
      </c>
      <c r="P1600" s="1" t="str">
        <f>IFERROR( LOOKUP(Table1[[#This Row],[Age]],$AO$3:$AO$8,$AP$3:$AP$8), "Out of Range")</f>
        <v>26-35</v>
      </c>
      <c r="Q1600" s="1" t="str">
        <f>TEXT(Table1[[#This Row],[Date Joined]],"DD")</f>
        <v>13</v>
      </c>
      <c r="R1600" s="1" t="str">
        <f>TEXT(Table1[[#This Row],[Date Joined]],"MMM")</f>
        <v>Aug</v>
      </c>
      <c r="S1600" s="1" t="str">
        <f>TEXT(Table1[[#This Row],[Date Joined]],"YYYY")</f>
        <v>2017</v>
      </c>
    </row>
    <row r="1601" spans="1:19" x14ac:dyDescent="0.3">
      <c r="A1601" s="1" t="s">
        <v>1708</v>
      </c>
      <c r="B1601" s="1" t="s">
        <v>104</v>
      </c>
      <c r="C1601" s="1" t="s">
        <v>24</v>
      </c>
      <c r="D1601" s="2">
        <v>39</v>
      </c>
      <c r="E1601" s="1" t="s">
        <v>25</v>
      </c>
      <c r="F1601" s="1" t="s">
        <v>26</v>
      </c>
      <c r="G1601" s="28">
        <v>42959</v>
      </c>
      <c r="H1601" s="3">
        <v>31748.81</v>
      </c>
      <c r="I1601" s="1" t="s">
        <v>18</v>
      </c>
      <c r="J1601" s="1" t="s">
        <v>32</v>
      </c>
      <c r="K1601" s="1" t="s">
        <v>28</v>
      </c>
      <c r="L1601" s="1" t="s">
        <v>20</v>
      </c>
      <c r="M1601" s="1" t="s">
        <v>21</v>
      </c>
      <c r="N1601" s="1" t="s">
        <v>22</v>
      </c>
      <c r="O1601" s="1" t="s">
        <v>20</v>
      </c>
      <c r="P1601" s="1" t="str">
        <f>IFERROR( LOOKUP(Table1[[#This Row],[Age]],$AO$3:$AO$8,$AP$3:$AP$8), "Out of Range")</f>
        <v>35-45</v>
      </c>
      <c r="Q1601" s="1" t="str">
        <f>TEXT(Table1[[#This Row],[Date Joined]],"DD")</f>
        <v>12</v>
      </c>
      <c r="R1601" s="1" t="str">
        <f>TEXT(Table1[[#This Row],[Date Joined]],"MMM")</f>
        <v>Aug</v>
      </c>
      <c r="S1601" s="1" t="str">
        <f>TEXT(Table1[[#This Row],[Date Joined]],"YYYY")</f>
        <v>2017</v>
      </c>
    </row>
    <row r="1602" spans="1:19" x14ac:dyDescent="0.3">
      <c r="A1602" s="1" t="s">
        <v>1709</v>
      </c>
      <c r="B1602" s="1" t="s">
        <v>61</v>
      </c>
      <c r="C1602" s="1" t="s">
        <v>15</v>
      </c>
      <c r="D1602" s="2">
        <v>40</v>
      </c>
      <c r="E1602" s="1" t="s">
        <v>16</v>
      </c>
      <c r="F1602" s="1" t="s">
        <v>17</v>
      </c>
      <c r="G1602" s="28">
        <v>42960</v>
      </c>
      <c r="H1602" s="3">
        <v>73129.990000000005</v>
      </c>
      <c r="I1602" s="1" t="s">
        <v>18</v>
      </c>
      <c r="J1602" s="1" t="s">
        <v>27</v>
      </c>
      <c r="K1602" s="1" t="s">
        <v>28</v>
      </c>
      <c r="L1602" s="1" t="s">
        <v>28</v>
      </c>
      <c r="M1602" s="1" t="s">
        <v>21</v>
      </c>
      <c r="N1602" s="1" t="s">
        <v>29</v>
      </c>
      <c r="O1602" s="1" t="s">
        <v>20</v>
      </c>
      <c r="P1602" s="1" t="str">
        <f>IFERROR( LOOKUP(Table1[[#This Row],[Age]],$AO$3:$AO$8,$AP$3:$AP$8), "Out of Range")</f>
        <v>35-45</v>
      </c>
      <c r="Q1602" s="1" t="str">
        <f>TEXT(Table1[[#This Row],[Date Joined]],"DD")</f>
        <v>13</v>
      </c>
      <c r="R1602" s="1" t="str">
        <f>TEXT(Table1[[#This Row],[Date Joined]],"MMM")</f>
        <v>Aug</v>
      </c>
      <c r="S1602" s="1" t="str">
        <f>TEXT(Table1[[#This Row],[Date Joined]],"YYYY")</f>
        <v>2017</v>
      </c>
    </row>
    <row r="1603" spans="1:19" x14ac:dyDescent="0.3">
      <c r="A1603" s="1" t="s">
        <v>1710</v>
      </c>
      <c r="B1603" s="1" t="s">
        <v>105</v>
      </c>
      <c r="C1603" s="1" t="s">
        <v>24</v>
      </c>
      <c r="D1603" s="2">
        <v>39</v>
      </c>
      <c r="E1603" s="1" t="s">
        <v>16</v>
      </c>
      <c r="F1603" s="1" t="s">
        <v>41</v>
      </c>
      <c r="G1603" s="28">
        <v>42960</v>
      </c>
      <c r="H1603" s="3">
        <v>32576.31</v>
      </c>
      <c r="I1603" s="1" t="s">
        <v>18</v>
      </c>
      <c r="J1603" s="1" t="s">
        <v>19</v>
      </c>
      <c r="K1603" s="1" t="s">
        <v>28</v>
      </c>
      <c r="L1603" s="1" t="s">
        <v>20</v>
      </c>
      <c r="M1603" s="1" t="s">
        <v>21</v>
      </c>
      <c r="N1603" s="1" t="s">
        <v>22</v>
      </c>
      <c r="O1603" s="1" t="s">
        <v>20</v>
      </c>
      <c r="P1603" s="1" t="str">
        <f>IFERROR( LOOKUP(Table1[[#This Row],[Age]],$AO$3:$AO$8,$AP$3:$AP$8), "Out of Range")</f>
        <v>35-45</v>
      </c>
      <c r="Q1603" s="1" t="str">
        <f>TEXT(Table1[[#This Row],[Date Joined]],"DD")</f>
        <v>13</v>
      </c>
      <c r="R1603" s="1" t="str">
        <f>TEXT(Table1[[#This Row],[Date Joined]],"MMM")</f>
        <v>Aug</v>
      </c>
      <c r="S1603" s="1" t="str">
        <f>TEXT(Table1[[#This Row],[Date Joined]],"YYYY")</f>
        <v>2017</v>
      </c>
    </row>
    <row r="1604" spans="1:19" x14ac:dyDescent="0.3">
      <c r="A1604" s="1" t="s">
        <v>1711</v>
      </c>
      <c r="B1604" s="1" t="s">
        <v>83</v>
      </c>
      <c r="C1604" s="1" t="s">
        <v>15</v>
      </c>
      <c r="D1604" s="2">
        <v>42</v>
      </c>
      <c r="E1604" s="1" t="s">
        <v>16</v>
      </c>
      <c r="F1604" s="1" t="s">
        <v>17</v>
      </c>
      <c r="G1604" s="28">
        <v>42960</v>
      </c>
      <c r="H1604" s="3">
        <v>143414.06</v>
      </c>
      <c r="I1604" s="1" t="s">
        <v>49</v>
      </c>
      <c r="J1604" s="1" t="s">
        <v>27</v>
      </c>
      <c r="K1604" s="1" t="s">
        <v>28</v>
      </c>
      <c r="L1604" s="1" t="s">
        <v>20</v>
      </c>
      <c r="M1604" s="1" t="s">
        <v>22</v>
      </c>
      <c r="N1604" s="1" t="s">
        <v>22</v>
      </c>
      <c r="O1604" s="1" t="s">
        <v>20</v>
      </c>
      <c r="P1604" s="1" t="str">
        <f>IFERROR( LOOKUP(Table1[[#This Row],[Age]],$AO$3:$AO$8,$AP$3:$AP$8), "Out of Range")</f>
        <v>35-45</v>
      </c>
      <c r="Q1604" s="1" t="str">
        <f>TEXT(Table1[[#This Row],[Date Joined]],"DD")</f>
        <v>13</v>
      </c>
      <c r="R1604" s="1" t="str">
        <f>TEXT(Table1[[#This Row],[Date Joined]],"MMM")</f>
        <v>Aug</v>
      </c>
      <c r="S1604" s="1" t="str">
        <f>TEXT(Table1[[#This Row],[Date Joined]],"YYYY")</f>
        <v>2017</v>
      </c>
    </row>
    <row r="1605" spans="1:19" x14ac:dyDescent="0.3">
      <c r="A1605" s="1" t="s">
        <v>1712</v>
      </c>
      <c r="B1605" s="1" t="s">
        <v>101</v>
      </c>
      <c r="C1605" s="1" t="s">
        <v>24</v>
      </c>
      <c r="D1605" s="2">
        <v>37</v>
      </c>
      <c r="E1605" s="1" t="s">
        <v>16</v>
      </c>
      <c r="F1605" s="1" t="s">
        <v>41</v>
      </c>
      <c r="G1605" s="28">
        <v>42960</v>
      </c>
      <c r="H1605" s="3">
        <v>134187.60999999999</v>
      </c>
      <c r="I1605" s="1" t="s">
        <v>18</v>
      </c>
      <c r="J1605" s="1" t="s">
        <v>22</v>
      </c>
      <c r="K1605" s="1" t="s">
        <v>20</v>
      </c>
      <c r="L1605" s="1" t="s">
        <v>20</v>
      </c>
      <c r="M1605" s="1" t="s">
        <v>21</v>
      </c>
      <c r="N1605" s="1" t="s">
        <v>69</v>
      </c>
      <c r="O1605" s="1" t="s">
        <v>20</v>
      </c>
      <c r="P1605" s="1" t="str">
        <f>IFERROR( LOOKUP(Table1[[#This Row],[Age]],$AO$3:$AO$8,$AP$3:$AP$8), "Out of Range")</f>
        <v>35-45</v>
      </c>
      <c r="Q1605" s="1" t="str">
        <f>TEXT(Table1[[#This Row],[Date Joined]],"DD")</f>
        <v>13</v>
      </c>
      <c r="R1605" s="1" t="str">
        <f>TEXT(Table1[[#This Row],[Date Joined]],"MMM")</f>
        <v>Aug</v>
      </c>
      <c r="S1605" s="1" t="str">
        <f>TEXT(Table1[[#This Row],[Date Joined]],"YYYY")</f>
        <v>2017</v>
      </c>
    </row>
    <row r="1606" spans="1:19" x14ac:dyDescent="0.3">
      <c r="A1606" s="1" t="s">
        <v>1729</v>
      </c>
      <c r="B1606" s="1" t="s">
        <v>94</v>
      </c>
      <c r="C1606" s="1" t="s">
        <v>15</v>
      </c>
      <c r="D1606" s="2">
        <v>29</v>
      </c>
      <c r="E1606" s="1" t="s">
        <v>16</v>
      </c>
      <c r="F1606" s="1" t="s">
        <v>17</v>
      </c>
      <c r="G1606" s="28">
        <v>42961</v>
      </c>
      <c r="H1606" s="3">
        <v>46334.04</v>
      </c>
      <c r="I1606" s="1" t="s">
        <v>18</v>
      </c>
      <c r="J1606" s="1" t="s">
        <v>19</v>
      </c>
      <c r="K1606" s="1" t="s">
        <v>28</v>
      </c>
      <c r="L1606" s="1" t="s">
        <v>20</v>
      </c>
      <c r="M1606" s="1" t="s">
        <v>21</v>
      </c>
      <c r="N1606" s="1" t="s">
        <v>22</v>
      </c>
      <c r="O1606" s="1" t="s">
        <v>20</v>
      </c>
      <c r="P1606" s="1" t="str">
        <f>IFERROR( LOOKUP(Table1[[#This Row],[Age]],$AO$3:$AO$8,$AP$3:$AP$8), "Out of Range")</f>
        <v>26-35</v>
      </c>
      <c r="Q1606" s="1" t="str">
        <f>TEXT(Table1[[#This Row],[Date Joined]],"DD")</f>
        <v>14</v>
      </c>
      <c r="R1606" s="1" t="str">
        <f>TEXT(Table1[[#This Row],[Date Joined]],"MMM")</f>
        <v>Aug</v>
      </c>
      <c r="S1606" s="1" t="str">
        <f>TEXT(Table1[[#This Row],[Date Joined]],"YYYY")</f>
        <v>2017</v>
      </c>
    </row>
    <row r="1607" spans="1:19" x14ac:dyDescent="0.3">
      <c r="A1607" s="1" t="s">
        <v>1714</v>
      </c>
      <c r="B1607" s="1" t="s">
        <v>79</v>
      </c>
      <c r="C1607" s="1" t="s">
        <v>15</v>
      </c>
      <c r="D1607" s="2">
        <v>36</v>
      </c>
      <c r="E1607" s="1" t="s">
        <v>16</v>
      </c>
      <c r="F1607" s="1" t="s">
        <v>17</v>
      </c>
      <c r="G1607" s="28">
        <v>42960</v>
      </c>
      <c r="H1607" s="3">
        <v>95941.48</v>
      </c>
      <c r="I1607" s="1" t="s">
        <v>18</v>
      </c>
      <c r="J1607" s="1" t="s">
        <v>27</v>
      </c>
      <c r="K1607" s="1" t="s">
        <v>28</v>
      </c>
      <c r="L1607" s="1" t="s">
        <v>28</v>
      </c>
      <c r="M1607" s="1" t="s">
        <v>21</v>
      </c>
      <c r="N1607" s="1" t="s">
        <v>22</v>
      </c>
      <c r="O1607" s="1" t="s">
        <v>20</v>
      </c>
      <c r="P1607" s="1" t="str">
        <f>IFERROR( LOOKUP(Table1[[#This Row],[Age]],$AO$3:$AO$8,$AP$3:$AP$8), "Out of Range")</f>
        <v>35-45</v>
      </c>
      <c r="Q1607" s="1" t="str">
        <f>TEXT(Table1[[#This Row],[Date Joined]],"DD")</f>
        <v>13</v>
      </c>
      <c r="R1607" s="1" t="str">
        <f>TEXT(Table1[[#This Row],[Date Joined]],"MMM")</f>
        <v>Aug</v>
      </c>
      <c r="S1607" s="1" t="str">
        <f>TEXT(Table1[[#This Row],[Date Joined]],"YYYY")</f>
        <v>2017</v>
      </c>
    </row>
    <row r="1608" spans="1:19" x14ac:dyDescent="0.3">
      <c r="A1608" s="1" t="s">
        <v>1789</v>
      </c>
      <c r="B1608" s="1" t="s">
        <v>51</v>
      </c>
      <c r="C1608" s="1" t="s">
        <v>15</v>
      </c>
      <c r="D1608" s="2">
        <v>29</v>
      </c>
      <c r="E1608" s="1" t="s">
        <v>34</v>
      </c>
      <c r="F1608" s="1" t="s">
        <v>17</v>
      </c>
      <c r="G1608" s="28">
        <v>42967</v>
      </c>
      <c r="H1608" s="3">
        <v>45604.57</v>
      </c>
      <c r="I1608" s="1" t="s">
        <v>31</v>
      </c>
      <c r="J1608" s="1" t="s">
        <v>27</v>
      </c>
      <c r="K1608" s="1" t="s">
        <v>20</v>
      </c>
      <c r="L1608" s="1" t="s">
        <v>20</v>
      </c>
      <c r="M1608" s="1" t="s">
        <v>21</v>
      </c>
      <c r="N1608" s="1" t="s">
        <v>22</v>
      </c>
      <c r="O1608" s="1" t="s">
        <v>28</v>
      </c>
      <c r="P1608" s="1" t="str">
        <f>IFERROR( LOOKUP(Table1[[#This Row],[Age]],$AO$3:$AO$8,$AP$3:$AP$8), "Out of Range")</f>
        <v>26-35</v>
      </c>
      <c r="Q1608" s="1" t="str">
        <f>TEXT(Table1[[#This Row],[Date Joined]],"DD")</f>
        <v>20</v>
      </c>
      <c r="R1608" s="1" t="str">
        <f>TEXT(Table1[[#This Row],[Date Joined]],"MMM")</f>
        <v>Aug</v>
      </c>
      <c r="S1608" s="1" t="str">
        <f>TEXT(Table1[[#This Row],[Date Joined]],"YYYY")</f>
        <v>2017</v>
      </c>
    </row>
    <row r="1609" spans="1:19" x14ac:dyDescent="0.3">
      <c r="A1609" s="1" t="s">
        <v>1716</v>
      </c>
      <c r="B1609" s="1" t="s">
        <v>84</v>
      </c>
      <c r="C1609" s="1" t="s">
        <v>24</v>
      </c>
      <c r="D1609" s="2">
        <v>39</v>
      </c>
      <c r="E1609" s="1" t="s">
        <v>16</v>
      </c>
      <c r="F1609" s="1" t="s">
        <v>17</v>
      </c>
      <c r="G1609" s="28">
        <v>42960</v>
      </c>
      <c r="H1609" s="3">
        <v>66097.39</v>
      </c>
      <c r="I1609" s="1" t="s">
        <v>49</v>
      </c>
      <c r="J1609" s="1" t="s">
        <v>32</v>
      </c>
      <c r="K1609" s="1" t="s">
        <v>20</v>
      </c>
      <c r="L1609" s="1" t="s">
        <v>28</v>
      </c>
      <c r="M1609" s="1" t="s">
        <v>21</v>
      </c>
      <c r="N1609" s="1" t="s">
        <v>22</v>
      </c>
      <c r="O1609" s="1" t="s">
        <v>20</v>
      </c>
      <c r="P1609" s="1" t="str">
        <f>IFERROR( LOOKUP(Table1[[#This Row],[Age]],$AO$3:$AO$8,$AP$3:$AP$8), "Out of Range")</f>
        <v>35-45</v>
      </c>
      <c r="Q1609" s="1" t="str">
        <f>TEXT(Table1[[#This Row],[Date Joined]],"DD")</f>
        <v>13</v>
      </c>
      <c r="R1609" s="1" t="str">
        <f>TEXT(Table1[[#This Row],[Date Joined]],"MMM")</f>
        <v>Aug</v>
      </c>
      <c r="S1609" s="1" t="str">
        <f>TEXT(Table1[[#This Row],[Date Joined]],"YYYY")</f>
        <v>2017</v>
      </c>
    </row>
    <row r="1610" spans="1:19" x14ac:dyDescent="0.3">
      <c r="A1610" s="1" t="s">
        <v>1717</v>
      </c>
      <c r="B1610" s="1" t="s">
        <v>88</v>
      </c>
      <c r="C1610" s="1" t="s">
        <v>24</v>
      </c>
      <c r="D1610" s="2">
        <v>64</v>
      </c>
      <c r="E1610" s="1" t="s">
        <v>40</v>
      </c>
      <c r="F1610" s="1" t="s">
        <v>41</v>
      </c>
      <c r="G1610" s="28">
        <v>42960</v>
      </c>
      <c r="H1610" s="3">
        <v>35106.519999999997</v>
      </c>
      <c r="I1610" s="1" t="s">
        <v>18</v>
      </c>
      <c r="J1610" s="1" t="s">
        <v>19</v>
      </c>
      <c r="K1610" s="1" t="s">
        <v>28</v>
      </c>
      <c r="L1610" s="1" t="s">
        <v>20</v>
      </c>
      <c r="M1610" s="1" t="s">
        <v>22</v>
      </c>
      <c r="N1610" s="1" t="s">
        <v>22</v>
      </c>
      <c r="O1610" s="1" t="s">
        <v>20</v>
      </c>
      <c r="P1610" s="1" t="str">
        <f>IFERROR( LOOKUP(Table1[[#This Row],[Age]],$AO$3:$AO$8,$AP$3:$AP$8), "Out of Range")</f>
        <v>55-65</v>
      </c>
      <c r="Q1610" s="1" t="str">
        <f>TEXT(Table1[[#This Row],[Date Joined]],"DD")</f>
        <v>13</v>
      </c>
      <c r="R1610" s="1" t="str">
        <f>TEXT(Table1[[#This Row],[Date Joined]],"MMM")</f>
        <v>Aug</v>
      </c>
      <c r="S1610" s="1" t="str">
        <f>TEXT(Table1[[#This Row],[Date Joined]],"YYYY")</f>
        <v>2017</v>
      </c>
    </row>
    <row r="1611" spans="1:19" x14ac:dyDescent="0.3">
      <c r="A1611" s="1" t="s">
        <v>1718</v>
      </c>
      <c r="B1611" s="1" t="s">
        <v>84</v>
      </c>
      <c r="C1611" s="1" t="s">
        <v>15</v>
      </c>
      <c r="D1611" s="2">
        <v>44</v>
      </c>
      <c r="E1611" s="1" t="s">
        <v>40</v>
      </c>
      <c r="F1611" s="1" t="s">
        <v>17</v>
      </c>
      <c r="G1611" s="28">
        <v>42960</v>
      </c>
      <c r="H1611" s="3">
        <v>6628.4</v>
      </c>
      <c r="I1611" s="1" t="s">
        <v>31</v>
      </c>
      <c r="J1611" s="1" t="s">
        <v>27</v>
      </c>
      <c r="K1611" s="1" t="s">
        <v>20</v>
      </c>
      <c r="L1611" s="1" t="s">
        <v>20</v>
      </c>
      <c r="M1611" s="1" t="s">
        <v>21</v>
      </c>
      <c r="N1611" s="1" t="s">
        <v>22</v>
      </c>
      <c r="O1611" s="1" t="s">
        <v>20</v>
      </c>
      <c r="P1611" s="1" t="str">
        <f>IFERROR( LOOKUP(Table1[[#This Row],[Age]],$AO$3:$AO$8,$AP$3:$AP$8), "Out of Range")</f>
        <v>35-45</v>
      </c>
      <c r="Q1611" s="1" t="str">
        <f>TEXT(Table1[[#This Row],[Date Joined]],"DD")</f>
        <v>13</v>
      </c>
      <c r="R1611" s="1" t="str">
        <f>TEXT(Table1[[#This Row],[Date Joined]],"MMM")</f>
        <v>Aug</v>
      </c>
      <c r="S1611" s="1" t="str">
        <f>TEXT(Table1[[#This Row],[Date Joined]],"YYYY")</f>
        <v>2017</v>
      </c>
    </row>
    <row r="1612" spans="1:19" x14ac:dyDescent="0.3">
      <c r="A1612" s="1" t="s">
        <v>1811</v>
      </c>
      <c r="B1612" s="1" t="s">
        <v>68</v>
      </c>
      <c r="C1612" s="1" t="s">
        <v>15</v>
      </c>
      <c r="D1612" s="2">
        <v>29</v>
      </c>
      <c r="E1612" s="1" t="s">
        <v>16</v>
      </c>
      <c r="F1612" s="1" t="s">
        <v>26</v>
      </c>
      <c r="G1612" s="28">
        <v>42969</v>
      </c>
      <c r="H1612" s="3">
        <v>95300.22</v>
      </c>
      <c r="I1612" s="1" t="s">
        <v>49</v>
      </c>
      <c r="J1612" s="1" t="s">
        <v>27</v>
      </c>
      <c r="K1612" s="1" t="s">
        <v>28</v>
      </c>
      <c r="L1612" s="1" t="s">
        <v>20</v>
      </c>
      <c r="M1612" s="1" t="s">
        <v>22</v>
      </c>
      <c r="N1612" s="1" t="s">
        <v>22</v>
      </c>
      <c r="O1612" s="1" t="s">
        <v>20</v>
      </c>
      <c r="P1612" s="1" t="str">
        <f>IFERROR( LOOKUP(Table1[[#This Row],[Age]],$AO$3:$AO$8,$AP$3:$AP$8), "Out of Range")</f>
        <v>26-35</v>
      </c>
      <c r="Q1612" s="1" t="str">
        <f>TEXT(Table1[[#This Row],[Date Joined]],"DD")</f>
        <v>22</v>
      </c>
      <c r="R1612" s="1" t="str">
        <f>TEXT(Table1[[#This Row],[Date Joined]],"MMM")</f>
        <v>Aug</v>
      </c>
      <c r="S1612" s="1" t="str">
        <f>TEXT(Table1[[#This Row],[Date Joined]],"YYYY")</f>
        <v>2017</v>
      </c>
    </row>
    <row r="1613" spans="1:19" x14ac:dyDescent="0.3">
      <c r="A1613" s="1" t="s">
        <v>1720</v>
      </c>
      <c r="B1613" s="1" t="s">
        <v>79</v>
      </c>
      <c r="C1613" s="1" t="s">
        <v>15</v>
      </c>
      <c r="D1613" s="2">
        <v>61</v>
      </c>
      <c r="E1613" s="1" t="s">
        <v>40</v>
      </c>
      <c r="F1613" s="1" t="s">
        <v>41</v>
      </c>
      <c r="G1613" s="28">
        <v>42960</v>
      </c>
      <c r="H1613" s="3">
        <v>7350.94</v>
      </c>
      <c r="I1613" s="1" t="s">
        <v>49</v>
      </c>
      <c r="J1613" s="1" t="s">
        <v>32</v>
      </c>
      <c r="K1613" s="1" t="s">
        <v>20</v>
      </c>
      <c r="L1613" s="1" t="s">
        <v>20</v>
      </c>
      <c r="M1613" s="1" t="s">
        <v>21</v>
      </c>
      <c r="N1613" s="1" t="s">
        <v>22</v>
      </c>
      <c r="O1613" s="1" t="s">
        <v>28</v>
      </c>
      <c r="P1613" s="1" t="str">
        <f>IFERROR( LOOKUP(Table1[[#This Row],[Age]],$AO$3:$AO$8,$AP$3:$AP$8), "Out of Range")</f>
        <v>55-65</v>
      </c>
      <c r="Q1613" s="1" t="str">
        <f>TEXT(Table1[[#This Row],[Date Joined]],"DD")</f>
        <v>13</v>
      </c>
      <c r="R1613" s="1" t="str">
        <f>TEXT(Table1[[#This Row],[Date Joined]],"MMM")</f>
        <v>Aug</v>
      </c>
      <c r="S1613" s="1" t="str">
        <f>TEXT(Table1[[#This Row],[Date Joined]],"YYYY")</f>
        <v>2017</v>
      </c>
    </row>
    <row r="1614" spans="1:19" x14ac:dyDescent="0.3">
      <c r="A1614" s="1" t="s">
        <v>1721</v>
      </c>
      <c r="B1614" s="1" t="s">
        <v>92</v>
      </c>
      <c r="C1614" s="1" t="s">
        <v>15</v>
      </c>
      <c r="D1614" s="2">
        <v>55</v>
      </c>
      <c r="E1614" s="1" t="s">
        <v>40</v>
      </c>
      <c r="F1614" s="1" t="s">
        <v>26</v>
      </c>
      <c r="G1614" s="28">
        <v>42960</v>
      </c>
      <c r="H1614" s="3">
        <v>23606.12</v>
      </c>
      <c r="I1614" s="1" t="s">
        <v>49</v>
      </c>
      <c r="J1614" s="1" t="s">
        <v>32</v>
      </c>
      <c r="K1614" s="1" t="s">
        <v>28</v>
      </c>
      <c r="L1614" s="1" t="s">
        <v>28</v>
      </c>
      <c r="M1614" s="1" t="s">
        <v>22</v>
      </c>
      <c r="N1614" s="1" t="s">
        <v>22</v>
      </c>
      <c r="O1614" s="1" t="s">
        <v>20</v>
      </c>
      <c r="P1614" s="1" t="str">
        <f>IFERROR( LOOKUP(Table1[[#This Row],[Age]],$AO$3:$AO$8,$AP$3:$AP$8), "Out of Range")</f>
        <v>55-65</v>
      </c>
      <c r="Q1614" s="1" t="str">
        <f>TEXT(Table1[[#This Row],[Date Joined]],"DD")</f>
        <v>13</v>
      </c>
      <c r="R1614" s="1" t="str">
        <f>TEXT(Table1[[#This Row],[Date Joined]],"MMM")</f>
        <v>Aug</v>
      </c>
      <c r="S1614" s="1" t="str">
        <f>TEXT(Table1[[#This Row],[Date Joined]],"YYYY")</f>
        <v>2017</v>
      </c>
    </row>
    <row r="1615" spans="1:19" x14ac:dyDescent="0.3">
      <c r="A1615" s="1" t="s">
        <v>1830</v>
      </c>
      <c r="B1615" s="1" t="s">
        <v>70</v>
      </c>
      <c r="C1615" s="1" t="s">
        <v>15</v>
      </c>
      <c r="D1615" s="2">
        <v>29</v>
      </c>
      <c r="E1615" s="1" t="s">
        <v>16</v>
      </c>
      <c r="F1615" s="1" t="s">
        <v>17</v>
      </c>
      <c r="G1615" s="28">
        <v>42970</v>
      </c>
      <c r="H1615" s="3">
        <v>73021.06</v>
      </c>
      <c r="I1615" s="1" t="s">
        <v>18</v>
      </c>
      <c r="J1615" s="1" t="s">
        <v>27</v>
      </c>
      <c r="K1615" s="1" t="s">
        <v>20</v>
      </c>
      <c r="L1615" s="1" t="s">
        <v>20</v>
      </c>
      <c r="M1615" s="1" t="s">
        <v>21</v>
      </c>
      <c r="N1615" s="1" t="s">
        <v>22</v>
      </c>
      <c r="O1615" s="1" t="s">
        <v>20</v>
      </c>
      <c r="P1615" s="1" t="str">
        <f>IFERROR( LOOKUP(Table1[[#This Row],[Age]],$AO$3:$AO$8,$AP$3:$AP$8), "Out of Range")</f>
        <v>26-35</v>
      </c>
      <c r="Q1615" s="1" t="str">
        <f>TEXT(Table1[[#This Row],[Date Joined]],"DD")</f>
        <v>23</v>
      </c>
      <c r="R1615" s="1" t="str">
        <f>TEXT(Table1[[#This Row],[Date Joined]],"MMM")</f>
        <v>Aug</v>
      </c>
      <c r="S1615" s="1" t="str">
        <f>TEXT(Table1[[#This Row],[Date Joined]],"YYYY")</f>
        <v>2017</v>
      </c>
    </row>
    <row r="1616" spans="1:19" x14ac:dyDescent="0.3">
      <c r="A1616" s="1" t="s">
        <v>1836</v>
      </c>
      <c r="B1616" s="1" t="s">
        <v>74</v>
      </c>
      <c r="C1616" s="1" t="s">
        <v>24</v>
      </c>
      <c r="D1616" s="2">
        <v>29</v>
      </c>
      <c r="E1616" s="1" t="s">
        <v>16</v>
      </c>
      <c r="F1616" s="1" t="s">
        <v>17</v>
      </c>
      <c r="G1616" s="28">
        <v>42970</v>
      </c>
      <c r="H1616" s="3">
        <v>66186</v>
      </c>
      <c r="I1616" s="1" t="s">
        <v>18</v>
      </c>
      <c r="J1616" s="1" t="s">
        <v>32</v>
      </c>
      <c r="K1616" s="1" t="s">
        <v>20</v>
      </c>
      <c r="L1616" s="1" t="s">
        <v>20</v>
      </c>
      <c r="M1616" s="1" t="s">
        <v>21</v>
      </c>
      <c r="N1616" s="1" t="s">
        <v>22</v>
      </c>
      <c r="O1616" s="1" t="s">
        <v>28</v>
      </c>
      <c r="P1616" s="1" t="str">
        <f>IFERROR( LOOKUP(Table1[[#This Row],[Age]],$AO$3:$AO$8,$AP$3:$AP$8), "Out of Range")</f>
        <v>26-35</v>
      </c>
      <c r="Q1616" s="1" t="str">
        <f>TEXT(Table1[[#This Row],[Date Joined]],"DD")</f>
        <v>23</v>
      </c>
      <c r="R1616" s="1" t="str">
        <f>TEXT(Table1[[#This Row],[Date Joined]],"MMM")</f>
        <v>Aug</v>
      </c>
      <c r="S1616" s="1" t="str">
        <f>TEXT(Table1[[#This Row],[Date Joined]],"YYYY")</f>
        <v>2017</v>
      </c>
    </row>
    <row r="1617" spans="1:19" x14ac:dyDescent="0.3">
      <c r="A1617" s="1" t="s">
        <v>1856</v>
      </c>
      <c r="B1617" s="1" t="s">
        <v>43</v>
      </c>
      <c r="C1617" s="1" t="s">
        <v>15</v>
      </c>
      <c r="D1617" s="2">
        <v>29</v>
      </c>
      <c r="E1617" s="1" t="s">
        <v>34</v>
      </c>
      <c r="F1617" s="1" t="s">
        <v>41</v>
      </c>
      <c r="G1617" s="28">
        <v>42970</v>
      </c>
      <c r="H1617" s="3">
        <v>23524.16</v>
      </c>
      <c r="I1617" s="1" t="s">
        <v>18</v>
      </c>
      <c r="J1617" s="1" t="s">
        <v>32</v>
      </c>
      <c r="K1617" s="1" t="s">
        <v>28</v>
      </c>
      <c r="L1617" s="1" t="s">
        <v>20</v>
      </c>
      <c r="M1617" s="1" t="s">
        <v>22</v>
      </c>
      <c r="N1617" s="1" t="s">
        <v>22</v>
      </c>
      <c r="O1617" s="1" t="s">
        <v>20</v>
      </c>
      <c r="P1617" s="1" t="str">
        <f>IFERROR( LOOKUP(Table1[[#This Row],[Age]],$AO$3:$AO$8,$AP$3:$AP$8), "Out of Range")</f>
        <v>26-35</v>
      </c>
      <c r="Q1617" s="1" t="str">
        <f>TEXT(Table1[[#This Row],[Date Joined]],"DD")</f>
        <v>23</v>
      </c>
      <c r="R1617" s="1" t="str">
        <f>TEXT(Table1[[#This Row],[Date Joined]],"MMM")</f>
        <v>Aug</v>
      </c>
      <c r="S1617" s="1" t="str">
        <f>TEXT(Table1[[#This Row],[Date Joined]],"YYYY")</f>
        <v>2017</v>
      </c>
    </row>
    <row r="1618" spans="1:19" x14ac:dyDescent="0.3">
      <c r="A1618" s="1" t="s">
        <v>1725</v>
      </c>
      <c r="B1618" s="1" t="s">
        <v>35</v>
      </c>
      <c r="C1618" s="1" t="s">
        <v>24</v>
      </c>
      <c r="D1618" s="2">
        <v>36</v>
      </c>
      <c r="E1618" s="1" t="s">
        <v>16</v>
      </c>
      <c r="F1618" s="1" t="s">
        <v>17</v>
      </c>
      <c r="G1618" s="28">
        <v>42961</v>
      </c>
      <c r="H1618" s="3">
        <v>85479.99</v>
      </c>
      <c r="I1618" s="1" t="s">
        <v>18</v>
      </c>
      <c r="J1618" s="1" t="s">
        <v>19</v>
      </c>
      <c r="K1618" s="1" t="s">
        <v>20</v>
      </c>
      <c r="L1618" s="1" t="s">
        <v>20</v>
      </c>
      <c r="M1618" s="1" t="s">
        <v>21</v>
      </c>
      <c r="N1618" s="1" t="s">
        <v>22</v>
      </c>
      <c r="O1618" s="1" t="s">
        <v>20</v>
      </c>
      <c r="P1618" s="1" t="str">
        <f>IFERROR( LOOKUP(Table1[[#This Row],[Age]],$AO$3:$AO$8,$AP$3:$AP$8), "Out of Range")</f>
        <v>35-45</v>
      </c>
      <c r="Q1618" s="1" t="str">
        <f>TEXT(Table1[[#This Row],[Date Joined]],"DD")</f>
        <v>14</v>
      </c>
      <c r="R1618" s="1" t="str">
        <f>TEXT(Table1[[#This Row],[Date Joined]],"MMM")</f>
        <v>Aug</v>
      </c>
      <c r="S1618" s="1" t="str">
        <f>TEXT(Table1[[#This Row],[Date Joined]],"YYYY")</f>
        <v>2017</v>
      </c>
    </row>
    <row r="1619" spans="1:19" x14ac:dyDescent="0.3">
      <c r="A1619" s="1" t="s">
        <v>1863</v>
      </c>
      <c r="B1619" s="1" t="s">
        <v>78</v>
      </c>
      <c r="C1619" s="1" t="s">
        <v>15</v>
      </c>
      <c r="D1619" s="2">
        <v>29</v>
      </c>
      <c r="E1619" s="1" t="s">
        <v>16</v>
      </c>
      <c r="F1619" s="1" t="s">
        <v>41</v>
      </c>
      <c r="G1619" s="28">
        <v>42971</v>
      </c>
      <c r="H1619" s="3">
        <v>76048.160000000003</v>
      </c>
      <c r="I1619" s="1" t="s">
        <v>31</v>
      </c>
      <c r="J1619" s="1" t="s">
        <v>32</v>
      </c>
      <c r="K1619" s="1" t="s">
        <v>20</v>
      </c>
      <c r="L1619" s="1" t="s">
        <v>20</v>
      </c>
      <c r="M1619" s="1" t="s">
        <v>21</v>
      </c>
      <c r="N1619" s="1" t="s">
        <v>69</v>
      </c>
      <c r="O1619" s="1" t="s">
        <v>28</v>
      </c>
      <c r="P1619" s="1" t="str">
        <f>IFERROR( LOOKUP(Table1[[#This Row],[Age]],$AO$3:$AO$8,$AP$3:$AP$8), "Out of Range")</f>
        <v>26-35</v>
      </c>
      <c r="Q1619" s="1" t="str">
        <f>TEXT(Table1[[#This Row],[Date Joined]],"DD")</f>
        <v>24</v>
      </c>
      <c r="R1619" s="1" t="str">
        <f>TEXT(Table1[[#This Row],[Date Joined]],"MMM")</f>
        <v>Aug</v>
      </c>
      <c r="S1619" s="1" t="str">
        <f>TEXT(Table1[[#This Row],[Date Joined]],"YYYY")</f>
        <v>2017</v>
      </c>
    </row>
    <row r="1620" spans="1:19" x14ac:dyDescent="0.3">
      <c r="A1620" s="1" t="s">
        <v>1876</v>
      </c>
      <c r="B1620" s="1" t="s">
        <v>82</v>
      </c>
      <c r="C1620" s="1" t="s">
        <v>24</v>
      </c>
      <c r="D1620" s="2">
        <v>29</v>
      </c>
      <c r="E1620" s="1" t="s">
        <v>25</v>
      </c>
      <c r="F1620" s="1" t="s">
        <v>41</v>
      </c>
      <c r="G1620" s="28">
        <v>42971</v>
      </c>
      <c r="H1620" s="3">
        <v>48444.4</v>
      </c>
      <c r="I1620" s="1" t="s">
        <v>31</v>
      </c>
      <c r="J1620" s="1" t="s">
        <v>32</v>
      </c>
      <c r="K1620" s="1" t="s">
        <v>28</v>
      </c>
      <c r="L1620" s="1" t="s">
        <v>20</v>
      </c>
      <c r="M1620" s="1" t="s">
        <v>21</v>
      </c>
      <c r="N1620" s="1" t="s">
        <v>29</v>
      </c>
      <c r="O1620" s="1" t="s">
        <v>28</v>
      </c>
      <c r="P1620" s="1" t="str">
        <f>IFERROR( LOOKUP(Table1[[#This Row],[Age]],$AO$3:$AO$8,$AP$3:$AP$8), "Out of Range")</f>
        <v>26-35</v>
      </c>
      <c r="Q1620" s="1" t="str">
        <f>TEXT(Table1[[#This Row],[Date Joined]],"DD")</f>
        <v>24</v>
      </c>
      <c r="R1620" s="1" t="str">
        <f>TEXT(Table1[[#This Row],[Date Joined]],"MMM")</f>
        <v>Aug</v>
      </c>
      <c r="S1620" s="1" t="str">
        <f>TEXT(Table1[[#This Row],[Date Joined]],"YYYY")</f>
        <v>2017</v>
      </c>
    </row>
    <row r="1621" spans="1:19" x14ac:dyDescent="0.3">
      <c r="A1621" s="1" t="s">
        <v>1728</v>
      </c>
      <c r="B1621" s="1" t="s">
        <v>73</v>
      </c>
      <c r="C1621" s="1" t="s">
        <v>24</v>
      </c>
      <c r="D1621" s="2">
        <v>41</v>
      </c>
      <c r="E1621" s="1" t="s">
        <v>16</v>
      </c>
      <c r="F1621" s="1" t="s">
        <v>26</v>
      </c>
      <c r="G1621" s="28">
        <v>42961</v>
      </c>
      <c r="H1621" s="3">
        <v>19369.03</v>
      </c>
      <c r="I1621" s="1" t="s">
        <v>18</v>
      </c>
      <c r="J1621" s="1" t="s">
        <v>27</v>
      </c>
      <c r="K1621" s="1" t="s">
        <v>28</v>
      </c>
      <c r="L1621" s="1" t="s">
        <v>20</v>
      </c>
      <c r="M1621" s="1" t="s">
        <v>21</v>
      </c>
      <c r="N1621" s="1" t="s">
        <v>22</v>
      </c>
      <c r="O1621" s="1" t="s">
        <v>20</v>
      </c>
      <c r="P1621" s="1" t="str">
        <f>IFERROR( LOOKUP(Table1[[#This Row],[Age]],$AO$3:$AO$8,$AP$3:$AP$8), "Out of Range")</f>
        <v>35-45</v>
      </c>
      <c r="Q1621" s="1" t="str">
        <f>TEXT(Table1[[#This Row],[Date Joined]],"DD")</f>
        <v>14</v>
      </c>
      <c r="R1621" s="1" t="str">
        <f>TEXT(Table1[[#This Row],[Date Joined]],"MMM")</f>
        <v>Aug</v>
      </c>
      <c r="S1621" s="1" t="str">
        <f>TEXT(Table1[[#This Row],[Date Joined]],"YYYY")</f>
        <v>2017</v>
      </c>
    </row>
    <row r="1622" spans="1:19" x14ac:dyDescent="0.3">
      <c r="A1622" s="1" t="s">
        <v>1893</v>
      </c>
      <c r="B1622" s="1" t="s">
        <v>79</v>
      </c>
      <c r="C1622" s="1" t="s">
        <v>24</v>
      </c>
      <c r="D1622" s="2">
        <v>29</v>
      </c>
      <c r="E1622" s="1" t="s">
        <v>16</v>
      </c>
      <c r="F1622" s="1" t="s">
        <v>41</v>
      </c>
      <c r="G1622" s="28">
        <v>42973</v>
      </c>
      <c r="H1622" s="3">
        <v>41317.519999999997</v>
      </c>
      <c r="I1622" s="1" t="s">
        <v>18</v>
      </c>
      <c r="J1622" s="1" t="s">
        <v>27</v>
      </c>
      <c r="K1622" s="1" t="s">
        <v>28</v>
      </c>
      <c r="L1622" s="1" t="s">
        <v>20</v>
      </c>
      <c r="M1622" s="1" t="s">
        <v>22</v>
      </c>
      <c r="N1622" s="1" t="s">
        <v>22</v>
      </c>
      <c r="O1622" s="1" t="s">
        <v>20</v>
      </c>
      <c r="P1622" s="1" t="str">
        <f>IFERROR( LOOKUP(Table1[[#This Row],[Age]],$AO$3:$AO$8,$AP$3:$AP$8), "Out of Range")</f>
        <v>26-35</v>
      </c>
      <c r="Q1622" s="1" t="str">
        <f>TEXT(Table1[[#This Row],[Date Joined]],"DD")</f>
        <v>26</v>
      </c>
      <c r="R1622" s="1" t="str">
        <f>TEXT(Table1[[#This Row],[Date Joined]],"MMM")</f>
        <v>Aug</v>
      </c>
      <c r="S1622" s="1" t="str">
        <f>TEXT(Table1[[#This Row],[Date Joined]],"YYYY")</f>
        <v>2017</v>
      </c>
    </row>
    <row r="1623" spans="1:19" x14ac:dyDescent="0.3">
      <c r="A1623" s="1" t="s">
        <v>1730</v>
      </c>
      <c r="B1623" s="1" t="s">
        <v>73</v>
      </c>
      <c r="C1623" s="1" t="s">
        <v>15</v>
      </c>
      <c r="D1623" s="2">
        <v>51</v>
      </c>
      <c r="E1623" s="1" t="s">
        <v>40</v>
      </c>
      <c r="F1623" s="1" t="s">
        <v>41</v>
      </c>
      <c r="G1623" s="28">
        <v>42961</v>
      </c>
      <c r="H1623" s="3">
        <v>16625.060000000001</v>
      </c>
      <c r="I1623" s="1" t="s">
        <v>18</v>
      </c>
      <c r="J1623" s="1" t="s">
        <v>27</v>
      </c>
      <c r="K1623" s="1" t="s">
        <v>28</v>
      </c>
      <c r="L1623" s="1" t="s">
        <v>20</v>
      </c>
      <c r="M1623" s="1" t="s">
        <v>53</v>
      </c>
      <c r="N1623" s="1" t="s">
        <v>38</v>
      </c>
      <c r="O1623" s="1" t="s">
        <v>20</v>
      </c>
      <c r="P1623" s="1" t="str">
        <f>IFERROR( LOOKUP(Table1[[#This Row],[Age]],$AO$3:$AO$8,$AP$3:$AP$8), "Out of Range")</f>
        <v>45-55</v>
      </c>
      <c r="Q1623" s="1" t="str">
        <f>TEXT(Table1[[#This Row],[Date Joined]],"DD")</f>
        <v>14</v>
      </c>
      <c r="R1623" s="1" t="str">
        <f>TEXT(Table1[[#This Row],[Date Joined]],"MMM")</f>
        <v>Aug</v>
      </c>
      <c r="S1623" s="1" t="str">
        <f>TEXT(Table1[[#This Row],[Date Joined]],"YYYY")</f>
        <v>2017</v>
      </c>
    </row>
    <row r="1624" spans="1:19" x14ac:dyDescent="0.3">
      <c r="A1624" s="1" t="s">
        <v>1731</v>
      </c>
      <c r="B1624" s="1" t="s">
        <v>73</v>
      </c>
      <c r="C1624" s="1" t="s">
        <v>15</v>
      </c>
      <c r="D1624" s="2">
        <v>55</v>
      </c>
      <c r="E1624" s="1" t="s">
        <v>40</v>
      </c>
      <c r="F1624" s="1" t="s">
        <v>26</v>
      </c>
      <c r="G1624" s="28">
        <v>42961</v>
      </c>
      <c r="H1624" s="3">
        <v>26994.97</v>
      </c>
      <c r="I1624" s="1" t="s">
        <v>31</v>
      </c>
      <c r="J1624" s="1" t="s">
        <v>19</v>
      </c>
      <c r="K1624" s="1" t="s">
        <v>20</v>
      </c>
      <c r="L1624" s="1" t="s">
        <v>28</v>
      </c>
      <c r="M1624" s="1" t="s">
        <v>21</v>
      </c>
      <c r="N1624" s="1" t="s">
        <v>22</v>
      </c>
      <c r="O1624" s="1" t="s">
        <v>20</v>
      </c>
      <c r="P1624" s="1" t="str">
        <f>IFERROR( LOOKUP(Table1[[#This Row],[Age]],$AO$3:$AO$8,$AP$3:$AP$8), "Out of Range")</f>
        <v>55-65</v>
      </c>
      <c r="Q1624" s="1" t="str">
        <f>TEXT(Table1[[#This Row],[Date Joined]],"DD")</f>
        <v>14</v>
      </c>
      <c r="R1624" s="1" t="str">
        <f>TEXT(Table1[[#This Row],[Date Joined]],"MMM")</f>
        <v>Aug</v>
      </c>
      <c r="S1624" s="1" t="str">
        <f>TEXT(Table1[[#This Row],[Date Joined]],"YYYY")</f>
        <v>2017</v>
      </c>
    </row>
    <row r="1625" spans="1:19" x14ac:dyDescent="0.3">
      <c r="A1625" s="1" t="s">
        <v>1732</v>
      </c>
      <c r="B1625" s="1" t="s">
        <v>84</v>
      </c>
      <c r="C1625" s="1" t="s">
        <v>15</v>
      </c>
      <c r="D1625" s="2">
        <v>51</v>
      </c>
      <c r="E1625" s="1" t="s">
        <v>40</v>
      </c>
      <c r="F1625" s="1" t="s">
        <v>41</v>
      </c>
      <c r="G1625" s="28">
        <v>42961</v>
      </c>
      <c r="H1625" s="3">
        <v>1311.63</v>
      </c>
      <c r="I1625" s="1" t="s">
        <v>18</v>
      </c>
      <c r="J1625" s="1" t="s">
        <v>19</v>
      </c>
      <c r="K1625" s="1" t="s">
        <v>20</v>
      </c>
      <c r="L1625" s="1" t="s">
        <v>28</v>
      </c>
      <c r="M1625" s="1" t="s">
        <v>21</v>
      </c>
      <c r="N1625" s="1" t="s">
        <v>22</v>
      </c>
      <c r="O1625" s="1" t="s">
        <v>20</v>
      </c>
      <c r="P1625" s="1" t="str">
        <f>IFERROR( LOOKUP(Table1[[#This Row],[Age]],$AO$3:$AO$8,$AP$3:$AP$8), "Out of Range")</f>
        <v>45-55</v>
      </c>
      <c r="Q1625" s="1" t="str">
        <f>TEXT(Table1[[#This Row],[Date Joined]],"DD")</f>
        <v>14</v>
      </c>
      <c r="R1625" s="1" t="str">
        <f>TEXT(Table1[[#This Row],[Date Joined]],"MMM")</f>
        <v>Aug</v>
      </c>
      <c r="S1625" s="1" t="str">
        <f>TEXT(Table1[[#This Row],[Date Joined]],"YYYY")</f>
        <v>2017</v>
      </c>
    </row>
    <row r="1626" spans="1:19" x14ac:dyDescent="0.3">
      <c r="A1626" s="1" t="s">
        <v>1733</v>
      </c>
      <c r="B1626" s="1" t="s">
        <v>60</v>
      </c>
      <c r="C1626" s="1" t="s">
        <v>15</v>
      </c>
      <c r="D1626" s="2">
        <v>51</v>
      </c>
      <c r="E1626" s="1" t="s">
        <v>40</v>
      </c>
      <c r="F1626" s="1" t="s">
        <v>41</v>
      </c>
      <c r="G1626" s="28">
        <v>42961</v>
      </c>
      <c r="H1626" s="3">
        <v>2615.4499999999998</v>
      </c>
      <c r="I1626" s="1" t="s">
        <v>18</v>
      </c>
      <c r="J1626" s="1" t="s">
        <v>27</v>
      </c>
      <c r="K1626" s="1" t="s">
        <v>20</v>
      </c>
      <c r="L1626" s="1" t="s">
        <v>20</v>
      </c>
      <c r="M1626" s="1" t="s">
        <v>22</v>
      </c>
      <c r="N1626" s="1" t="s">
        <v>22</v>
      </c>
      <c r="O1626" s="1" t="s">
        <v>20</v>
      </c>
      <c r="P1626" s="1" t="str">
        <f>IFERROR( LOOKUP(Table1[[#This Row],[Age]],$AO$3:$AO$8,$AP$3:$AP$8), "Out of Range")</f>
        <v>45-55</v>
      </c>
      <c r="Q1626" s="1" t="str">
        <f>TEXT(Table1[[#This Row],[Date Joined]],"DD")</f>
        <v>14</v>
      </c>
      <c r="R1626" s="1" t="str">
        <f>TEXT(Table1[[#This Row],[Date Joined]],"MMM")</f>
        <v>Aug</v>
      </c>
      <c r="S1626" s="1" t="str">
        <f>TEXT(Table1[[#This Row],[Date Joined]],"YYYY")</f>
        <v>2017</v>
      </c>
    </row>
    <row r="1627" spans="1:19" x14ac:dyDescent="0.3">
      <c r="A1627" s="1" t="s">
        <v>1734</v>
      </c>
      <c r="B1627" s="1" t="s">
        <v>60</v>
      </c>
      <c r="C1627" s="1" t="s">
        <v>24</v>
      </c>
      <c r="D1627" s="2">
        <v>37</v>
      </c>
      <c r="E1627" s="1" t="s">
        <v>34</v>
      </c>
      <c r="F1627" s="1" t="s">
        <v>17</v>
      </c>
      <c r="G1627" s="28">
        <v>42961</v>
      </c>
      <c r="H1627" s="3">
        <v>11911.7</v>
      </c>
      <c r="I1627" s="1" t="s">
        <v>18</v>
      </c>
      <c r="J1627" s="1" t="s">
        <v>27</v>
      </c>
      <c r="K1627" s="1" t="s">
        <v>28</v>
      </c>
      <c r="L1627" s="1" t="s">
        <v>20</v>
      </c>
      <c r="M1627" s="1" t="s">
        <v>21</v>
      </c>
      <c r="N1627" s="1" t="s">
        <v>29</v>
      </c>
      <c r="O1627" s="1" t="s">
        <v>20</v>
      </c>
      <c r="P1627" s="1" t="str">
        <f>IFERROR( LOOKUP(Table1[[#This Row],[Age]],$AO$3:$AO$8,$AP$3:$AP$8), "Out of Range")</f>
        <v>35-45</v>
      </c>
      <c r="Q1627" s="1" t="str">
        <f>TEXT(Table1[[#This Row],[Date Joined]],"DD")</f>
        <v>14</v>
      </c>
      <c r="R1627" s="1" t="str">
        <f>TEXT(Table1[[#This Row],[Date Joined]],"MMM")</f>
        <v>Aug</v>
      </c>
      <c r="S1627" s="1" t="str">
        <f>TEXT(Table1[[#This Row],[Date Joined]],"YYYY")</f>
        <v>2017</v>
      </c>
    </row>
    <row r="1628" spans="1:19" x14ac:dyDescent="0.3">
      <c r="A1628" s="1" t="s">
        <v>1735</v>
      </c>
      <c r="B1628" s="1" t="s">
        <v>57</v>
      </c>
      <c r="C1628" s="1" t="s">
        <v>15</v>
      </c>
      <c r="D1628" s="2">
        <v>45</v>
      </c>
      <c r="E1628" s="1" t="s">
        <v>34</v>
      </c>
      <c r="F1628" s="1" t="s">
        <v>17</v>
      </c>
      <c r="G1628" s="28">
        <v>42961</v>
      </c>
      <c r="H1628" s="3">
        <v>26916.99</v>
      </c>
      <c r="I1628" s="1" t="s">
        <v>18</v>
      </c>
      <c r="J1628" s="1" t="s">
        <v>27</v>
      </c>
      <c r="K1628" s="1" t="s">
        <v>28</v>
      </c>
      <c r="L1628" s="1" t="s">
        <v>20</v>
      </c>
      <c r="M1628" s="1" t="s">
        <v>22</v>
      </c>
      <c r="N1628" s="1" t="s">
        <v>22</v>
      </c>
      <c r="O1628" s="1" t="s">
        <v>20</v>
      </c>
      <c r="P1628" s="1" t="str">
        <f>IFERROR( LOOKUP(Table1[[#This Row],[Age]],$AO$3:$AO$8,$AP$3:$AP$8), "Out of Range")</f>
        <v>45-55</v>
      </c>
      <c r="Q1628" s="1" t="str">
        <f>TEXT(Table1[[#This Row],[Date Joined]],"DD")</f>
        <v>14</v>
      </c>
      <c r="R1628" s="1" t="str">
        <f>TEXT(Table1[[#This Row],[Date Joined]],"MMM")</f>
        <v>Aug</v>
      </c>
      <c r="S1628" s="1" t="str">
        <f>TEXT(Table1[[#This Row],[Date Joined]],"YYYY")</f>
        <v>2017</v>
      </c>
    </row>
    <row r="1629" spans="1:19" x14ac:dyDescent="0.3">
      <c r="A1629" s="1" t="s">
        <v>1736</v>
      </c>
      <c r="B1629" s="1" t="s">
        <v>103</v>
      </c>
      <c r="C1629" s="1" t="s">
        <v>24</v>
      </c>
      <c r="D1629" s="2">
        <v>45</v>
      </c>
      <c r="E1629" s="1" t="s">
        <v>34</v>
      </c>
      <c r="F1629" s="1" t="s">
        <v>41</v>
      </c>
      <c r="G1629" s="28">
        <v>42961</v>
      </c>
      <c r="H1629" s="3">
        <v>80272.63</v>
      </c>
      <c r="I1629" s="1" t="s">
        <v>18</v>
      </c>
      <c r="J1629" s="1" t="s">
        <v>27</v>
      </c>
      <c r="K1629" s="1" t="s">
        <v>28</v>
      </c>
      <c r="L1629" s="1" t="s">
        <v>20</v>
      </c>
      <c r="M1629" s="1" t="s">
        <v>22</v>
      </c>
      <c r="N1629" s="1" t="s">
        <v>22</v>
      </c>
      <c r="O1629" s="1" t="s">
        <v>20</v>
      </c>
      <c r="P1629" s="1" t="str">
        <f>IFERROR( LOOKUP(Table1[[#This Row],[Age]],$AO$3:$AO$8,$AP$3:$AP$8), "Out of Range")</f>
        <v>45-55</v>
      </c>
      <c r="Q1629" s="1" t="str">
        <f>TEXT(Table1[[#This Row],[Date Joined]],"DD")</f>
        <v>14</v>
      </c>
      <c r="R1629" s="1" t="str">
        <f>TEXT(Table1[[#This Row],[Date Joined]],"MMM")</f>
        <v>Aug</v>
      </c>
      <c r="S1629" s="1" t="str">
        <f>TEXT(Table1[[#This Row],[Date Joined]],"YYYY")</f>
        <v>2017</v>
      </c>
    </row>
    <row r="1630" spans="1:19" x14ac:dyDescent="0.3">
      <c r="A1630" s="1" t="s">
        <v>1737</v>
      </c>
      <c r="B1630" s="1" t="s">
        <v>46</v>
      </c>
      <c r="C1630" s="1" t="s">
        <v>24</v>
      </c>
      <c r="D1630" s="2">
        <v>36</v>
      </c>
      <c r="E1630" s="1" t="s">
        <v>34</v>
      </c>
      <c r="F1630" s="1" t="s">
        <v>41</v>
      </c>
      <c r="G1630" s="28">
        <v>42961</v>
      </c>
      <c r="H1630" s="3">
        <v>14446.15</v>
      </c>
      <c r="I1630" s="1" t="s">
        <v>18</v>
      </c>
      <c r="J1630" s="1" t="s">
        <v>27</v>
      </c>
      <c r="K1630" s="1" t="s">
        <v>28</v>
      </c>
      <c r="L1630" s="1" t="s">
        <v>28</v>
      </c>
      <c r="M1630" s="1" t="s">
        <v>21</v>
      </c>
      <c r="N1630" s="1" t="s">
        <v>29</v>
      </c>
      <c r="O1630" s="1" t="s">
        <v>20</v>
      </c>
      <c r="P1630" s="1" t="str">
        <f>IFERROR( LOOKUP(Table1[[#This Row],[Age]],$AO$3:$AO$8,$AP$3:$AP$8), "Out of Range")</f>
        <v>35-45</v>
      </c>
      <c r="Q1630" s="1" t="str">
        <f>TEXT(Table1[[#This Row],[Date Joined]],"DD")</f>
        <v>14</v>
      </c>
      <c r="R1630" s="1" t="str">
        <f>TEXT(Table1[[#This Row],[Date Joined]],"MMM")</f>
        <v>Aug</v>
      </c>
      <c r="S1630" s="1" t="str">
        <f>TEXT(Table1[[#This Row],[Date Joined]],"YYYY")</f>
        <v>2017</v>
      </c>
    </row>
    <row r="1631" spans="1:19" x14ac:dyDescent="0.3">
      <c r="A1631" s="1" t="s">
        <v>1911</v>
      </c>
      <c r="B1631" s="1" t="s">
        <v>74</v>
      </c>
      <c r="C1631" s="1" t="s">
        <v>24</v>
      </c>
      <c r="D1631" s="2">
        <v>29</v>
      </c>
      <c r="E1631" s="1" t="s">
        <v>16</v>
      </c>
      <c r="F1631" s="1" t="s">
        <v>17</v>
      </c>
      <c r="G1631" s="28">
        <v>42974</v>
      </c>
      <c r="H1631" s="3">
        <v>32054.43</v>
      </c>
      <c r="I1631" s="1" t="s">
        <v>31</v>
      </c>
      <c r="J1631" s="1" t="s">
        <v>27</v>
      </c>
      <c r="K1631" s="1" t="s">
        <v>28</v>
      </c>
      <c r="L1631" s="1" t="s">
        <v>20</v>
      </c>
      <c r="M1631" s="1" t="s">
        <v>22</v>
      </c>
      <c r="N1631" s="1" t="s">
        <v>22</v>
      </c>
      <c r="O1631" s="1" t="s">
        <v>20</v>
      </c>
      <c r="P1631" s="1" t="str">
        <f>IFERROR( LOOKUP(Table1[[#This Row],[Age]],$AO$3:$AO$8,$AP$3:$AP$8), "Out of Range")</f>
        <v>26-35</v>
      </c>
      <c r="Q1631" s="1" t="str">
        <f>TEXT(Table1[[#This Row],[Date Joined]],"DD")</f>
        <v>27</v>
      </c>
      <c r="R1631" s="1" t="str">
        <f>TEXT(Table1[[#This Row],[Date Joined]],"MMM")</f>
        <v>Aug</v>
      </c>
      <c r="S1631" s="1" t="str">
        <f>TEXT(Table1[[#This Row],[Date Joined]],"YYYY")</f>
        <v>2017</v>
      </c>
    </row>
    <row r="1632" spans="1:19" x14ac:dyDescent="0.3">
      <c r="A1632" s="1" t="s">
        <v>1929</v>
      </c>
      <c r="B1632" s="1" t="s">
        <v>87</v>
      </c>
      <c r="C1632" s="1" t="s">
        <v>24</v>
      </c>
      <c r="D1632" s="2">
        <v>29</v>
      </c>
      <c r="E1632" s="1" t="s">
        <v>16</v>
      </c>
      <c r="F1632" s="1" t="s">
        <v>17</v>
      </c>
      <c r="G1632" s="28">
        <v>42975</v>
      </c>
      <c r="H1632" s="3">
        <v>144286.75</v>
      </c>
      <c r="I1632" s="1" t="s">
        <v>18</v>
      </c>
      <c r="J1632" s="1" t="s">
        <v>27</v>
      </c>
      <c r="K1632" s="1" t="s">
        <v>28</v>
      </c>
      <c r="L1632" s="1" t="s">
        <v>20</v>
      </c>
      <c r="M1632" s="1" t="s">
        <v>21</v>
      </c>
      <c r="N1632" s="1" t="s">
        <v>38</v>
      </c>
      <c r="O1632" s="1" t="s">
        <v>20</v>
      </c>
      <c r="P1632" s="1" t="str">
        <f>IFERROR( LOOKUP(Table1[[#This Row],[Age]],$AO$3:$AO$8,$AP$3:$AP$8), "Out of Range")</f>
        <v>26-35</v>
      </c>
      <c r="Q1632" s="1" t="str">
        <f>TEXT(Table1[[#This Row],[Date Joined]],"DD")</f>
        <v>28</v>
      </c>
      <c r="R1632" s="1" t="str">
        <f>TEXT(Table1[[#This Row],[Date Joined]],"MMM")</f>
        <v>Aug</v>
      </c>
      <c r="S1632" s="1" t="str">
        <f>TEXT(Table1[[#This Row],[Date Joined]],"YYYY")</f>
        <v>2017</v>
      </c>
    </row>
    <row r="1633" spans="1:19" x14ac:dyDescent="0.3">
      <c r="A1633" s="1" t="s">
        <v>1938</v>
      </c>
      <c r="B1633" s="1" t="s">
        <v>84</v>
      </c>
      <c r="C1633" s="1" t="s">
        <v>15</v>
      </c>
      <c r="D1633" s="2">
        <v>29</v>
      </c>
      <c r="E1633" s="1" t="s">
        <v>34</v>
      </c>
      <c r="F1633" s="1" t="s">
        <v>17</v>
      </c>
      <c r="G1633" s="28">
        <v>42975</v>
      </c>
      <c r="H1633" s="3">
        <v>95807.3</v>
      </c>
      <c r="I1633" s="1" t="s">
        <v>18</v>
      </c>
      <c r="J1633" s="1" t="s">
        <v>27</v>
      </c>
      <c r="K1633" s="1" t="s">
        <v>28</v>
      </c>
      <c r="L1633" s="1" t="s">
        <v>20</v>
      </c>
      <c r="M1633" s="1" t="s">
        <v>22</v>
      </c>
      <c r="N1633" s="1" t="s">
        <v>22</v>
      </c>
      <c r="O1633" s="1" t="s">
        <v>20</v>
      </c>
      <c r="P1633" s="1" t="str">
        <f>IFERROR( LOOKUP(Table1[[#This Row],[Age]],$AO$3:$AO$8,$AP$3:$AP$8), "Out of Range")</f>
        <v>26-35</v>
      </c>
      <c r="Q1633" s="1" t="str">
        <f>TEXT(Table1[[#This Row],[Date Joined]],"DD")</f>
        <v>28</v>
      </c>
      <c r="R1633" s="1" t="str">
        <f>TEXT(Table1[[#This Row],[Date Joined]],"MMM")</f>
        <v>Aug</v>
      </c>
      <c r="S1633" s="1" t="str">
        <f>TEXT(Table1[[#This Row],[Date Joined]],"YYYY")</f>
        <v>2017</v>
      </c>
    </row>
    <row r="1634" spans="1:19" x14ac:dyDescent="0.3">
      <c r="A1634" s="1" t="s">
        <v>1741</v>
      </c>
      <c r="B1634" s="1" t="s">
        <v>67</v>
      </c>
      <c r="C1634" s="1" t="s">
        <v>15</v>
      </c>
      <c r="D1634" s="2">
        <v>34</v>
      </c>
      <c r="E1634" s="1" t="s">
        <v>16</v>
      </c>
      <c r="F1634" s="1" t="s">
        <v>17</v>
      </c>
      <c r="G1634" s="28">
        <v>42962</v>
      </c>
      <c r="H1634" s="3">
        <v>28436.959999999999</v>
      </c>
      <c r="I1634" s="1" t="s">
        <v>18</v>
      </c>
      <c r="J1634" s="1" t="s">
        <v>27</v>
      </c>
      <c r="K1634" s="1" t="s">
        <v>28</v>
      </c>
      <c r="L1634" s="1" t="s">
        <v>20</v>
      </c>
      <c r="M1634" s="1" t="s">
        <v>21</v>
      </c>
      <c r="N1634" s="1" t="s">
        <v>22</v>
      </c>
      <c r="O1634" s="1" t="s">
        <v>20</v>
      </c>
      <c r="P1634" s="1" t="str">
        <f>IFERROR( LOOKUP(Table1[[#This Row],[Age]],$AO$3:$AO$8,$AP$3:$AP$8), "Out of Range")</f>
        <v>26-35</v>
      </c>
      <c r="Q1634" s="1" t="str">
        <f>TEXT(Table1[[#This Row],[Date Joined]],"DD")</f>
        <v>15</v>
      </c>
      <c r="R1634" s="1" t="str">
        <f>TEXT(Table1[[#This Row],[Date Joined]],"MMM")</f>
        <v>Aug</v>
      </c>
      <c r="S1634" s="1" t="str">
        <f>TEXT(Table1[[#This Row],[Date Joined]],"YYYY")</f>
        <v>2017</v>
      </c>
    </row>
    <row r="1635" spans="1:19" x14ac:dyDescent="0.3">
      <c r="A1635" s="1" t="s">
        <v>1950</v>
      </c>
      <c r="B1635" s="1" t="s">
        <v>81</v>
      </c>
      <c r="C1635" s="1" t="s">
        <v>24</v>
      </c>
      <c r="D1635" s="2">
        <v>29</v>
      </c>
      <c r="E1635" s="1" t="s">
        <v>34</v>
      </c>
      <c r="F1635" s="1" t="s">
        <v>17</v>
      </c>
      <c r="G1635" s="28">
        <v>42976</v>
      </c>
      <c r="H1635" s="3">
        <v>37385.120000000003</v>
      </c>
      <c r="I1635" s="1" t="s">
        <v>31</v>
      </c>
      <c r="J1635" s="1" t="s">
        <v>27</v>
      </c>
      <c r="K1635" s="1" t="s">
        <v>28</v>
      </c>
      <c r="L1635" s="1" t="s">
        <v>20</v>
      </c>
      <c r="M1635" s="1" t="s">
        <v>22</v>
      </c>
      <c r="N1635" s="1" t="s">
        <v>22</v>
      </c>
      <c r="O1635" s="1" t="s">
        <v>20</v>
      </c>
      <c r="P1635" s="1" t="str">
        <f>IFERROR( LOOKUP(Table1[[#This Row],[Age]],$AO$3:$AO$8,$AP$3:$AP$8), "Out of Range")</f>
        <v>26-35</v>
      </c>
      <c r="Q1635" s="1" t="str">
        <f>TEXT(Table1[[#This Row],[Date Joined]],"DD")</f>
        <v>29</v>
      </c>
      <c r="R1635" s="1" t="str">
        <f>TEXT(Table1[[#This Row],[Date Joined]],"MMM")</f>
        <v>Aug</v>
      </c>
      <c r="S1635" s="1" t="str">
        <f>TEXT(Table1[[#This Row],[Date Joined]],"YYYY")</f>
        <v>2017</v>
      </c>
    </row>
    <row r="1636" spans="1:19" x14ac:dyDescent="0.3">
      <c r="A1636" s="1" t="s">
        <v>1743</v>
      </c>
      <c r="B1636" s="1" t="s">
        <v>90</v>
      </c>
      <c r="C1636" s="1" t="s">
        <v>24</v>
      </c>
      <c r="D1636" s="2">
        <v>34</v>
      </c>
      <c r="E1636" s="1" t="s">
        <v>16</v>
      </c>
      <c r="F1636" s="1" t="s">
        <v>17</v>
      </c>
      <c r="G1636" s="28">
        <v>42962</v>
      </c>
      <c r="H1636" s="3">
        <v>196214.81</v>
      </c>
      <c r="I1636" s="1" t="s">
        <v>49</v>
      </c>
      <c r="J1636" s="1" t="s">
        <v>27</v>
      </c>
      <c r="K1636" s="1" t="s">
        <v>20</v>
      </c>
      <c r="L1636" s="1" t="s">
        <v>20</v>
      </c>
      <c r="M1636" s="1" t="s">
        <v>21</v>
      </c>
      <c r="N1636" s="1" t="s">
        <v>29</v>
      </c>
      <c r="O1636" s="1" t="s">
        <v>20</v>
      </c>
      <c r="P1636" s="1" t="str">
        <f>IFERROR( LOOKUP(Table1[[#This Row],[Age]],$AO$3:$AO$8,$AP$3:$AP$8), "Out of Range")</f>
        <v>26-35</v>
      </c>
      <c r="Q1636" s="1" t="str">
        <f>TEXT(Table1[[#This Row],[Date Joined]],"DD")</f>
        <v>15</v>
      </c>
      <c r="R1636" s="1" t="str">
        <f>TEXT(Table1[[#This Row],[Date Joined]],"MMM")</f>
        <v>Aug</v>
      </c>
      <c r="S1636" s="1" t="str">
        <f>TEXT(Table1[[#This Row],[Date Joined]],"YYYY")</f>
        <v>2017</v>
      </c>
    </row>
    <row r="1637" spans="1:19" x14ac:dyDescent="0.3">
      <c r="A1637" s="1" t="s">
        <v>1744</v>
      </c>
      <c r="B1637" s="1" t="s">
        <v>61</v>
      </c>
      <c r="C1637" s="1" t="s">
        <v>15</v>
      </c>
      <c r="D1637" s="2">
        <v>23</v>
      </c>
      <c r="E1637" s="1" t="s">
        <v>16</v>
      </c>
      <c r="F1637" s="1" t="s">
        <v>41</v>
      </c>
      <c r="G1637" s="28">
        <v>42962</v>
      </c>
      <c r="H1637" s="3">
        <v>7845.12</v>
      </c>
      <c r="I1637" s="1" t="s">
        <v>18</v>
      </c>
      <c r="J1637" s="1" t="s">
        <v>27</v>
      </c>
      <c r="K1637" s="1" t="s">
        <v>28</v>
      </c>
      <c r="L1637" s="1" t="s">
        <v>20</v>
      </c>
      <c r="M1637" s="1" t="s">
        <v>21</v>
      </c>
      <c r="N1637" s="1" t="s">
        <v>29</v>
      </c>
      <c r="O1637" s="1" t="s">
        <v>20</v>
      </c>
      <c r="P1637" s="1" t="str">
        <f>IFERROR( LOOKUP(Table1[[#This Row],[Age]],$AO$3:$AO$8,$AP$3:$AP$8), "Out of Range")</f>
        <v>15-25</v>
      </c>
      <c r="Q1637" s="1" t="str">
        <f>TEXT(Table1[[#This Row],[Date Joined]],"DD")</f>
        <v>15</v>
      </c>
      <c r="R1637" s="1" t="str">
        <f>TEXT(Table1[[#This Row],[Date Joined]],"MMM")</f>
        <v>Aug</v>
      </c>
      <c r="S1637" s="1" t="str">
        <f>TEXT(Table1[[#This Row],[Date Joined]],"YYYY")</f>
        <v>2017</v>
      </c>
    </row>
    <row r="1638" spans="1:19" x14ac:dyDescent="0.3">
      <c r="A1638" s="1" t="s">
        <v>1956</v>
      </c>
      <c r="B1638" s="1" t="s">
        <v>73</v>
      </c>
      <c r="C1638" s="1" t="s">
        <v>24</v>
      </c>
      <c r="D1638" s="2">
        <v>29</v>
      </c>
      <c r="E1638" s="1" t="s">
        <v>16</v>
      </c>
      <c r="F1638" s="1" t="s">
        <v>17</v>
      </c>
      <c r="G1638" s="28">
        <v>42977</v>
      </c>
      <c r="H1638" s="3">
        <v>80855.820000000007</v>
      </c>
      <c r="I1638" s="1" t="s">
        <v>31</v>
      </c>
      <c r="J1638" s="1" t="s">
        <v>27</v>
      </c>
      <c r="K1638" s="1" t="s">
        <v>20</v>
      </c>
      <c r="L1638" s="1" t="s">
        <v>20</v>
      </c>
      <c r="M1638" s="1" t="s">
        <v>21</v>
      </c>
      <c r="N1638" s="1" t="s">
        <v>22</v>
      </c>
      <c r="O1638" s="1" t="s">
        <v>20</v>
      </c>
      <c r="P1638" s="1" t="str">
        <f>IFERROR( LOOKUP(Table1[[#This Row],[Age]],$AO$3:$AO$8,$AP$3:$AP$8), "Out of Range")</f>
        <v>26-35</v>
      </c>
      <c r="Q1638" s="1" t="str">
        <f>TEXT(Table1[[#This Row],[Date Joined]],"DD")</f>
        <v>30</v>
      </c>
      <c r="R1638" s="1" t="str">
        <f>TEXT(Table1[[#This Row],[Date Joined]],"MMM")</f>
        <v>Aug</v>
      </c>
      <c r="S1638" s="1" t="str">
        <f>TEXT(Table1[[#This Row],[Date Joined]],"YYYY")</f>
        <v>2017</v>
      </c>
    </row>
    <row r="1639" spans="1:19" x14ac:dyDescent="0.3">
      <c r="A1639" s="1" t="s">
        <v>1746</v>
      </c>
      <c r="B1639" s="1" t="s">
        <v>67</v>
      </c>
      <c r="C1639" s="1" t="s">
        <v>15</v>
      </c>
      <c r="D1639" s="2">
        <v>63</v>
      </c>
      <c r="E1639" s="1" t="s">
        <v>40</v>
      </c>
      <c r="F1639" s="1" t="s">
        <v>41</v>
      </c>
      <c r="G1639" s="28">
        <v>42963</v>
      </c>
      <c r="H1639" s="3">
        <v>12523.58</v>
      </c>
      <c r="I1639" s="1" t="s">
        <v>18</v>
      </c>
      <c r="J1639" s="1" t="s">
        <v>19</v>
      </c>
      <c r="K1639" s="1" t="s">
        <v>28</v>
      </c>
      <c r="L1639" s="1" t="s">
        <v>20</v>
      </c>
      <c r="M1639" s="1" t="s">
        <v>22</v>
      </c>
      <c r="N1639" s="1" t="s">
        <v>22</v>
      </c>
      <c r="O1639" s="1" t="s">
        <v>20</v>
      </c>
      <c r="P1639" s="1" t="str">
        <f>IFERROR( LOOKUP(Table1[[#This Row],[Age]],$AO$3:$AO$8,$AP$3:$AP$8), "Out of Range")</f>
        <v>55-65</v>
      </c>
      <c r="Q1639" s="1" t="str">
        <f>TEXT(Table1[[#This Row],[Date Joined]],"DD")</f>
        <v>16</v>
      </c>
      <c r="R1639" s="1" t="str">
        <f>TEXT(Table1[[#This Row],[Date Joined]],"MMM")</f>
        <v>Aug</v>
      </c>
      <c r="S1639" s="1" t="str">
        <f>TEXT(Table1[[#This Row],[Date Joined]],"YYYY")</f>
        <v>2017</v>
      </c>
    </row>
    <row r="1640" spans="1:19" x14ac:dyDescent="0.3">
      <c r="A1640" s="1" t="s">
        <v>1747</v>
      </c>
      <c r="B1640" s="1" t="s">
        <v>75</v>
      </c>
      <c r="C1640" s="1" t="s">
        <v>24</v>
      </c>
      <c r="D1640" s="2">
        <v>57</v>
      </c>
      <c r="E1640" s="1" t="s">
        <v>40</v>
      </c>
      <c r="F1640" s="1" t="s">
        <v>17</v>
      </c>
      <c r="G1640" s="28">
        <v>42963</v>
      </c>
      <c r="H1640" s="3">
        <v>52160.52</v>
      </c>
      <c r="I1640" s="1" t="s">
        <v>31</v>
      </c>
      <c r="J1640" s="1" t="s">
        <v>32</v>
      </c>
      <c r="K1640" s="1" t="s">
        <v>20</v>
      </c>
      <c r="L1640" s="1" t="s">
        <v>20</v>
      </c>
      <c r="M1640" s="1" t="s">
        <v>22</v>
      </c>
      <c r="N1640" s="1" t="s">
        <v>22</v>
      </c>
      <c r="O1640" s="1" t="s">
        <v>28</v>
      </c>
      <c r="P1640" s="1" t="str">
        <f>IFERROR( LOOKUP(Table1[[#This Row],[Age]],$AO$3:$AO$8,$AP$3:$AP$8), "Out of Range")</f>
        <v>55-65</v>
      </c>
      <c r="Q1640" s="1" t="str">
        <f>TEXT(Table1[[#This Row],[Date Joined]],"DD")</f>
        <v>16</v>
      </c>
      <c r="R1640" s="1" t="str">
        <f>TEXT(Table1[[#This Row],[Date Joined]],"MMM")</f>
        <v>Aug</v>
      </c>
      <c r="S1640" s="1" t="str">
        <f>TEXT(Table1[[#This Row],[Date Joined]],"YYYY")</f>
        <v>2017</v>
      </c>
    </row>
    <row r="1641" spans="1:19" x14ac:dyDescent="0.3">
      <c r="A1641" s="1" t="s">
        <v>1748</v>
      </c>
      <c r="B1641" s="1" t="s">
        <v>104</v>
      </c>
      <c r="C1641" s="1" t="s">
        <v>15</v>
      </c>
      <c r="D1641" s="2">
        <v>64</v>
      </c>
      <c r="E1641" s="1" t="s">
        <v>40</v>
      </c>
      <c r="F1641" s="1" t="s">
        <v>26</v>
      </c>
      <c r="G1641" s="28">
        <v>42963</v>
      </c>
      <c r="H1641" s="3">
        <v>70319.520000000004</v>
      </c>
      <c r="I1641" s="1" t="s">
        <v>31</v>
      </c>
      <c r="J1641" s="1" t="s">
        <v>27</v>
      </c>
      <c r="K1641" s="1" t="s">
        <v>28</v>
      </c>
      <c r="L1641" s="1" t="s">
        <v>28</v>
      </c>
      <c r="M1641" s="1" t="s">
        <v>21</v>
      </c>
      <c r="N1641" s="1" t="s">
        <v>22</v>
      </c>
      <c r="O1641" s="1" t="s">
        <v>20</v>
      </c>
      <c r="P1641" s="1" t="str">
        <f>IFERROR( LOOKUP(Table1[[#This Row],[Age]],$AO$3:$AO$8,$AP$3:$AP$8), "Out of Range")</f>
        <v>55-65</v>
      </c>
      <c r="Q1641" s="1" t="str">
        <f>TEXT(Table1[[#This Row],[Date Joined]],"DD")</f>
        <v>16</v>
      </c>
      <c r="R1641" s="1" t="str">
        <f>TEXT(Table1[[#This Row],[Date Joined]],"MMM")</f>
        <v>Aug</v>
      </c>
      <c r="S1641" s="1" t="str">
        <f>TEXT(Table1[[#This Row],[Date Joined]],"YYYY")</f>
        <v>2017</v>
      </c>
    </row>
    <row r="1642" spans="1:19" x14ac:dyDescent="0.3">
      <c r="A1642" s="1" t="s">
        <v>2027</v>
      </c>
      <c r="B1642" s="1" t="s">
        <v>78</v>
      </c>
      <c r="C1642" s="1" t="s">
        <v>24</v>
      </c>
      <c r="D1642" s="2">
        <v>29</v>
      </c>
      <c r="E1642" s="1" t="s">
        <v>16</v>
      </c>
      <c r="F1642" s="1" t="s">
        <v>17</v>
      </c>
      <c r="G1642" s="28">
        <v>42983</v>
      </c>
      <c r="H1642" s="3">
        <v>60159.57</v>
      </c>
      <c r="I1642" s="1" t="s">
        <v>18</v>
      </c>
      <c r="J1642" s="1" t="s">
        <v>27</v>
      </c>
      <c r="K1642" s="1" t="s">
        <v>28</v>
      </c>
      <c r="L1642" s="1" t="s">
        <v>20</v>
      </c>
      <c r="M1642" s="1" t="s">
        <v>21</v>
      </c>
      <c r="N1642" s="1" t="s">
        <v>22</v>
      </c>
      <c r="O1642" s="1" t="s">
        <v>20</v>
      </c>
      <c r="P1642" s="1" t="str">
        <f>IFERROR( LOOKUP(Table1[[#This Row],[Age]],$AO$3:$AO$8,$AP$3:$AP$8), "Out of Range")</f>
        <v>26-35</v>
      </c>
      <c r="Q1642" s="1" t="str">
        <f>TEXT(Table1[[#This Row],[Date Joined]],"DD")</f>
        <v>05</v>
      </c>
      <c r="R1642" s="1" t="str">
        <f>TEXT(Table1[[#This Row],[Date Joined]],"MMM")</f>
        <v>Sep</v>
      </c>
      <c r="S1642" s="1" t="str">
        <f>TEXT(Table1[[#This Row],[Date Joined]],"YYYY")</f>
        <v>2017</v>
      </c>
    </row>
    <row r="1643" spans="1:19" x14ac:dyDescent="0.3">
      <c r="A1643" s="1" t="s">
        <v>1750</v>
      </c>
      <c r="B1643" s="1" t="s">
        <v>14</v>
      </c>
      <c r="C1643" s="1" t="s">
        <v>15</v>
      </c>
      <c r="D1643" s="2">
        <v>41</v>
      </c>
      <c r="E1643" s="1" t="s">
        <v>34</v>
      </c>
      <c r="F1643" s="1" t="s">
        <v>17</v>
      </c>
      <c r="G1643" s="28">
        <v>42963</v>
      </c>
      <c r="H1643" s="3">
        <v>167526.51999999999</v>
      </c>
      <c r="I1643" s="1" t="s">
        <v>31</v>
      </c>
      <c r="J1643" s="1" t="s">
        <v>27</v>
      </c>
      <c r="K1643" s="1" t="s">
        <v>20</v>
      </c>
      <c r="L1643" s="1" t="s">
        <v>20</v>
      </c>
      <c r="M1643" s="1" t="s">
        <v>21</v>
      </c>
      <c r="N1643" s="1" t="s">
        <v>22</v>
      </c>
      <c r="O1643" s="1" t="s">
        <v>20</v>
      </c>
      <c r="P1643" s="1" t="str">
        <f>IFERROR( LOOKUP(Table1[[#This Row],[Age]],$AO$3:$AO$8,$AP$3:$AP$8), "Out of Range")</f>
        <v>35-45</v>
      </c>
      <c r="Q1643" s="1" t="str">
        <f>TEXT(Table1[[#This Row],[Date Joined]],"DD")</f>
        <v>16</v>
      </c>
      <c r="R1643" s="1" t="str">
        <f>TEXT(Table1[[#This Row],[Date Joined]],"MMM")</f>
        <v>Aug</v>
      </c>
      <c r="S1643" s="1" t="str">
        <f>TEXT(Table1[[#This Row],[Date Joined]],"YYYY")</f>
        <v>2017</v>
      </c>
    </row>
    <row r="1644" spans="1:19" x14ac:dyDescent="0.3">
      <c r="A1644" s="1" t="s">
        <v>1751</v>
      </c>
      <c r="B1644" s="1" t="s">
        <v>73</v>
      </c>
      <c r="C1644" s="1" t="s">
        <v>15</v>
      </c>
      <c r="D1644" s="2">
        <v>40</v>
      </c>
      <c r="E1644" s="1" t="s">
        <v>16</v>
      </c>
      <c r="F1644" s="1" t="s">
        <v>17</v>
      </c>
      <c r="G1644" s="28">
        <v>42964</v>
      </c>
      <c r="H1644" s="3">
        <v>91878.42</v>
      </c>
      <c r="I1644" s="1" t="s">
        <v>18</v>
      </c>
      <c r="J1644" s="1" t="s">
        <v>27</v>
      </c>
      <c r="K1644" s="1" t="s">
        <v>28</v>
      </c>
      <c r="L1644" s="1" t="s">
        <v>20</v>
      </c>
      <c r="M1644" s="1" t="s">
        <v>21</v>
      </c>
      <c r="N1644" s="1" t="s">
        <v>22</v>
      </c>
      <c r="O1644" s="1" t="s">
        <v>20</v>
      </c>
      <c r="P1644" s="1" t="str">
        <f>IFERROR( LOOKUP(Table1[[#This Row],[Age]],$AO$3:$AO$8,$AP$3:$AP$8), "Out of Range")</f>
        <v>35-45</v>
      </c>
      <c r="Q1644" s="1" t="str">
        <f>TEXT(Table1[[#This Row],[Date Joined]],"DD")</f>
        <v>17</v>
      </c>
      <c r="R1644" s="1" t="str">
        <f>TEXT(Table1[[#This Row],[Date Joined]],"MMM")</f>
        <v>Aug</v>
      </c>
      <c r="S1644" s="1" t="str">
        <f>TEXT(Table1[[#This Row],[Date Joined]],"YYYY")</f>
        <v>2017</v>
      </c>
    </row>
    <row r="1645" spans="1:19" x14ac:dyDescent="0.3">
      <c r="A1645" s="1" t="s">
        <v>1752</v>
      </c>
      <c r="B1645" s="1" t="s">
        <v>91</v>
      </c>
      <c r="C1645" s="1" t="s">
        <v>24</v>
      </c>
      <c r="D1645" s="2">
        <v>41</v>
      </c>
      <c r="E1645" s="1" t="s">
        <v>16</v>
      </c>
      <c r="F1645" s="1" t="s">
        <v>41</v>
      </c>
      <c r="G1645" s="28">
        <v>42964</v>
      </c>
      <c r="H1645" s="3">
        <v>28759.16</v>
      </c>
      <c r="I1645" s="1" t="s">
        <v>49</v>
      </c>
      <c r="J1645" s="1" t="s">
        <v>27</v>
      </c>
      <c r="K1645" s="1" t="s">
        <v>28</v>
      </c>
      <c r="L1645" s="1" t="s">
        <v>20</v>
      </c>
      <c r="M1645" s="1" t="s">
        <v>22</v>
      </c>
      <c r="N1645" s="1" t="s">
        <v>22</v>
      </c>
      <c r="O1645" s="1" t="s">
        <v>20</v>
      </c>
      <c r="P1645" s="1" t="str">
        <f>IFERROR( LOOKUP(Table1[[#This Row],[Age]],$AO$3:$AO$8,$AP$3:$AP$8), "Out of Range")</f>
        <v>35-45</v>
      </c>
      <c r="Q1645" s="1" t="str">
        <f>TEXT(Table1[[#This Row],[Date Joined]],"DD")</f>
        <v>17</v>
      </c>
      <c r="R1645" s="1" t="str">
        <f>TEXT(Table1[[#This Row],[Date Joined]],"MMM")</f>
        <v>Aug</v>
      </c>
      <c r="S1645" s="1" t="str">
        <f>TEXT(Table1[[#This Row],[Date Joined]],"YYYY")</f>
        <v>2017</v>
      </c>
    </row>
    <row r="1646" spans="1:19" x14ac:dyDescent="0.3">
      <c r="A1646" s="1" t="s">
        <v>1753</v>
      </c>
      <c r="B1646" s="1" t="s">
        <v>46</v>
      </c>
      <c r="C1646" s="1" t="s">
        <v>24</v>
      </c>
      <c r="D1646" s="2">
        <v>44</v>
      </c>
      <c r="E1646" s="1" t="s">
        <v>16</v>
      </c>
      <c r="F1646" s="1" t="s">
        <v>17</v>
      </c>
      <c r="G1646" s="28">
        <v>42964</v>
      </c>
      <c r="H1646" s="3">
        <v>68884.03</v>
      </c>
      <c r="I1646" s="1" t="s">
        <v>49</v>
      </c>
      <c r="J1646" s="1" t="s">
        <v>32</v>
      </c>
      <c r="K1646" s="1" t="s">
        <v>20</v>
      </c>
      <c r="L1646" s="1" t="s">
        <v>20</v>
      </c>
      <c r="M1646" s="1" t="s">
        <v>21</v>
      </c>
      <c r="N1646" s="1" t="s">
        <v>22</v>
      </c>
      <c r="O1646" s="1" t="s">
        <v>20</v>
      </c>
      <c r="P1646" s="1" t="str">
        <f>IFERROR( LOOKUP(Table1[[#This Row],[Age]],$AO$3:$AO$8,$AP$3:$AP$8), "Out of Range")</f>
        <v>35-45</v>
      </c>
      <c r="Q1646" s="1" t="str">
        <f>TEXT(Table1[[#This Row],[Date Joined]],"DD")</f>
        <v>17</v>
      </c>
      <c r="R1646" s="1" t="str">
        <f>TEXT(Table1[[#This Row],[Date Joined]],"MMM")</f>
        <v>Aug</v>
      </c>
      <c r="S1646" s="1" t="str">
        <f>TEXT(Table1[[#This Row],[Date Joined]],"YYYY")</f>
        <v>2017</v>
      </c>
    </row>
    <row r="1647" spans="1:19" x14ac:dyDescent="0.3">
      <c r="A1647" s="1" t="s">
        <v>2057</v>
      </c>
      <c r="B1647" s="1" t="s">
        <v>96</v>
      </c>
      <c r="C1647" s="1" t="s">
        <v>15</v>
      </c>
      <c r="D1647" s="2">
        <v>29</v>
      </c>
      <c r="E1647" s="1" t="s">
        <v>16</v>
      </c>
      <c r="F1647" s="1" t="s">
        <v>17</v>
      </c>
      <c r="G1647" s="28">
        <v>42985</v>
      </c>
      <c r="H1647" s="3">
        <v>56923.45</v>
      </c>
      <c r="I1647" s="1" t="s">
        <v>31</v>
      </c>
      <c r="J1647" s="1" t="s">
        <v>32</v>
      </c>
      <c r="K1647" s="1" t="s">
        <v>28</v>
      </c>
      <c r="L1647" s="1" t="s">
        <v>20</v>
      </c>
      <c r="M1647" s="1" t="s">
        <v>22</v>
      </c>
      <c r="N1647" s="1" t="s">
        <v>22</v>
      </c>
      <c r="O1647" s="1" t="s">
        <v>20</v>
      </c>
      <c r="P1647" s="1" t="str">
        <f>IFERROR( LOOKUP(Table1[[#This Row],[Age]],$AO$3:$AO$8,$AP$3:$AP$8), "Out of Range")</f>
        <v>26-35</v>
      </c>
      <c r="Q1647" s="1" t="str">
        <f>TEXT(Table1[[#This Row],[Date Joined]],"DD")</f>
        <v>07</v>
      </c>
      <c r="R1647" s="1" t="str">
        <f>TEXT(Table1[[#This Row],[Date Joined]],"MMM")</f>
        <v>Sep</v>
      </c>
      <c r="S1647" s="1" t="str">
        <f>TEXT(Table1[[#This Row],[Date Joined]],"YYYY")</f>
        <v>2017</v>
      </c>
    </row>
    <row r="1648" spans="1:19" x14ac:dyDescent="0.3">
      <c r="A1648" s="1" t="s">
        <v>2088</v>
      </c>
      <c r="B1648" s="1" t="s">
        <v>14</v>
      </c>
      <c r="C1648" s="1" t="s">
        <v>15</v>
      </c>
      <c r="D1648" s="2">
        <v>29</v>
      </c>
      <c r="E1648" s="1" t="s">
        <v>25</v>
      </c>
      <c r="F1648" s="1" t="s">
        <v>26</v>
      </c>
      <c r="G1648" s="28">
        <v>42987</v>
      </c>
      <c r="H1648" s="3">
        <v>50170.25</v>
      </c>
      <c r="I1648" s="1" t="s">
        <v>31</v>
      </c>
      <c r="J1648" s="1" t="s">
        <v>27</v>
      </c>
      <c r="K1648" s="1" t="s">
        <v>28</v>
      </c>
      <c r="L1648" s="1" t="s">
        <v>20</v>
      </c>
      <c r="M1648" s="1" t="s">
        <v>22</v>
      </c>
      <c r="N1648" s="1" t="s">
        <v>22</v>
      </c>
      <c r="O1648" s="1" t="s">
        <v>20</v>
      </c>
      <c r="P1648" s="1" t="str">
        <f>IFERROR( LOOKUP(Table1[[#This Row],[Age]],$AO$3:$AO$8,$AP$3:$AP$8), "Out of Range")</f>
        <v>26-35</v>
      </c>
      <c r="Q1648" s="1" t="str">
        <f>TEXT(Table1[[#This Row],[Date Joined]],"DD")</f>
        <v>09</v>
      </c>
      <c r="R1648" s="1" t="str">
        <f>TEXT(Table1[[#This Row],[Date Joined]],"MMM")</f>
        <v>Sep</v>
      </c>
      <c r="S1648" s="1" t="str">
        <f>TEXT(Table1[[#This Row],[Date Joined]],"YYYY")</f>
        <v>2017</v>
      </c>
    </row>
    <row r="1649" spans="1:19" x14ac:dyDescent="0.3">
      <c r="A1649" s="1" t="s">
        <v>1756</v>
      </c>
      <c r="B1649" s="1" t="s">
        <v>67</v>
      </c>
      <c r="C1649" s="1" t="s">
        <v>15</v>
      </c>
      <c r="D1649" s="2">
        <v>41</v>
      </c>
      <c r="E1649" s="1" t="s">
        <v>40</v>
      </c>
      <c r="F1649" s="1" t="s">
        <v>41</v>
      </c>
      <c r="G1649" s="28">
        <v>42964</v>
      </c>
      <c r="H1649" s="3">
        <v>85849.73</v>
      </c>
      <c r="I1649" s="1" t="s">
        <v>18</v>
      </c>
      <c r="J1649" s="1" t="s">
        <v>32</v>
      </c>
      <c r="K1649" s="1" t="s">
        <v>28</v>
      </c>
      <c r="L1649" s="1" t="s">
        <v>20</v>
      </c>
      <c r="M1649" s="1" t="s">
        <v>21</v>
      </c>
      <c r="N1649" s="1" t="s">
        <v>22</v>
      </c>
      <c r="O1649" s="1" t="s">
        <v>20</v>
      </c>
      <c r="P1649" s="1" t="str">
        <f>IFERROR( LOOKUP(Table1[[#This Row],[Age]],$AO$3:$AO$8,$AP$3:$AP$8), "Out of Range")</f>
        <v>35-45</v>
      </c>
      <c r="Q1649" s="1" t="str">
        <f>TEXT(Table1[[#This Row],[Date Joined]],"DD")</f>
        <v>17</v>
      </c>
      <c r="R1649" s="1" t="str">
        <f>TEXT(Table1[[#This Row],[Date Joined]],"MMM")</f>
        <v>Aug</v>
      </c>
      <c r="S1649" s="1" t="str">
        <f>TEXT(Table1[[#This Row],[Date Joined]],"YYYY")</f>
        <v>2017</v>
      </c>
    </row>
    <row r="1650" spans="1:19" x14ac:dyDescent="0.3">
      <c r="A1650" s="1" t="s">
        <v>1757</v>
      </c>
      <c r="B1650" s="1" t="s">
        <v>42</v>
      </c>
      <c r="C1650" s="1" t="s">
        <v>15</v>
      </c>
      <c r="D1650" s="2">
        <v>55</v>
      </c>
      <c r="E1650" s="1" t="s">
        <v>40</v>
      </c>
      <c r="F1650" s="1" t="s">
        <v>26</v>
      </c>
      <c r="G1650" s="28">
        <v>42964</v>
      </c>
      <c r="H1650" s="3">
        <v>66400.67</v>
      </c>
      <c r="I1650" s="1" t="s">
        <v>18</v>
      </c>
      <c r="J1650" s="1" t="s">
        <v>32</v>
      </c>
      <c r="K1650" s="1" t="s">
        <v>20</v>
      </c>
      <c r="L1650" s="1" t="s">
        <v>20</v>
      </c>
      <c r="M1650" s="1" t="s">
        <v>53</v>
      </c>
      <c r="N1650" s="1" t="s">
        <v>22</v>
      </c>
      <c r="O1650" s="1" t="s">
        <v>20</v>
      </c>
      <c r="P1650" s="1" t="str">
        <f>IFERROR( LOOKUP(Table1[[#This Row],[Age]],$AO$3:$AO$8,$AP$3:$AP$8), "Out of Range")</f>
        <v>55-65</v>
      </c>
      <c r="Q1650" s="1" t="str">
        <f>TEXT(Table1[[#This Row],[Date Joined]],"DD")</f>
        <v>17</v>
      </c>
      <c r="R1650" s="1" t="str">
        <f>TEXT(Table1[[#This Row],[Date Joined]],"MMM")</f>
        <v>Aug</v>
      </c>
      <c r="S1650" s="1" t="str">
        <f>TEXT(Table1[[#This Row],[Date Joined]],"YYYY")</f>
        <v>2017</v>
      </c>
    </row>
    <row r="1651" spans="1:19" x14ac:dyDescent="0.3">
      <c r="A1651" s="1" t="s">
        <v>1758</v>
      </c>
      <c r="B1651" s="1" t="s">
        <v>63</v>
      </c>
      <c r="C1651" s="1" t="s">
        <v>15</v>
      </c>
      <c r="D1651" s="2">
        <v>34</v>
      </c>
      <c r="E1651" s="1" t="s">
        <v>40</v>
      </c>
      <c r="F1651" s="1" t="s">
        <v>41</v>
      </c>
      <c r="G1651" s="28">
        <v>42964</v>
      </c>
      <c r="H1651" s="3">
        <v>31542.6</v>
      </c>
      <c r="I1651" s="1" t="s">
        <v>31</v>
      </c>
      <c r="J1651" s="1" t="s">
        <v>27</v>
      </c>
      <c r="K1651" s="1" t="s">
        <v>20</v>
      </c>
      <c r="L1651" s="1" t="s">
        <v>20</v>
      </c>
      <c r="M1651" s="1" t="s">
        <v>21</v>
      </c>
      <c r="N1651" s="1" t="s">
        <v>22</v>
      </c>
      <c r="O1651" s="1" t="s">
        <v>20</v>
      </c>
      <c r="P1651" s="1" t="str">
        <f>IFERROR( LOOKUP(Table1[[#This Row],[Age]],$AO$3:$AO$8,$AP$3:$AP$8), "Out of Range")</f>
        <v>26-35</v>
      </c>
      <c r="Q1651" s="1" t="str">
        <f>TEXT(Table1[[#This Row],[Date Joined]],"DD")</f>
        <v>17</v>
      </c>
      <c r="R1651" s="1" t="str">
        <f>TEXT(Table1[[#This Row],[Date Joined]],"MMM")</f>
        <v>Aug</v>
      </c>
      <c r="S1651" s="1" t="str">
        <f>TEXT(Table1[[#This Row],[Date Joined]],"YYYY")</f>
        <v>2017</v>
      </c>
    </row>
    <row r="1652" spans="1:19" x14ac:dyDescent="0.3">
      <c r="A1652" s="1" t="s">
        <v>1759</v>
      </c>
      <c r="B1652" s="1" t="s">
        <v>30</v>
      </c>
      <c r="C1652" s="1" t="s">
        <v>24</v>
      </c>
      <c r="D1652" s="2">
        <v>21</v>
      </c>
      <c r="E1652" s="1" t="s">
        <v>34</v>
      </c>
      <c r="F1652" s="1" t="s">
        <v>17</v>
      </c>
      <c r="G1652" s="28">
        <v>42964</v>
      </c>
      <c r="H1652" s="3">
        <v>68505.42</v>
      </c>
      <c r="I1652" s="1" t="s">
        <v>49</v>
      </c>
      <c r="J1652" s="1" t="s">
        <v>27</v>
      </c>
      <c r="K1652" s="1" t="s">
        <v>28</v>
      </c>
      <c r="L1652" s="1" t="s">
        <v>20</v>
      </c>
      <c r="M1652" s="1" t="s">
        <v>21</v>
      </c>
      <c r="N1652" s="1" t="s">
        <v>29</v>
      </c>
      <c r="O1652" s="1" t="s">
        <v>20</v>
      </c>
      <c r="P1652" s="1" t="str">
        <f>IFERROR( LOOKUP(Table1[[#This Row],[Age]],$AO$3:$AO$8,$AP$3:$AP$8), "Out of Range")</f>
        <v>15-25</v>
      </c>
      <c r="Q1652" s="1" t="str">
        <f>TEXT(Table1[[#This Row],[Date Joined]],"DD")</f>
        <v>17</v>
      </c>
      <c r="R1652" s="1" t="str">
        <f>TEXT(Table1[[#This Row],[Date Joined]],"MMM")</f>
        <v>Aug</v>
      </c>
      <c r="S1652" s="1" t="str">
        <f>TEXT(Table1[[#This Row],[Date Joined]],"YYYY")</f>
        <v>2017</v>
      </c>
    </row>
    <row r="1653" spans="1:19" x14ac:dyDescent="0.3">
      <c r="A1653" s="1" t="s">
        <v>1760</v>
      </c>
      <c r="B1653" s="1" t="s">
        <v>46</v>
      </c>
      <c r="C1653" s="1" t="s">
        <v>15</v>
      </c>
      <c r="D1653" s="2">
        <v>39</v>
      </c>
      <c r="E1653" s="1" t="s">
        <v>34</v>
      </c>
      <c r="F1653" s="1" t="s">
        <v>41</v>
      </c>
      <c r="G1653" s="28">
        <v>42964</v>
      </c>
      <c r="H1653" s="3">
        <v>108754</v>
      </c>
      <c r="I1653" s="1" t="s">
        <v>18</v>
      </c>
      <c r="J1653" s="1" t="s">
        <v>19</v>
      </c>
      <c r="K1653" s="1" t="s">
        <v>28</v>
      </c>
      <c r="L1653" s="1" t="s">
        <v>20</v>
      </c>
      <c r="M1653" s="1" t="s">
        <v>21</v>
      </c>
      <c r="N1653" s="1" t="s">
        <v>22</v>
      </c>
      <c r="O1653" s="1" t="s">
        <v>20</v>
      </c>
      <c r="P1653" s="1" t="str">
        <f>IFERROR( LOOKUP(Table1[[#This Row],[Age]],$AO$3:$AO$8,$AP$3:$AP$8), "Out of Range")</f>
        <v>35-45</v>
      </c>
      <c r="Q1653" s="1" t="str">
        <f>TEXT(Table1[[#This Row],[Date Joined]],"DD")</f>
        <v>17</v>
      </c>
      <c r="R1653" s="1" t="str">
        <f>TEXT(Table1[[#This Row],[Date Joined]],"MMM")</f>
        <v>Aug</v>
      </c>
      <c r="S1653" s="1" t="str">
        <f>TEXT(Table1[[#This Row],[Date Joined]],"YYYY")</f>
        <v>2017</v>
      </c>
    </row>
    <row r="1654" spans="1:19" x14ac:dyDescent="0.3">
      <c r="A1654" s="1" t="s">
        <v>1761</v>
      </c>
      <c r="B1654" s="1" t="s">
        <v>82</v>
      </c>
      <c r="C1654" s="1" t="s">
        <v>15</v>
      </c>
      <c r="D1654" s="2">
        <v>35</v>
      </c>
      <c r="E1654" s="1" t="s">
        <v>16</v>
      </c>
      <c r="F1654" s="1" t="s">
        <v>26</v>
      </c>
      <c r="G1654" s="28">
        <v>42965</v>
      </c>
      <c r="H1654" s="3">
        <v>24594.22</v>
      </c>
      <c r="I1654" s="1" t="s">
        <v>31</v>
      </c>
      <c r="J1654" s="1" t="s">
        <v>27</v>
      </c>
      <c r="K1654" s="1" t="s">
        <v>28</v>
      </c>
      <c r="L1654" s="1" t="s">
        <v>20</v>
      </c>
      <c r="M1654" s="1" t="s">
        <v>22</v>
      </c>
      <c r="N1654" s="1" t="s">
        <v>22</v>
      </c>
      <c r="O1654" s="1" t="s">
        <v>20</v>
      </c>
      <c r="P1654" s="1" t="str">
        <f>IFERROR( LOOKUP(Table1[[#This Row],[Age]],$AO$3:$AO$8,$AP$3:$AP$8), "Out of Range")</f>
        <v>35-45</v>
      </c>
      <c r="Q1654" s="1" t="str">
        <f>TEXT(Table1[[#This Row],[Date Joined]],"DD")</f>
        <v>18</v>
      </c>
      <c r="R1654" s="1" t="str">
        <f>TEXT(Table1[[#This Row],[Date Joined]],"MMM")</f>
        <v>Aug</v>
      </c>
      <c r="S1654" s="1" t="str">
        <f>TEXT(Table1[[#This Row],[Date Joined]],"YYYY")</f>
        <v>2017</v>
      </c>
    </row>
    <row r="1655" spans="1:19" x14ac:dyDescent="0.3">
      <c r="A1655" s="1" t="s">
        <v>1762</v>
      </c>
      <c r="B1655" s="1" t="s">
        <v>68</v>
      </c>
      <c r="C1655" s="1" t="s">
        <v>24</v>
      </c>
      <c r="D1655" s="2">
        <v>18</v>
      </c>
      <c r="E1655" s="1" t="s">
        <v>16</v>
      </c>
      <c r="F1655" s="1" t="s">
        <v>17</v>
      </c>
      <c r="G1655" s="28">
        <v>42965</v>
      </c>
      <c r="H1655" s="3">
        <v>54784.85</v>
      </c>
      <c r="I1655" s="1" t="s">
        <v>18</v>
      </c>
      <c r="J1655" s="1" t="s">
        <v>19</v>
      </c>
      <c r="K1655" s="1" t="s">
        <v>20</v>
      </c>
      <c r="L1655" s="1" t="s">
        <v>20</v>
      </c>
      <c r="M1655" s="1" t="s">
        <v>21</v>
      </c>
      <c r="N1655" s="1" t="s">
        <v>69</v>
      </c>
      <c r="O1655" s="1" t="s">
        <v>28</v>
      </c>
      <c r="P1655" s="1" t="str">
        <f>IFERROR( LOOKUP(Table1[[#This Row],[Age]],$AO$3:$AO$8,$AP$3:$AP$8), "Out of Range")</f>
        <v>15-25</v>
      </c>
      <c r="Q1655" s="1" t="str">
        <f>TEXT(Table1[[#This Row],[Date Joined]],"DD")</f>
        <v>18</v>
      </c>
      <c r="R1655" s="1" t="str">
        <f>TEXT(Table1[[#This Row],[Date Joined]],"MMM")</f>
        <v>Aug</v>
      </c>
      <c r="S1655" s="1" t="str">
        <f>TEXT(Table1[[#This Row],[Date Joined]],"YYYY")</f>
        <v>2017</v>
      </c>
    </row>
    <row r="1656" spans="1:19" x14ac:dyDescent="0.3">
      <c r="A1656" s="1" t="s">
        <v>1763</v>
      </c>
      <c r="B1656" s="1" t="s">
        <v>101</v>
      </c>
      <c r="C1656" s="1" t="s">
        <v>15</v>
      </c>
      <c r="D1656" s="2">
        <v>40</v>
      </c>
      <c r="E1656" s="1" t="s">
        <v>16</v>
      </c>
      <c r="F1656" s="1" t="s">
        <v>17</v>
      </c>
      <c r="G1656" s="28">
        <v>42965</v>
      </c>
      <c r="H1656" s="3">
        <v>31201.91</v>
      </c>
      <c r="I1656" s="1" t="s">
        <v>18</v>
      </c>
      <c r="J1656" s="1" t="s">
        <v>19</v>
      </c>
      <c r="K1656" s="1" t="s">
        <v>28</v>
      </c>
      <c r="L1656" s="1" t="s">
        <v>20</v>
      </c>
      <c r="M1656" s="1" t="s">
        <v>22</v>
      </c>
      <c r="N1656" s="1" t="s">
        <v>22</v>
      </c>
      <c r="O1656" s="1" t="s">
        <v>20</v>
      </c>
      <c r="P1656" s="1" t="str">
        <f>IFERROR( LOOKUP(Table1[[#This Row],[Age]],$AO$3:$AO$8,$AP$3:$AP$8), "Out of Range")</f>
        <v>35-45</v>
      </c>
      <c r="Q1656" s="1" t="str">
        <f>TEXT(Table1[[#This Row],[Date Joined]],"DD")</f>
        <v>18</v>
      </c>
      <c r="R1656" s="1" t="str">
        <f>TEXT(Table1[[#This Row],[Date Joined]],"MMM")</f>
        <v>Aug</v>
      </c>
      <c r="S1656" s="1" t="str">
        <f>TEXT(Table1[[#This Row],[Date Joined]],"YYYY")</f>
        <v>2017</v>
      </c>
    </row>
    <row r="1657" spans="1:19" x14ac:dyDescent="0.3">
      <c r="A1657" s="1" t="s">
        <v>1764</v>
      </c>
      <c r="B1657" s="1" t="s">
        <v>35</v>
      </c>
      <c r="C1657" s="1" t="s">
        <v>15</v>
      </c>
      <c r="D1657" s="2">
        <v>38</v>
      </c>
      <c r="E1657" s="1" t="s">
        <v>16</v>
      </c>
      <c r="F1657" s="1" t="s">
        <v>17</v>
      </c>
      <c r="G1657" s="28">
        <v>42965</v>
      </c>
      <c r="H1657" s="3">
        <v>77760.600000000006</v>
      </c>
      <c r="I1657" s="1" t="s">
        <v>31</v>
      </c>
      <c r="J1657" s="1" t="s">
        <v>27</v>
      </c>
      <c r="K1657" s="1" t="s">
        <v>20</v>
      </c>
      <c r="L1657" s="1" t="s">
        <v>20</v>
      </c>
      <c r="M1657" s="1" t="s">
        <v>21</v>
      </c>
      <c r="N1657" s="1" t="s">
        <v>22</v>
      </c>
      <c r="O1657" s="1" t="s">
        <v>20</v>
      </c>
      <c r="P1657" s="1" t="str">
        <f>IFERROR( LOOKUP(Table1[[#This Row],[Age]],$AO$3:$AO$8,$AP$3:$AP$8), "Out of Range")</f>
        <v>35-45</v>
      </c>
      <c r="Q1657" s="1" t="str">
        <f>TEXT(Table1[[#This Row],[Date Joined]],"DD")</f>
        <v>18</v>
      </c>
      <c r="R1657" s="1" t="str">
        <f>TEXT(Table1[[#This Row],[Date Joined]],"MMM")</f>
        <v>Aug</v>
      </c>
      <c r="S1657" s="1" t="str">
        <f>TEXT(Table1[[#This Row],[Date Joined]],"YYYY")</f>
        <v>2017</v>
      </c>
    </row>
    <row r="1658" spans="1:19" x14ac:dyDescent="0.3">
      <c r="A1658" s="1" t="s">
        <v>2143</v>
      </c>
      <c r="B1658" s="1" t="s">
        <v>105</v>
      </c>
      <c r="C1658" s="1" t="s">
        <v>15</v>
      </c>
      <c r="D1658" s="2">
        <v>29</v>
      </c>
      <c r="E1658" s="1" t="s">
        <v>16</v>
      </c>
      <c r="F1658" s="1" t="s">
        <v>17</v>
      </c>
      <c r="G1658" s="28">
        <v>42991</v>
      </c>
      <c r="H1658" s="3">
        <v>18294.759999999998</v>
      </c>
      <c r="I1658" s="1" t="s">
        <v>18</v>
      </c>
      <c r="J1658" s="1" t="s">
        <v>27</v>
      </c>
      <c r="K1658" s="1" t="s">
        <v>28</v>
      </c>
      <c r="L1658" s="1" t="s">
        <v>20</v>
      </c>
      <c r="M1658" s="1" t="s">
        <v>21</v>
      </c>
      <c r="N1658" s="1" t="s">
        <v>22</v>
      </c>
      <c r="O1658" s="1" t="s">
        <v>20</v>
      </c>
      <c r="P1658" s="1" t="str">
        <f>IFERROR( LOOKUP(Table1[[#This Row],[Age]],$AO$3:$AO$8,$AP$3:$AP$8), "Out of Range")</f>
        <v>26-35</v>
      </c>
      <c r="Q1658" s="1" t="str">
        <f>TEXT(Table1[[#This Row],[Date Joined]],"DD")</f>
        <v>13</v>
      </c>
      <c r="R1658" s="1" t="str">
        <f>TEXT(Table1[[#This Row],[Date Joined]],"MMM")</f>
        <v>Sep</v>
      </c>
      <c r="S1658" s="1" t="str">
        <f>TEXT(Table1[[#This Row],[Date Joined]],"YYYY")</f>
        <v>2017</v>
      </c>
    </row>
    <row r="1659" spans="1:19" x14ac:dyDescent="0.3">
      <c r="A1659" s="1" t="s">
        <v>1766</v>
      </c>
      <c r="B1659" s="1" t="s">
        <v>54</v>
      </c>
      <c r="C1659" s="1" t="s">
        <v>24</v>
      </c>
      <c r="D1659" s="2">
        <v>39</v>
      </c>
      <c r="E1659" s="1" t="s">
        <v>16</v>
      </c>
      <c r="F1659" s="1" t="s">
        <v>17</v>
      </c>
      <c r="G1659" s="28">
        <v>42965</v>
      </c>
      <c r="H1659" s="3">
        <v>10304.040000000001</v>
      </c>
      <c r="I1659" s="1" t="s">
        <v>18</v>
      </c>
      <c r="J1659" s="1" t="s">
        <v>32</v>
      </c>
      <c r="K1659" s="1" t="s">
        <v>28</v>
      </c>
      <c r="L1659" s="1" t="s">
        <v>28</v>
      </c>
      <c r="M1659" s="1" t="s">
        <v>21</v>
      </c>
      <c r="N1659" s="1" t="s">
        <v>22</v>
      </c>
      <c r="O1659" s="1" t="s">
        <v>20</v>
      </c>
      <c r="P1659" s="1" t="str">
        <f>IFERROR( LOOKUP(Table1[[#This Row],[Age]],$AO$3:$AO$8,$AP$3:$AP$8), "Out of Range")</f>
        <v>35-45</v>
      </c>
      <c r="Q1659" s="1" t="str">
        <f>TEXT(Table1[[#This Row],[Date Joined]],"DD")</f>
        <v>18</v>
      </c>
      <c r="R1659" s="1" t="str">
        <f>TEXT(Table1[[#This Row],[Date Joined]],"MMM")</f>
        <v>Aug</v>
      </c>
      <c r="S1659" s="1" t="str">
        <f>TEXT(Table1[[#This Row],[Date Joined]],"YYYY")</f>
        <v>2017</v>
      </c>
    </row>
    <row r="1660" spans="1:19" x14ac:dyDescent="0.3">
      <c r="A1660" s="1" t="s">
        <v>2146</v>
      </c>
      <c r="B1660" s="1" t="s">
        <v>79</v>
      </c>
      <c r="C1660" s="1" t="s">
        <v>15</v>
      </c>
      <c r="D1660" s="2">
        <v>29</v>
      </c>
      <c r="E1660" s="1" t="s">
        <v>16</v>
      </c>
      <c r="F1660" s="1" t="s">
        <v>41</v>
      </c>
      <c r="G1660" s="28">
        <v>42991</v>
      </c>
      <c r="H1660" s="3">
        <v>104605.72</v>
      </c>
      <c r="I1660" s="1" t="s">
        <v>18</v>
      </c>
      <c r="J1660" s="1" t="s">
        <v>32</v>
      </c>
      <c r="K1660" s="1" t="s">
        <v>28</v>
      </c>
      <c r="L1660" s="1" t="s">
        <v>28</v>
      </c>
      <c r="M1660" s="1" t="s">
        <v>21</v>
      </c>
      <c r="N1660" s="1" t="s">
        <v>38</v>
      </c>
      <c r="O1660" s="1" t="s">
        <v>28</v>
      </c>
      <c r="P1660" s="1" t="str">
        <f>IFERROR( LOOKUP(Table1[[#This Row],[Age]],$AO$3:$AO$8,$AP$3:$AP$8), "Out of Range")</f>
        <v>26-35</v>
      </c>
      <c r="Q1660" s="1" t="str">
        <f>TEXT(Table1[[#This Row],[Date Joined]],"DD")</f>
        <v>13</v>
      </c>
      <c r="R1660" s="1" t="str">
        <f>TEXT(Table1[[#This Row],[Date Joined]],"MMM")</f>
        <v>Sep</v>
      </c>
      <c r="S1660" s="1" t="str">
        <f>TEXT(Table1[[#This Row],[Date Joined]],"YYYY")</f>
        <v>2017</v>
      </c>
    </row>
    <row r="1661" spans="1:19" x14ac:dyDescent="0.3">
      <c r="A1661" s="1" t="s">
        <v>1768</v>
      </c>
      <c r="B1661" s="1" t="s">
        <v>67</v>
      </c>
      <c r="C1661" s="1" t="s">
        <v>15</v>
      </c>
      <c r="D1661" s="2">
        <v>40</v>
      </c>
      <c r="E1661" s="1" t="s">
        <v>16</v>
      </c>
      <c r="F1661" s="1" t="s">
        <v>17</v>
      </c>
      <c r="G1661" s="28">
        <v>42965</v>
      </c>
      <c r="H1661" s="3">
        <v>120413.99</v>
      </c>
      <c r="I1661" s="1" t="s">
        <v>31</v>
      </c>
      <c r="J1661" s="1" t="s">
        <v>27</v>
      </c>
      <c r="K1661" s="1" t="s">
        <v>28</v>
      </c>
      <c r="L1661" s="1" t="s">
        <v>20</v>
      </c>
      <c r="M1661" s="1" t="s">
        <v>22</v>
      </c>
      <c r="N1661" s="1" t="s">
        <v>22</v>
      </c>
      <c r="O1661" s="1" t="s">
        <v>20</v>
      </c>
      <c r="P1661" s="1" t="str">
        <f>IFERROR( LOOKUP(Table1[[#This Row],[Age]],$AO$3:$AO$8,$AP$3:$AP$8), "Out of Range")</f>
        <v>35-45</v>
      </c>
      <c r="Q1661" s="1" t="str">
        <f>TEXT(Table1[[#This Row],[Date Joined]],"DD")</f>
        <v>18</v>
      </c>
      <c r="R1661" s="1" t="str">
        <f>TEXT(Table1[[#This Row],[Date Joined]],"MMM")</f>
        <v>Aug</v>
      </c>
      <c r="S1661" s="1" t="str">
        <f>TEXT(Table1[[#This Row],[Date Joined]],"YYYY")</f>
        <v>2017</v>
      </c>
    </row>
    <row r="1662" spans="1:19" x14ac:dyDescent="0.3">
      <c r="A1662" s="1" t="s">
        <v>2173</v>
      </c>
      <c r="B1662" s="1" t="s">
        <v>71</v>
      </c>
      <c r="C1662" s="1" t="s">
        <v>24</v>
      </c>
      <c r="D1662" s="2">
        <v>29</v>
      </c>
      <c r="E1662" s="1" t="s">
        <v>16</v>
      </c>
      <c r="F1662" s="1" t="s">
        <v>41</v>
      </c>
      <c r="G1662" s="28">
        <v>42993</v>
      </c>
      <c r="H1662" s="3">
        <v>62532.15</v>
      </c>
      <c r="I1662" s="1" t="s">
        <v>31</v>
      </c>
      <c r="J1662" s="1" t="s">
        <v>32</v>
      </c>
      <c r="K1662" s="1" t="s">
        <v>28</v>
      </c>
      <c r="L1662" s="1" t="s">
        <v>20</v>
      </c>
      <c r="M1662" s="1" t="s">
        <v>22</v>
      </c>
      <c r="N1662" s="1" t="s">
        <v>22</v>
      </c>
      <c r="O1662" s="1" t="s">
        <v>20</v>
      </c>
      <c r="P1662" s="1" t="str">
        <f>IFERROR( LOOKUP(Table1[[#This Row],[Age]],$AO$3:$AO$8,$AP$3:$AP$8), "Out of Range")</f>
        <v>26-35</v>
      </c>
      <c r="Q1662" s="1" t="str">
        <f>TEXT(Table1[[#This Row],[Date Joined]],"DD")</f>
        <v>15</v>
      </c>
      <c r="R1662" s="1" t="str">
        <f>TEXT(Table1[[#This Row],[Date Joined]],"MMM")</f>
        <v>Sep</v>
      </c>
      <c r="S1662" s="1" t="str">
        <f>TEXT(Table1[[#This Row],[Date Joined]],"YYYY")</f>
        <v>2017</v>
      </c>
    </row>
    <row r="1663" spans="1:19" x14ac:dyDescent="0.3">
      <c r="A1663" s="1" t="s">
        <v>1770</v>
      </c>
      <c r="B1663" s="1" t="s">
        <v>46</v>
      </c>
      <c r="C1663" s="1" t="s">
        <v>15</v>
      </c>
      <c r="D1663" s="2">
        <v>46</v>
      </c>
      <c r="E1663" s="1" t="s">
        <v>40</v>
      </c>
      <c r="F1663" s="1" t="s">
        <v>26</v>
      </c>
      <c r="G1663" s="28">
        <v>42965</v>
      </c>
      <c r="H1663" s="3">
        <v>73083.820000000007</v>
      </c>
      <c r="I1663" s="1" t="s">
        <v>31</v>
      </c>
      <c r="J1663" s="1" t="s">
        <v>27</v>
      </c>
      <c r="K1663" s="1" t="s">
        <v>28</v>
      </c>
      <c r="L1663" s="1" t="s">
        <v>20</v>
      </c>
      <c r="M1663" s="1" t="s">
        <v>21</v>
      </c>
      <c r="N1663" s="1" t="s">
        <v>22</v>
      </c>
      <c r="O1663" s="1" t="s">
        <v>20</v>
      </c>
      <c r="P1663" s="1" t="str">
        <f>IFERROR( LOOKUP(Table1[[#This Row],[Age]],$AO$3:$AO$8,$AP$3:$AP$8), "Out of Range")</f>
        <v>45-55</v>
      </c>
      <c r="Q1663" s="1" t="str">
        <f>TEXT(Table1[[#This Row],[Date Joined]],"DD")</f>
        <v>18</v>
      </c>
      <c r="R1663" s="1" t="str">
        <f>TEXT(Table1[[#This Row],[Date Joined]],"MMM")</f>
        <v>Aug</v>
      </c>
      <c r="S1663" s="1" t="str">
        <f>TEXT(Table1[[#This Row],[Date Joined]],"YYYY")</f>
        <v>2017</v>
      </c>
    </row>
    <row r="1664" spans="1:19" x14ac:dyDescent="0.3">
      <c r="A1664" s="1" t="s">
        <v>1771</v>
      </c>
      <c r="B1664" s="1" t="s">
        <v>66</v>
      </c>
      <c r="C1664" s="1" t="s">
        <v>24</v>
      </c>
      <c r="D1664" s="2">
        <v>56</v>
      </c>
      <c r="E1664" s="1" t="s">
        <v>40</v>
      </c>
      <c r="F1664" s="1" t="s">
        <v>41</v>
      </c>
      <c r="G1664" s="28">
        <v>42965</v>
      </c>
      <c r="H1664" s="3">
        <v>37987.78</v>
      </c>
      <c r="I1664" s="1" t="s">
        <v>18</v>
      </c>
      <c r="J1664" s="1" t="s">
        <v>19</v>
      </c>
      <c r="K1664" s="1" t="s">
        <v>28</v>
      </c>
      <c r="L1664" s="1" t="s">
        <v>20</v>
      </c>
      <c r="M1664" s="1" t="s">
        <v>22</v>
      </c>
      <c r="N1664" s="1" t="s">
        <v>22</v>
      </c>
      <c r="O1664" s="1" t="s">
        <v>20</v>
      </c>
      <c r="P1664" s="1" t="str">
        <f>IFERROR( LOOKUP(Table1[[#This Row],[Age]],$AO$3:$AO$8,$AP$3:$AP$8), "Out of Range")</f>
        <v>55-65</v>
      </c>
      <c r="Q1664" s="1" t="str">
        <f>TEXT(Table1[[#This Row],[Date Joined]],"DD")</f>
        <v>18</v>
      </c>
      <c r="R1664" s="1" t="str">
        <f>TEXT(Table1[[#This Row],[Date Joined]],"MMM")</f>
        <v>Aug</v>
      </c>
      <c r="S1664" s="1" t="str">
        <f>TEXT(Table1[[#This Row],[Date Joined]],"YYYY")</f>
        <v>2017</v>
      </c>
    </row>
    <row r="1665" spans="1:19" x14ac:dyDescent="0.3">
      <c r="A1665" s="1" t="s">
        <v>2184</v>
      </c>
      <c r="B1665" s="1" t="s">
        <v>96</v>
      </c>
      <c r="C1665" s="1" t="s">
        <v>24</v>
      </c>
      <c r="D1665" s="2">
        <v>29</v>
      </c>
      <c r="E1665" s="1" t="s">
        <v>16</v>
      </c>
      <c r="F1665" s="1" t="s">
        <v>17</v>
      </c>
      <c r="G1665" s="28">
        <v>42994</v>
      </c>
      <c r="H1665" s="3">
        <v>21880.99</v>
      </c>
      <c r="I1665" s="1" t="s">
        <v>18</v>
      </c>
      <c r="J1665" s="1" t="s">
        <v>32</v>
      </c>
      <c r="K1665" s="1" t="s">
        <v>20</v>
      </c>
      <c r="L1665" s="1" t="s">
        <v>20</v>
      </c>
      <c r="M1665" s="1" t="s">
        <v>21</v>
      </c>
      <c r="N1665" s="1" t="s">
        <v>29</v>
      </c>
      <c r="O1665" s="1" t="s">
        <v>20</v>
      </c>
      <c r="P1665" s="1" t="str">
        <f>IFERROR( LOOKUP(Table1[[#This Row],[Age]],$AO$3:$AO$8,$AP$3:$AP$8), "Out of Range")</f>
        <v>26-35</v>
      </c>
      <c r="Q1665" s="1" t="str">
        <f>TEXT(Table1[[#This Row],[Date Joined]],"DD")</f>
        <v>16</v>
      </c>
      <c r="R1665" s="1" t="str">
        <f>TEXT(Table1[[#This Row],[Date Joined]],"MMM")</f>
        <v>Sep</v>
      </c>
      <c r="S1665" s="1" t="str">
        <f>TEXT(Table1[[#This Row],[Date Joined]],"YYYY")</f>
        <v>2017</v>
      </c>
    </row>
    <row r="1666" spans="1:19" x14ac:dyDescent="0.3">
      <c r="A1666" s="1" t="s">
        <v>1773</v>
      </c>
      <c r="B1666" s="1" t="s">
        <v>78</v>
      </c>
      <c r="C1666" s="1" t="s">
        <v>24</v>
      </c>
      <c r="D1666" s="2">
        <v>43</v>
      </c>
      <c r="E1666" s="1" t="s">
        <v>40</v>
      </c>
      <c r="F1666" s="1" t="s">
        <v>41</v>
      </c>
      <c r="G1666" s="28">
        <v>42965</v>
      </c>
      <c r="H1666" s="3">
        <v>95158.82</v>
      </c>
      <c r="I1666" s="1" t="s">
        <v>18</v>
      </c>
      <c r="J1666" s="1" t="s">
        <v>27</v>
      </c>
      <c r="K1666" s="1" t="s">
        <v>20</v>
      </c>
      <c r="L1666" s="1" t="s">
        <v>20</v>
      </c>
      <c r="M1666" s="1" t="s">
        <v>22</v>
      </c>
      <c r="N1666" s="1" t="s">
        <v>22</v>
      </c>
      <c r="O1666" s="1" t="s">
        <v>20</v>
      </c>
      <c r="P1666" s="1" t="str">
        <f>IFERROR( LOOKUP(Table1[[#This Row],[Age]],$AO$3:$AO$8,$AP$3:$AP$8), "Out of Range")</f>
        <v>35-45</v>
      </c>
      <c r="Q1666" s="1" t="str">
        <f>TEXT(Table1[[#This Row],[Date Joined]],"DD")</f>
        <v>18</v>
      </c>
      <c r="R1666" s="1" t="str">
        <f>TEXT(Table1[[#This Row],[Date Joined]],"MMM")</f>
        <v>Aug</v>
      </c>
      <c r="S1666" s="1" t="str">
        <f>TEXT(Table1[[#This Row],[Date Joined]],"YYYY")</f>
        <v>2017</v>
      </c>
    </row>
    <row r="1667" spans="1:19" x14ac:dyDescent="0.3">
      <c r="A1667" s="1" t="s">
        <v>1774</v>
      </c>
      <c r="B1667" s="1" t="s">
        <v>100</v>
      </c>
      <c r="C1667" s="1" t="s">
        <v>15</v>
      </c>
      <c r="D1667" s="2">
        <v>35</v>
      </c>
      <c r="E1667" s="1" t="s">
        <v>25</v>
      </c>
      <c r="F1667" s="1" t="s">
        <v>17</v>
      </c>
      <c r="G1667" s="28">
        <v>42965</v>
      </c>
      <c r="H1667" s="3">
        <v>14126.25</v>
      </c>
      <c r="I1667" s="1" t="s">
        <v>18</v>
      </c>
      <c r="J1667" s="1" t="s">
        <v>27</v>
      </c>
      <c r="K1667" s="1" t="s">
        <v>28</v>
      </c>
      <c r="L1667" s="1" t="s">
        <v>20</v>
      </c>
      <c r="M1667" s="1" t="s">
        <v>22</v>
      </c>
      <c r="N1667" s="1" t="s">
        <v>22</v>
      </c>
      <c r="O1667" s="1" t="s">
        <v>20</v>
      </c>
      <c r="P1667" s="1" t="str">
        <f>IFERROR( LOOKUP(Table1[[#This Row],[Age]],$AO$3:$AO$8,$AP$3:$AP$8), "Out of Range")</f>
        <v>35-45</v>
      </c>
      <c r="Q1667" s="1" t="str">
        <f>TEXT(Table1[[#This Row],[Date Joined]],"DD")</f>
        <v>18</v>
      </c>
      <c r="R1667" s="1" t="str">
        <f>TEXT(Table1[[#This Row],[Date Joined]],"MMM")</f>
        <v>Aug</v>
      </c>
      <c r="S1667" s="1" t="str">
        <f>TEXT(Table1[[#This Row],[Date Joined]],"YYYY")</f>
        <v>2017</v>
      </c>
    </row>
    <row r="1668" spans="1:19" x14ac:dyDescent="0.3">
      <c r="A1668" s="1" t="s">
        <v>1775</v>
      </c>
      <c r="B1668" s="1" t="s">
        <v>33</v>
      </c>
      <c r="C1668" s="1" t="s">
        <v>24</v>
      </c>
      <c r="D1668" s="2">
        <v>56</v>
      </c>
      <c r="E1668" s="1" t="s">
        <v>16</v>
      </c>
      <c r="F1668" s="1" t="s">
        <v>17</v>
      </c>
      <c r="G1668" s="28">
        <v>42966</v>
      </c>
      <c r="H1668" s="3">
        <v>1486.6</v>
      </c>
      <c r="I1668" s="1" t="s">
        <v>18</v>
      </c>
      <c r="J1668" s="1" t="s">
        <v>32</v>
      </c>
      <c r="K1668" s="1" t="s">
        <v>28</v>
      </c>
      <c r="L1668" s="1" t="s">
        <v>20</v>
      </c>
      <c r="M1668" s="1" t="s">
        <v>21</v>
      </c>
      <c r="N1668" s="1" t="s">
        <v>29</v>
      </c>
      <c r="O1668" s="1" t="s">
        <v>20</v>
      </c>
      <c r="P1668" s="1" t="str">
        <f>IFERROR( LOOKUP(Table1[[#This Row],[Age]],$AO$3:$AO$8,$AP$3:$AP$8), "Out of Range")</f>
        <v>55-65</v>
      </c>
      <c r="Q1668" s="1" t="str">
        <f>TEXT(Table1[[#This Row],[Date Joined]],"DD")</f>
        <v>19</v>
      </c>
      <c r="R1668" s="1" t="str">
        <f>TEXT(Table1[[#This Row],[Date Joined]],"MMM")</f>
        <v>Aug</v>
      </c>
      <c r="S1668" s="1" t="str">
        <f>TEXT(Table1[[#This Row],[Date Joined]],"YYYY")</f>
        <v>2017</v>
      </c>
    </row>
    <row r="1669" spans="1:19" x14ac:dyDescent="0.3">
      <c r="A1669" s="1" t="s">
        <v>1776</v>
      </c>
      <c r="B1669" s="1" t="s">
        <v>94</v>
      </c>
      <c r="C1669" s="1" t="s">
        <v>15</v>
      </c>
      <c r="D1669" s="2">
        <v>62</v>
      </c>
      <c r="E1669" s="1" t="s">
        <v>40</v>
      </c>
      <c r="F1669" s="1" t="s">
        <v>26</v>
      </c>
      <c r="G1669" s="28">
        <v>42966</v>
      </c>
      <c r="H1669" s="3">
        <v>27889.58</v>
      </c>
      <c r="I1669" s="1" t="s">
        <v>18</v>
      </c>
      <c r="J1669" s="1" t="s">
        <v>27</v>
      </c>
      <c r="K1669" s="1" t="s">
        <v>28</v>
      </c>
      <c r="L1669" s="1" t="s">
        <v>28</v>
      </c>
      <c r="M1669" s="1" t="s">
        <v>22</v>
      </c>
      <c r="N1669" s="1" t="s">
        <v>22</v>
      </c>
      <c r="O1669" s="1" t="s">
        <v>20</v>
      </c>
      <c r="P1669" s="1" t="str">
        <f>IFERROR( LOOKUP(Table1[[#This Row],[Age]],$AO$3:$AO$8,$AP$3:$AP$8), "Out of Range")</f>
        <v>55-65</v>
      </c>
      <c r="Q1669" s="1" t="str">
        <f>TEXT(Table1[[#This Row],[Date Joined]],"DD")</f>
        <v>19</v>
      </c>
      <c r="R1669" s="1" t="str">
        <f>TEXT(Table1[[#This Row],[Date Joined]],"MMM")</f>
        <v>Aug</v>
      </c>
      <c r="S1669" s="1" t="str">
        <f>TEXT(Table1[[#This Row],[Date Joined]],"YYYY")</f>
        <v>2017</v>
      </c>
    </row>
    <row r="1670" spans="1:19" x14ac:dyDescent="0.3">
      <c r="A1670" s="1" t="s">
        <v>1777</v>
      </c>
      <c r="B1670" s="1" t="s">
        <v>83</v>
      </c>
      <c r="C1670" s="1" t="s">
        <v>24</v>
      </c>
      <c r="D1670" s="2">
        <v>47</v>
      </c>
      <c r="E1670" s="1" t="s">
        <v>40</v>
      </c>
      <c r="F1670" s="1" t="s">
        <v>41</v>
      </c>
      <c r="G1670" s="28">
        <v>42966</v>
      </c>
      <c r="H1670" s="3">
        <v>72041.240000000005</v>
      </c>
      <c r="I1670" s="1" t="s">
        <v>18</v>
      </c>
      <c r="J1670" s="1" t="s">
        <v>27</v>
      </c>
      <c r="K1670" s="1" t="s">
        <v>28</v>
      </c>
      <c r="L1670" s="1" t="s">
        <v>20</v>
      </c>
      <c r="M1670" s="1" t="s">
        <v>22</v>
      </c>
      <c r="N1670" s="1" t="s">
        <v>22</v>
      </c>
      <c r="O1670" s="1" t="s">
        <v>20</v>
      </c>
      <c r="P1670" s="1" t="str">
        <f>IFERROR( LOOKUP(Table1[[#This Row],[Age]],$AO$3:$AO$8,$AP$3:$AP$8), "Out of Range")</f>
        <v>45-55</v>
      </c>
      <c r="Q1670" s="1" t="str">
        <f>TEXT(Table1[[#This Row],[Date Joined]],"DD")</f>
        <v>19</v>
      </c>
      <c r="R1670" s="1" t="str">
        <f>TEXT(Table1[[#This Row],[Date Joined]],"MMM")</f>
        <v>Aug</v>
      </c>
      <c r="S1670" s="1" t="str">
        <f>TEXT(Table1[[#This Row],[Date Joined]],"YYYY")</f>
        <v>2017</v>
      </c>
    </row>
    <row r="1671" spans="1:19" x14ac:dyDescent="0.3">
      <c r="A1671" s="1" t="s">
        <v>1778</v>
      </c>
      <c r="B1671" s="1" t="s">
        <v>97</v>
      </c>
      <c r="C1671" s="1" t="s">
        <v>15</v>
      </c>
      <c r="D1671" s="2">
        <v>45</v>
      </c>
      <c r="E1671" s="1" t="s">
        <v>40</v>
      </c>
      <c r="F1671" s="1" t="s">
        <v>41</v>
      </c>
      <c r="G1671" s="28">
        <v>42966</v>
      </c>
      <c r="H1671" s="3">
        <v>104191.4</v>
      </c>
      <c r="I1671" s="1" t="s">
        <v>18</v>
      </c>
      <c r="J1671" s="1" t="s">
        <v>32</v>
      </c>
      <c r="K1671" s="1" t="s">
        <v>28</v>
      </c>
      <c r="L1671" s="1" t="s">
        <v>20</v>
      </c>
      <c r="M1671" s="1" t="s">
        <v>21</v>
      </c>
      <c r="N1671" s="1" t="s">
        <v>22</v>
      </c>
      <c r="O1671" s="1" t="s">
        <v>20</v>
      </c>
      <c r="P1671" s="1" t="str">
        <f>IFERROR( LOOKUP(Table1[[#This Row],[Age]],$AO$3:$AO$8,$AP$3:$AP$8), "Out of Range")</f>
        <v>45-55</v>
      </c>
      <c r="Q1671" s="1" t="str">
        <f>TEXT(Table1[[#This Row],[Date Joined]],"DD")</f>
        <v>19</v>
      </c>
      <c r="R1671" s="1" t="str">
        <f>TEXT(Table1[[#This Row],[Date Joined]],"MMM")</f>
        <v>Aug</v>
      </c>
      <c r="S1671" s="1" t="str">
        <f>TEXT(Table1[[#This Row],[Date Joined]],"YYYY")</f>
        <v>2017</v>
      </c>
    </row>
    <row r="1672" spans="1:19" x14ac:dyDescent="0.3">
      <c r="A1672" s="1" t="s">
        <v>1779</v>
      </c>
      <c r="B1672" s="1" t="s">
        <v>72</v>
      </c>
      <c r="C1672" s="1" t="s">
        <v>24</v>
      </c>
      <c r="D1672" s="2">
        <v>17</v>
      </c>
      <c r="E1672" s="1" t="s">
        <v>25</v>
      </c>
      <c r="F1672" s="1" t="s">
        <v>26</v>
      </c>
      <c r="G1672" s="28">
        <v>42966</v>
      </c>
      <c r="H1672" s="3">
        <v>145685.60999999999</v>
      </c>
      <c r="I1672" s="1" t="s">
        <v>31</v>
      </c>
      <c r="J1672" s="1" t="s">
        <v>27</v>
      </c>
      <c r="K1672" s="1" t="s">
        <v>28</v>
      </c>
      <c r="L1672" s="1" t="s">
        <v>20</v>
      </c>
      <c r="M1672" s="1" t="s">
        <v>22</v>
      </c>
      <c r="N1672" s="1" t="s">
        <v>22</v>
      </c>
      <c r="O1672" s="1" t="s">
        <v>20</v>
      </c>
      <c r="P1672" s="1" t="str">
        <f>IFERROR( LOOKUP(Table1[[#This Row],[Age]],$AO$3:$AO$8,$AP$3:$AP$8), "Out of Range")</f>
        <v>15-25</v>
      </c>
      <c r="Q1672" s="1" t="str">
        <f>TEXT(Table1[[#This Row],[Date Joined]],"DD")</f>
        <v>19</v>
      </c>
      <c r="R1672" s="1" t="str">
        <f>TEXT(Table1[[#This Row],[Date Joined]],"MMM")</f>
        <v>Aug</v>
      </c>
      <c r="S1672" s="1" t="str">
        <f>TEXT(Table1[[#This Row],[Date Joined]],"YYYY")</f>
        <v>2017</v>
      </c>
    </row>
    <row r="1673" spans="1:19" x14ac:dyDescent="0.3">
      <c r="A1673" s="1" t="s">
        <v>1780</v>
      </c>
      <c r="B1673" s="1" t="s">
        <v>102</v>
      </c>
      <c r="C1673" s="1" t="s">
        <v>24</v>
      </c>
      <c r="D1673" s="2">
        <v>45</v>
      </c>
      <c r="E1673" s="1" t="s">
        <v>16</v>
      </c>
      <c r="F1673" s="1" t="s">
        <v>17</v>
      </c>
      <c r="G1673" s="28">
        <v>42967</v>
      </c>
      <c r="H1673" s="3">
        <v>30190.31</v>
      </c>
      <c r="I1673" s="1" t="s">
        <v>18</v>
      </c>
      <c r="J1673" s="1" t="s">
        <v>19</v>
      </c>
      <c r="K1673" s="1" t="s">
        <v>28</v>
      </c>
      <c r="L1673" s="1" t="s">
        <v>20</v>
      </c>
      <c r="M1673" s="1" t="s">
        <v>22</v>
      </c>
      <c r="N1673" s="1" t="s">
        <v>22</v>
      </c>
      <c r="O1673" s="1" t="s">
        <v>20</v>
      </c>
      <c r="P1673" s="1" t="str">
        <f>IFERROR( LOOKUP(Table1[[#This Row],[Age]],$AO$3:$AO$8,$AP$3:$AP$8), "Out of Range")</f>
        <v>45-55</v>
      </c>
      <c r="Q1673" s="1" t="str">
        <f>TEXT(Table1[[#This Row],[Date Joined]],"DD")</f>
        <v>20</v>
      </c>
      <c r="R1673" s="1" t="str">
        <f>TEXT(Table1[[#This Row],[Date Joined]],"MMM")</f>
        <v>Aug</v>
      </c>
      <c r="S1673" s="1" t="str">
        <f>TEXT(Table1[[#This Row],[Date Joined]],"YYYY")</f>
        <v>2017</v>
      </c>
    </row>
    <row r="1674" spans="1:19" x14ac:dyDescent="0.3">
      <c r="A1674" s="1" t="s">
        <v>1781</v>
      </c>
      <c r="B1674" s="1" t="s">
        <v>100</v>
      </c>
      <c r="C1674" s="1" t="s">
        <v>15</v>
      </c>
      <c r="D1674" s="2">
        <v>39</v>
      </c>
      <c r="E1674" s="1" t="s">
        <v>16</v>
      </c>
      <c r="F1674" s="1" t="s">
        <v>17</v>
      </c>
      <c r="G1674" s="28">
        <v>42967</v>
      </c>
      <c r="H1674" s="3">
        <v>15205.28</v>
      </c>
      <c r="I1674" s="1" t="s">
        <v>31</v>
      </c>
      <c r="J1674" s="1" t="s">
        <v>22</v>
      </c>
      <c r="K1674" s="1" t="s">
        <v>20</v>
      </c>
      <c r="L1674" s="1" t="s">
        <v>20</v>
      </c>
      <c r="M1674" s="1" t="s">
        <v>21</v>
      </c>
      <c r="N1674" s="1" t="s">
        <v>22</v>
      </c>
      <c r="O1674" s="1" t="s">
        <v>28</v>
      </c>
      <c r="P1674" s="1" t="str">
        <f>IFERROR( LOOKUP(Table1[[#This Row],[Age]],$AO$3:$AO$8,$AP$3:$AP$8), "Out of Range")</f>
        <v>35-45</v>
      </c>
      <c r="Q1674" s="1" t="str">
        <f>TEXT(Table1[[#This Row],[Date Joined]],"DD")</f>
        <v>20</v>
      </c>
      <c r="R1674" s="1" t="str">
        <f>TEXT(Table1[[#This Row],[Date Joined]],"MMM")</f>
        <v>Aug</v>
      </c>
      <c r="S1674" s="1" t="str">
        <f>TEXT(Table1[[#This Row],[Date Joined]],"YYYY")</f>
        <v>2017</v>
      </c>
    </row>
    <row r="1675" spans="1:19" x14ac:dyDescent="0.3">
      <c r="A1675" s="1" t="s">
        <v>1782</v>
      </c>
      <c r="B1675" s="1" t="s">
        <v>89</v>
      </c>
      <c r="C1675" s="1" t="s">
        <v>24</v>
      </c>
      <c r="D1675" s="2">
        <v>46</v>
      </c>
      <c r="E1675" s="1" t="s">
        <v>16</v>
      </c>
      <c r="F1675" s="1" t="s">
        <v>17</v>
      </c>
      <c r="G1675" s="28">
        <v>42967</v>
      </c>
      <c r="H1675" s="3">
        <v>10450.780000000001</v>
      </c>
      <c r="I1675" s="1" t="s">
        <v>31</v>
      </c>
      <c r="J1675" s="1" t="s">
        <v>27</v>
      </c>
      <c r="K1675" s="1" t="s">
        <v>20</v>
      </c>
      <c r="L1675" s="1" t="s">
        <v>20</v>
      </c>
      <c r="M1675" s="1" t="s">
        <v>53</v>
      </c>
      <c r="N1675" s="1" t="s">
        <v>22</v>
      </c>
      <c r="O1675" s="1" t="s">
        <v>20</v>
      </c>
      <c r="P1675" s="1" t="str">
        <f>IFERROR( LOOKUP(Table1[[#This Row],[Age]],$AO$3:$AO$8,$AP$3:$AP$8), "Out of Range")</f>
        <v>45-55</v>
      </c>
      <c r="Q1675" s="1" t="str">
        <f>TEXT(Table1[[#This Row],[Date Joined]],"DD")</f>
        <v>20</v>
      </c>
      <c r="R1675" s="1" t="str">
        <f>TEXT(Table1[[#This Row],[Date Joined]],"MMM")</f>
        <v>Aug</v>
      </c>
      <c r="S1675" s="1" t="str">
        <f>TEXT(Table1[[#This Row],[Date Joined]],"YYYY")</f>
        <v>2017</v>
      </c>
    </row>
    <row r="1676" spans="1:19" x14ac:dyDescent="0.3">
      <c r="A1676" s="1" t="s">
        <v>1783</v>
      </c>
      <c r="B1676" s="1" t="s">
        <v>103</v>
      </c>
      <c r="C1676" s="1" t="s">
        <v>24</v>
      </c>
      <c r="D1676" s="2">
        <v>42</v>
      </c>
      <c r="E1676" s="1" t="s">
        <v>16</v>
      </c>
      <c r="F1676" s="1" t="s">
        <v>41</v>
      </c>
      <c r="G1676" s="28">
        <v>42967</v>
      </c>
      <c r="H1676" s="3">
        <v>29400.69</v>
      </c>
      <c r="I1676" s="1" t="s">
        <v>31</v>
      </c>
      <c r="J1676" s="1" t="s">
        <v>32</v>
      </c>
      <c r="K1676" s="1" t="s">
        <v>20</v>
      </c>
      <c r="L1676" s="1" t="s">
        <v>28</v>
      </c>
      <c r="M1676" s="1" t="s">
        <v>21</v>
      </c>
      <c r="N1676" s="1" t="s">
        <v>22</v>
      </c>
      <c r="O1676" s="1" t="s">
        <v>20</v>
      </c>
      <c r="P1676" s="1" t="str">
        <f>IFERROR( LOOKUP(Table1[[#This Row],[Age]],$AO$3:$AO$8,$AP$3:$AP$8), "Out of Range")</f>
        <v>35-45</v>
      </c>
      <c r="Q1676" s="1" t="str">
        <f>TEXT(Table1[[#This Row],[Date Joined]],"DD")</f>
        <v>20</v>
      </c>
      <c r="R1676" s="1" t="str">
        <f>TEXT(Table1[[#This Row],[Date Joined]],"MMM")</f>
        <v>Aug</v>
      </c>
      <c r="S1676" s="1" t="str">
        <f>TEXT(Table1[[#This Row],[Date Joined]],"YYYY")</f>
        <v>2017</v>
      </c>
    </row>
    <row r="1677" spans="1:19" x14ac:dyDescent="0.3">
      <c r="A1677" s="1" t="s">
        <v>2186</v>
      </c>
      <c r="B1677" s="1" t="s">
        <v>108</v>
      </c>
      <c r="C1677" s="1" t="s">
        <v>24</v>
      </c>
      <c r="D1677" s="2">
        <v>29</v>
      </c>
      <c r="E1677" s="1" t="s">
        <v>16</v>
      </c>
      <c r="F1677" s="1" t="s">
        <v>17</v>
      </c>
      <c r="G1677" s="28">
        <v>42994</v>
      </c>
      <c r="H1677" s="3">
        <v>26792.79</v>
      </c>
      <c r="I1677" s="1" t="s">
        <v>31</v>
      </c>
      <c r="J1677" s="1" t="s">
        <v>32</v>
      </c>
      <c r="K1677" s="1" t="s">
        <v>28</v>
      </c>
      <c r="L1677" s="1" t="s">
        <v>20</v>
      </c>
      <c r="M1677" s="1" t="s">
        <v>21</v>
      </c>
      <c r="N1677" s="1" t="s">
        <v>22</v>
      </c>
      <c r="O1677" s="1" t="s">
        <v>28</v>
      </c>
      <c r="P1677" s="1" t="str">
        <f>IFERROR( LOOKUP(Table1[[#This Row],[Age]],$AO$3:$AO$8,$AP$3:$AP$8), "Out of Range")</f>
        <v>26-35</v>
      </c>
      <c r="Q1677" s="1" t="str">
        <f>TEXT(Table1[[#This Row],[Date Joined]],"DD")</f>
        <v>16</v>
      </c>
      <c r="R1677" s="1" t="str">
        <f>TEXT(Table1[[#This Row],[Date Joined]],"MMM")</f>
        <v>Sep</v>
      </c>
      <c r="S1677" s="1" t="str">
        <f>TEXT(Table1[[#This Row],[Date Joined]],"YYYY")</f>
        <v>2017</v>
      </c>
    </row>
    <row r="1678" spans="1:19" x14ac:dyDescent="0.3">
      <c r="A1678" s="1" t="s">
        <v>1785</v>
      </c>
      <c r="B1678" s="1" t="s">
        <v>39</v>
      </c>
      <c r="C1678" s="1" t="s">
        <v>24</v>
      </c>
      <c r="D1678" s="2">
        <v>56</v>
      </c>
      <c r="E1678" s="1" t="s">
        <v>40</v>
      </c>
      <c r="F1678" s="1" t="s">
        <v>41</v>
      </c>
      <c r="G1678" s="28">
        <v>42967</v>
      </c>
      <c r="H1678" s="3">
        <v>172524.12</v>
      </c>
      <c r="I1678" s="1" t="s">
        <v>18</v>
      </c>
      <c r="J1678" s="1" t="s">
        <v>27</v>
      </c>
      <c r="K1678" s="1" t="s">
        <v>28</v>
      </c>
      <c r="L1678" s="1" t="s">
        <v>20</v>
      </c>
      <c r="M1678" s="1" t="s">
        <v>21</v>
      </c>
      <c r="N1678" s="1" t="s">
        <v>29</v>
      </c>
      <c r="O1678" s="1" t="s">
        <v>20</v>
      </c>
      <c r="P1678" s="1" t="str">
        <f>IFERROR( LOOKUP(Table1[[#This Row],[Age]],$AO$3:$AO$8,$AP$3:$AP$8), "Out of Range")</f>
        <v>55-65</v>
      </c>
      <c r="Q1678" s="1" t="str">
        <f>TEXT(Table1[[#This Row],[Date Joined]],"DD")</f>
        <v>20</v>
      </c>
      <c r="R1678" s="1" t="str">
        <f>TEXT(Table1[[#This Row],[Date Joined]],"MMM")</f>
        <v>Aug</v>
      </c>
      <c r="S1678" s="1" t="str">
        <f>TEXT(Table1[[#This Row],[Date Joined]],"YYYY")</f>
        <v>2017</v>
      </c>
    </row>
    <row r="1679" spans="1:19" x14ac:dyDescent="0.3">
      <c r="A1679" s="1" t="s">
        <v>1786</v>
      </c>
      <c r="B1679" s="1" t="s">
        <v>71</v>
      </c>
      <c r="C1679" s="1" t="s">
        <v>24</v>
      </c>
      <c r="D1679" s="2">
        <v>47</v>
      </c>
      <c r="E1679" s="1" t="s">
        <v>40</v>
      </c>
      <c r="F1679" s="1" t="s">
        <v>41</v>
      </c>
      <c r="G1679" s="28">
        <v>42967</v>
      </c>
      <c r="H1679" s="3">
        <v>15925.78</v>
      </c>
      <c r="I1679" s="1" t="s">
        <v>18</v>
      </c>
      <c r="J1679" s="1" t="s">
        <v>32</v>
      </c>
      <c r="K1679" s="1" t="s">
        <v>20</v>
      </c>
      <c r="L1679" s="1" t="s">
        <v>20</v>
      </c>
      <c r="M1679" s="1" t="s">
        <v>21</v>
      </c>
      <c r="N1679" s="1" t="s">
        <v>22</v>
      </c>
      <c r="O1679" s="1" t="s">
        <v>20</v>
      </c>
      <c r="P1679" s="1" t="str">
        <f>IFERROR( LOOKUP(Table1[[#This Row],[Age]],$AO$3:$AO$8,$AP$3:$AP$8), "Out of Range")</f>
        <v>45-55</v>
      </c>
      <c r="Q1679" s="1" t="str">
        <f>TEXT(Table1[[#This Row],[Date Joined]],"DD")</f>
        <v>20</v>
      </c>
      <c r="R1679" s="1" t="str">
        <f>TEXT(Table1[[#This Row],[Date Joined]],"MMM")</f>
        <v>Aug</v>
      </c>
      <c r="S1679" s="1" t="str">
        <f>TEXT(Table1[[#This Row],[Date Joined]],"YYYY")</f>
        <v>2017</v>
      </c>
    </row>
    <row r="1680" spans="1:19" x14ac:dyDescent="0.3">
      <c r="A1680" s="1" t="s">
        <v>1787</v>
      </c>
      <c r="B1680" s="1" t="s">
        <v>47</v>
      </c>
      <c r="C1680" s="1" t="s">
        <v>15</v>
      </c>
      <c r="D1680" s="2">
        <v>61</v>
      </c>
      <c r="E1680" s="1" t="s">
        <v>40</v>
      </c>
      <c r="F1680" s="1" t="s">
        <v>26</v>
      </c>
      <c r="G1680" s="28">
        <v>42967</v>
      </c>
      <c r="H1680" s="3">
        <v>171429.37</v>
      </c>
      <c r="I1680" s="1" t="s">
        <v>18</v>
      </c>
      <c r="J1680" s="1" t="s">
        <v>27</v>
      </c>
      <c r="K1680" s="1" t="s">
        <v>28</v>
      </c>
      <c r="L1680" s="1" t="s">
        <v>20</v>
      </c>
      <c r="M1680" s="1" t="s">
        <v>21</v>
      </c>
      <c r="N1680" s="1" t="s">
        <v>22</v>
      </c>
      <c r="O1680" s="1" t="s">
        <v>20</v>
      </c>
      <c r="P1680" s="1" t="str">
        <f>IFERROR( LOOKUP(Table1[[#This Row],[Age]],$AO$3:$AO$8,$AP$3:$AP$8), "Out of Range")</f>
        <v>55-65</v>
      </c>
      <c r="Q1680" s="1" t="str">
        <f>TEXT(Table1[[#This Row],[Date Joined]],"DD")</f>
        <v>20</v>
      </c>
      <c r="R1680" s="1" t="str">
        <f>TEXT(Table1[[#This Row],[Date Joined]],"MMM")</f>
        <v>Aug</v>
      </c>
      <c r="S1680" s="1" t="str">
        <f>TEXT(Table1[[#This Row],[Date Joined]],"YYYY")</f>
        <v>2017</v>
      </c>
    </row>
    <row r="1681" spans="1:19" x14ac:dyDescent="0.3">
      <c r="A1681" s="1" t="s">
        <v>2216</v>
      </c>
      <c r="B1681" s="1" t="s">
        <v>57</v>
      </c>
      <c r="C1681" s="1" t="s">
        <v>24</v>
      </c>
      <c r="D1681" s="2">
        <v>29</v>
      </c>
      <c r="E1681" s="1" t="s">
        <v>25</v>
      </c>
      <c r="F1681" s="1" t="s">
        <v>41</v>
      </c>
      <c r="G1681" s="28">
        <v>42995</v>
      </c>
      <c r="H1681" s="3">
        <v>112528.85</v>
      </c>
      <c r="I1681" s="1" t="s">
        <v>49</v>
      </c>
      <c r="J1681" s="1" t="s">
        <v>32</v>
      </c>
      <c r="K1681" s="1" t="s">
        <v>20</v>
      </c>
      <c r="L1681" s="1" t="s">
        <v>20</v>
      </c>
      <c r="M1681" s="1" t="s">
        <v>21</v>
      </c>
      <c r="N1681" s="1" t="s">
        <v>22</v>
      </c>
      <c r="O1681" s="1" t="s">
        <v>20</v>
      </c>
      <c r="P1681" s="1" t="str">
        <f>IFERROR( LOOKUP(Table1[[#This Row],[Age]],$AO$3:$AO$8,$AP$3:$AP$8), "Out of Range")</f>
        <v>26-35</v>
      </c>
      <c r="Q1681" s="1" t="str">
        <f>TEXT(Table1[[#This Row],[Date Joined]],"DD")</f>
        <v>17</v>
      </c>
      <c r="R1681" s="1" t="str">
        <f>TEXT(Table1[[#This Row],[Date Joined]],"MMM")</f>
        <v>Sep</v>
      </c>
      <c r="S1681" s="1" t="str">
        <f>TEXT(Table1[[#This Row],[Date Joined]],"YYYY")</f>
        <v>2017</v>
      </c>
    </row>
    <row r="1682" spans="1:19" x14ac:dyDescent="0.3">
      <c r="A1682" s="1" t="s">
        <v>2244</v>
      </c>
      <c r="B1682" s="1" t="s">
        <v>70</v>
      </c>
      <c r="C1682" s="1" t="s">
        <v>24</v>
      </c>
      <c r="D1682" s="2">
        <v>29</v>
      </c>
      <c r="E1682" s="1" t="s">
        <v>16</v>
      </c>
      <c r="F1682" s="1" t="s">
        <v>17</v>
      </c>
      <c r="G1682" s="28">
        <v>42997</v>
      </c>
      <c r="H1682" s="3">
        <v>97332.82</v>
      </c>
      <c r="I1682" s="1" t="s">
        <v>18</v>
      </c>
      <c r="J1682" s="1" t="s">
        <v>32</v>
      </c>
      <c r="K1682" s="1" t="s">
        <v>20</v>
      </c>
      <c r="L1682" s="1" t="s">
        <v>20</v>
      </c>
      <c r="M1682" s="1" t="s">
        <v>21</v>
      </c>
      <c r="N1682" s="1" t="s">
        <v>22</v>
      </c>
      <c r="O1682" s="1" t="s">
        <v>20</v>
      </c>
      <c r="P1682" s="1" t="str">
        <f>IFERROR( LOOKUP(Table1[[#This Row],[Age]],$AO$3:$AO$8,$AP$3:$AP$8), "Out of Range")</f>
        <v>26-35</v>
      </c>
      <c r="Q1682" s="1" t="str">
        <f>TEXT(Table1[[#This Row],[Date Joined]],"DD")</f>
        <v>19</v>
      </c>
      <c r="R1682" s="1" t="str">
        <f>TEXT(Table1[[#This Row],[Date Joined]],"MMM")</f>
        <v>Sep</v>
      </c>
      <c r="S1682" s="1" t="str">
        <f>TEXT(Table1[[#This Row],[Date Joined]],"YYYY")</f>
        <v>2017</v>
      </c>
    </row>
    <row r="1683" spans="1:19" x14ac:dyDescent="0.3">
      <c r="A1683" s="1" t="s">
        <v>2262</v>
      </c>
      <c r="B1683" s="1" t="s">
        <v>84</v>
      </c>
      <c r="C1683" s="1" t="s">
        <v>24</v>
      </c>
      <c r="D1683" s="2">
        <v>29</v>
      </c>
      <c r="E1683" s="1" t="s">
        <v>16</v>
      </c>
      <c r="F1683" s="1" t="s">
        <v>17</v>
      </c>
      <c r="G1683" s="28">
        <v>42998</v>
      </c>
      <c r="H1683" s="3">
        <v>60679.839999999997</v>
      </c>
      <c r="I1683" s="1" t="s">
        <v>18</v>
      </c>
      <c r="J1683" s="1" t="s">
        <v>19</v>
      </c>
      <c r="K1683" s="1" t="s">
        <v>28</v>
      </c>
      <c r="L1683" s="1" t="s">
        <v>20</v>
      </c>
      <c r="M1683" s="1" t="s">
        <v>21</v>
      </c>
      <c r="N1683" s="1" t="s">
        <v>22</v>
      </c>
      <c r="O1683" s="1" t="s">
        <v>20</v>
      </c>
      <c r="P1683" s="1" t="str">
        <f>IFERROR( LOOKUP(Table1[[#This Row],[Age]],$AO$3:$AO$8,$AP$3:$AP$8), "Out of Range")</f>
        <v>26-35</v>
      </c>
      <c r="Q1683" s="1" t="str">
        <f>TEXT(Table1[[#This Row],[Date Joined]],"DD")</f>
        <v>20</v>
      </c>
      <c r="R1683" s="1" t="str">
        <f>TEXT(Table1[[#This Row],[Date Joined]],"MMM")</f>
        <v>Sep</v>
      </c>
      <c r="S1683" s="1" t="str">
        <f>TEXT(Table1[[#This Row],[Date Joined]],"YYYY")</f>
        <v>2017</v>
      </c>
    </row>
    <row r="1684" spans="1:19" x14ac:dyDescent="0.3">
      <c r="A1684" s="1" t="s">
        <v>2275</v>
      </c>
      <c r="B1684" s="1" t="s">
        <v>107</v>
      </c>
      <c r="C1684" s="1" t="s">
        <v>15</v>
      </c>
      <c r="D1684" s="2">
        <v>29</v>
      </c>
      <c r="E1684" s="1" t="s">
        <v>16</v>
      </c>
      <c r="F1684" s="1" t="s">
        <v>17</v>
      </c>
      <c r="G1684" s="28">
        <v>42999</v>
      </c>
      <c r="H1684" s="3">
        <v>114204.27</v>
      </c>
      <c r="I1684" s="1" t="s">
        <v>18</v>
      </c>
      <c r="J1684" s="1" t="s">
        <v>27</v>
      </c>
      <c r="K1684" s="1" t="s">
        <v>28</v>
      </c>
      <c r="L1684" s="1" t="s">
        <v>20</v>
      </c>
      <c r="M1684" s="1" t="s">
        <v>53</v>
      </c>
      <c r="N1684" s="1" t="s">
        <v>38</v>
      </c>
      <c r="O1684" s="1" t="s">
        <v>20</v>
      </c>
      <c r="P1684" s="1" t="str">
        <f>IFERROR( LOOKUP(Table1[[#This Row],[Age]],$AO$3:$AO$8,$AP$3:$AP$8), "Out of Range")</f>
        <v>26-35</v>
      </c>
      <c r="Q1684" s="1" t="str">
        <f>TEXT(Table1[[#This Row],[Date Joined]],"DD")</f>
        <v>21</v>
      </c>
      <c r="R1684" s="1" t="str">
        <f>TEXT(Table1[[#This Row],[Date Joined]],"MMM")</f>
        <v>Sep</v>
      </c>
      <c r="S1684" s="1" t="str">
        <f>TEXT(Table1[[#This Row],[Date Joined]],"YYYY")</f>
        <v>2017</v>
      </c>
    </row>
    <row r="1685" spans="1:19" x14ac:dyDescent="0.3">
      <c r="A1685" s="1" t="s">
        <v>2297</v>
      </c>
      <c r="B1685" s="1" t="s">
        <v>61</v>
      </c>
      <c r="C1685" s="1" t="s">
        <v>24</v>
      </c>
      <c r="D1685" s="2">
        <v>29</v>
      </c>
      <c r="E1685" s="1" t="s">
        <v>34</v>
      </c>
      <c r="F1685" s="1" t="s">
        <v>17</v>
      </c>
      <c r="G1685" s="28">
        <v>43000</v>
      </c>
      <c r="H1685" s="3">
        <v>148592.13</v>
      </c>
      <c r="I1685" s="1" t="s">
        <v>31</v>
      </c>
      <c r="J1685" s="1" t="s">
        <v>27</v>
      </c>
      <c r="K1685" s="1" t="s">
        <v>28</v>
      </c>
      <c r="L1685" s="1" t="s">
        <v>20</v>
      </c>
      <c r="M1685" s="1" t="s">
        <v>21</v>
      </c>
      <c r="N1685" s="1" t="s">
        <v>69</v>
      </c>
      <c r="O1685" s="1" t="s">
        <v>20</v>
      </c>
      <c r="P1685" s="1" t="str">
        <f>IFERROR( LOOKUP(Table1[[#This Row],[Age]],$AO$3:$AO$8,$AP$3:$AP$8), "Out of Range")</f>
        <v>26-35</v>
      </c>
      <c r="Q1685" s="1" t="str">
        <f>TEXT(Table1[[#This Row],[Date Joined]],"DD")</f>
        <v>22</v>
      </c>
      <c r="R1685" s="1" t="str">
        <f>TEXT(Table1[[#This Row],[Date Joined]],"MMM")</f>
        <v>Sep</v>
      </c>
      <c r="S1685" s="1" t="str">
        <f>TEXT(Table1[[#This Row],[Date Joined]],"YYYY")</f>
        <v>2017</v>
      </c>
    </row>
    <row r="1686" spans="1:19" x14ac:dyDescent="0.3">
      <c r="A1686" s="1" t="s">
        <v>1793</v>
      </c>
      <c r="B1686" s="1" t="s">
        <v>72</v>
      </c>
      <c r="C1686" s="1" t="s">
        <v>15</v>
      </c>
      <c r="D1686" s="2">
        <v>44</v>
      </c>
      <c r="E1686" s="1" t="s">
        <v>16</v>
      </c>
      <c r="F1686" s="1" t="s">
        <v>17</v>
      </c>
      <c r="G1686" s="28">
        <v>42968</v>
      </c>
      <c r="H1686" s="3">
        <v>41302.449999999997</v>
      </c>
      <c r="I1686" s="1" t="s">
        <v>31</v>
      </c>
      <c r="J1686" s="1" t="s">
        <v>19</v>
      </c>
      <c r="K1686" s="1" t="s">
        <v>28</v>
      </c>
      <c r="L1686" s="1" t="s">
        <v>28</v>
      </c>
      <c r="M1686" s="1" t="s">
        <v>21</v>
      </c>
      <c r="N1686" s="1" t="s">
        <v>22</v>
      </c>
      <c r="O1686" s="1" t="s">
        <v>20</v>
      </c>
      <c r="P1686" s="1" t="str">
        <f>IFERROR( LOOKUP(Table1[[#This Row],[Age]],$AO$3:$AO$8,$AP$3:$AP$8), "Out of Range")</f>
        <v>35-45</v>
      </c>
      <c r="Q1686" s="1" t="str">
        <f>TEXT(Table1[[#This Row],[Date Joined]],"DD")</f>
        <v>21</v>
      </c>
      <c r="R1686" s="1" t="str">
        <f>TEXT(Table1[[#This Row],[Date Joined]],"MMM")</f>
        <v>Aug</v>
      </c>
      <c r="S1686" s="1" t="str">
        <f>TEXT(Table1[[#This Row],[Date Joined]],"YYYY")</f>
        <v>2017</v>
      </c>
    </row>
    <row r="1687" spans="1:19" x14ac:dyDescent="0.3">
      <c r="A1687" s="1" t="s">
        <v>1794</v>
      </c>
      <c r="B1687" s="1" t="s">
        <v>93</v>
      </c>
      <c r="C1687" s="1" t="s">
        <v>15</v>
      </c>
      <c r="D1687" s="2">
        <v>36</v>
      </c>
      <c r="E1687" s="1" t="s">
        <v>16</v>
      </c>
      <c r="F1687" s="1" t="s">
        <v>41</v>
      </c>
      <c r="G1687" s="28">
        <v>42968</v>
      </c>
      <c r="H1687" s="3">
        <v>110485.87</v>
      </c>
      <c r="I1687" s="1" t="s">
        <v>18</v>
      </c>
      <c r="J1687" s="1" t="s">
        <v>27</v>
      </c>
      <c r="K1687" s="1" t="s">
        <v>28</v>
      </c>
      <c r="L1687" s="1" t="s">
        <v>28</v>
      </c>
      <c r="M1687" s="1" t="s">
        <v>21</v>
      </c>
      <c r="N1687" s="1" t="s">
        <v>22</v>
      </c>
      <c r="O1687" s="1" t="s">
        <v>20</v>
      </c>
      <c r="P1687" s="1" t="str">
        <f>IFERROR( LOOKUP(Table1[[#This Row],[Age]],$AO$3:$AO$8,$AP$3:$AP$8), "Out of Range")</f>
        <v>35-45</v>
      </c>
      <c r="Q1687" s="1" t="str">
        <f>TEXT(Table1[[#This Row],[Date Joined]],"DD")</f>
        <v>21</v>
      </c>
      <c r="R1687" s="1" t="str">
        <f>TEXT(Table1[[#This Row],[Date Joined]],"MMM")</f>
        <v>Aug</v>
      </c>
      <c r="S1687" s="1" t="str">
        <f>TEXT(Table1[[#This Row],[Date Joined]],"YYYY")</f>
        <v>2017</v>
      </c>
    </row>
    <row r="1688" spans="1:19" x14ac:dyDescent="0.3">
      <c r="A1688" s="1" t="s">
        <v>1795</v>
      </c>
      <c r="B1688" s="1" t="s">
        <v>51</v>
      </c>
      <c r="C1688" s="1" t="s">
        <v>24</v>
      </c>
      <c r="D1688" s="2">
        <v>34</v>
      </c>
      <c r="E1688" s="1" t="s">
        <v>16</v>
      </c>
      <c r="F1688" s="1" t="s">
        <v>17</v>
      </c>
      <c r="G1688" s="28">
        <v>42968</v>
      </c>
      <c r="H1688" s="3">
        <v>37054.6</v>
      </c>
      <c r="I1688" s="1" t="s">
        <v>18</v>
      </c>
      <c r="J1688" s="1" t="s">
        <v>27</v>
      </c>
      <c r="K1688" s="1" t="s">
        <v>28</v>
      </c>
      <c r="L1688" s="1" t="s">
        <v>20</v>
      </c>
      <c r="M1688" s="1" t="s">
        <v>22</v>
      </c>
      <c r="N1688" s="1" t="s">
        <v>22</v>
      </c>
      <c r="O1688" s="1" t="s">
        <v>20</v>
      </c>
      <c r="P1688" s="1" t="str">
        <f>IFERROR( LOOKUP(Table1[[#This Row],[Age]],$AO$3:$AO$8,$AP$3:$AP$8), "Out of Range")</f>
        <v>26-35</v>
      </c>
      <c r="Q1688" s="1" t="str">
        <f>TEXT(Table1[[#This Row],[Date Joined]],"DD")</f>
        <v>21</v>
      </c>
      <c r="R1688" s="1" t="str">
        <f>TEXT(Table1[[#This Row],[Date Joined]],"MMM")</f>
        <v>Aug</v>
      </c>
      <c r="S1688" s="1" t="str">
        <f>TEXT(Table1[[#This Row],[Date Joined]],"YYYY")</f>
        <v>2017</v>
      </c>
    </row>
    <row r="1689" spans="1:19" x14ac:dyDescent="0.3">
      <c r="A1689" s="1" t="s">
        <v>2317</v>
      </c>
      <c r="B1689" s="1" t="s">
        <v>44</v>
      </c>
      <c r="C1689" s="1" t="s">
        <v>24</v>
      </c>
      <c r="D1689" s="2">
        <v>29</v>
      </c>
      <c r="E1689" s="1" t="s">
        <v>34</v>
      </c>
      <c r="F1689" s="1" t="s">
        <v>26</v>
      </c>
      <c r="G1689" s="28">
        <v>43001</v>
      </c>
      <c r="H1689" s="3">
        <v>11363.3</v>
      </c>
      <c r="I1689" s="1" t="s">
        <v>18</v>
      </c>
      <c r="J1689" s="1" t="s">
        <v>27</v>
      </c>
      <c r="K1689" s="1" t="s">
        <v>28</v>
      </c>
      <c r="L1689" s="1" t="s">
        <v>20</v>
      </c>
      <c r="M1689" s="1" t="s">
        <v>21</v>
      </c>
      <c r="N1689" s="1" t="s">
        <v>22</v>
      </c>
      <c r="O1689" s="1" t="s">
        <v>20</v>
      </c>
      <c r="P1689" s="1" t="str">
        <f>IFERROR( LOOKUP(Table1[[#This Row],[Age]],$AO$3:$AO$8,$AP$3:$AP$8), "Out of Range")</f>
        <v>26-35</v>
      </c>
      <c r="Q1689" s="1" t="str">
        <f>TEXT(Table1[[#This Row],[Date Joined]],"DD")</f>
        <v>23</v>
      </c>
      <c r="R1689" s="1" t="str">
        <f>TEXT(Table1[[#This Row],[Date Joined]],"MMM")</f>
        <v>Sep</v>
      </c>
      <c r="S1689" s="1" t="str">
        <f>TEXT(Table1[[#This Row],[Date Joined]],"YYYY")</f>
        <v>2017</v>
      </c>
    </row>
    <row r="1690" spans="1:19" x14ac:dyDescent="0.3">
      <c r="A1690" s="1" t="s">
        <v>2326</v>
      </c>
      <c r="B1690" s="1" t="s">
        <v>77</v>
      </c>
      <c r="C1690" s="1" t="s">
        <v>24</v>
      </c>
      <c r="D1690" s="2">
        <v>29</v>
      </c>
      <c r="E1690" s="1" t="s">
        <v>16</v>
      </c>
      <c r="F1690" s="1" t="s">
        <v>17</v>
      </c>
      <c r="G1690" s="28">
        <v>43002</v>
      </c>
      <c r="H1690" s="3">
        <v>177787.16</v>
      </c>
      <c r="I1690" s="1" t="s">
        <v>18</v>
      </c>
      <c r="J1690" s="1" t="s">
        <v>32</v>
      </c>
      <c r="K1690" s="1" t="s">
        <v>20</v>
      </c>
      <c r="L1690" s="1" t="s">
        <v>20</v>
      </c>
      <c r="M1690" s="1" t="s">
        <v>22</v>
      </c>
      <c r="N1690" s="1" t="s">
        <v>22</v>
      </c>
      <c r="O1690" s="1" t="s">
        <v>20</v>
      </c>
      <c r="P1690" s="1" t="str">
        <f>IFERROR( LOOKUP(Table1[[#This Row],[Age]],$AO$3:$AO$8,$AP$3:$AP$8), "Out of Range")</f>
        <v>26-35</v>
      </c>
      <c r="Q1690" s="1" t="str">
        <f>TEXT(Table1[[#This Row],[Date Joined]],"DD")</f>
        <v>24</v>
      </c>
      <c r="R1690" s="1" t="str">
        <f>TEXT(Table1[[#This Row],[Date Joined]],"MMM")</f>
        <v>Sep</v>
      </c>
      <c r="S1690" s="1" t="str">
        <f>TEXT(Table1[[#This Row],[Date Joined]],"YYYY")</f>
        <v>2017</v>
      </c>
    </row>
    <row r="1691" spans="1:19" x14ac:dyDescent="0.3">
      <c r="A1691" s="1" t="s">
        <v>1798</v>
      </c>
      <c r="B1691" s="1" t="s">
        <v>75</v>
      </c>
      <c r="C1691" s="1" t="s">
        <v>15</v>
      </c>
      <c r="D1691" s="2">
        <v>48</v>
      </c>
      <c r="E1691" s="1" t="s">
        <v>16</v>
      </c>
      <c r="F1691" s="1" t="s">
        <v>17</v>
      </c>
      <c r="G1691" s="28">
        <v>42968</v>
      </c>
      <c r="H1691" s="3">
        <v>76419.88</v>
      </c>
      <c r="I1691" s="1" t="s">
        <v>31</v>
      </c>
      <c r="J1691" s="1" t="s">
        <v>32</v>
      </c>
      <c r="K1691" s="1" t="s">
        <v>28</v>
      </c>
      <c r="L1691" s="1" t="s">
        <v>20</v>
      </c>
      <c r="M1691" s="1" t="s">
        <v>22</v>
      </c>
      <c r="N1691" s="1" t="s">
        <v>22</v>
      </c>
      <c r="O1691" s="1" t="s">
        <v>20</v>
      </c>
      <c r="P1691" s="1" t="str">
        <f>IFERROR( LOOKUP(Table1[[#This Row],[Age]],$AO$3:$AO$8,$AP$3:$AP$8), "Out of Range")</f>
        <v>45-55</v>
      </c>
      <c r="Q1691" s="1" t="str">
        <f>TEXT(Table1[[#This Row],[Date Joined]],"DD")</f>
        <v>21</v>
      </c>
      <c r="R1691" s="1" t="str">
        <f>TEXT(Table1[[#This Row],[Date Joined]],"MMM")</f>
        <v>Aug</v>
      </c>
      <c r="S1691" s="1" t="str">
        <f>TEXT(Table1[[#This Row],[Date Joined]],"YYYY")</f>
        <v>2017</v>
      </c>
    </row>
    <row r="1692" spans="1:19" x14ac:dyDescent="0.3">
      <c r="A1692" s="1" t="s">
        <v>2387</v>
      </c>
      <c r="B1692" s="1" t="s">
        <v>60</v>
      </c>
      <c r="C1692" s="1" t="s">
        <v>24</v>
      </c>
      <c r="D1692" s="2">
        <v>29</v>
      </c>
      <c r="E1692" s="1" t="s">
        <v>25</v>
      </c>
      <c r="F1692" s="1" t="s">
        <v>41</v>
      </c>
      <c r="G1692" s="28">
        <v>43002</v>
      </c>
      <c r="H1692" s="3">
        <v>110966.36</v>
      </c>
      <c r="I1692" s="1" t="s">
        <v>31</v>
      </c>
      <c r="J1692" s="1" t="s">
        <v>27</v>
      </c>
      <c r="K1692" s="1" t="s">
        <v>20</v>
      </c>
      <c r="L1692" s="1" t="s">
        <v>20</v>
      </c>
      <c r="M1692" s="1" t="s">
        <v>21</v>
      </c>
      <c r="N1692" s="1" t="s">
        <v>22</v>
      </c>
      <c r="O1692" s="1" t="s">
        <v>20</v>
      </c>
      <c r="P1692" s="1" t="str">
        <f>IFERROR( LOOKUP(Table1[[#This Row],[Age]],$AO$3:$AO$8,$AP$3:$AP$8), "Out of Range")</f>
        <v>26-35</v>
      </c>
      <c r="Q1692" s="1" t="str">
        <f>TEXT(Table1[[#This Row],[Date Joined]],"DD")</f>
        <v>24</v>
      </c>
      <c r="R1692" s="1" t="str">
        <f>TEXT(Table1[[#This Row],[Date Joined]],"MMM")</f>
        <v>Sep</v>
      </c>
      <c r="S1692" s="1" t="str">
        <f>TEXT(Table1[[#This Row],[Date Joined]],"YYYY")</f>
        <v>2017</v>
      </c>
    </row>
    <row r="1693" spans="1:19" x14ac:dyDescent="0.3">
      <c r="A1693" s="1" t="s">
        <v>1800</v>
      </c>
      <c r="B1693" s="1" t="s">
        <v>101</v>
      </c>
      <c r="C1693" s="1" t="s">
        <v>15</v>
      </c>
      <c r="D1693" s="2">
        <v>58</v>
      </c>
      <c r="E1693" s="1" t="s">
        <v>40</v>
      </c>
      <c r="F1693" s="1" t="s">
        <v>26</v>
      </c>
      <c r="G1693" s="28">
        <v>42968</v>
      </c>
      <c r="H1693" s="3">
        <v>153061.39000000001</v>
      </c>
      <c r="I1693" s="1" t="s">
        <v>49</v>
      </c>
      <c r="J1693" s="1" t="s">
        <v>19</v>
      </c>
      <c r="K1693" s="1" t="s">
        <v>20</v>
      </c>
      <c r="L1693" s="1" t="s">
        <v>28</v>
      </c>
      <c r="M1693" s="1" t="s">
        <v>22</v>
      </c>
      <c r="N1693" s="1" t="s">
        <v>22</v>
      </c>
      <c r="O1693" s="1" t="s">
        <v>20</v>
      </c>
      <c r="P1693" s="1" t="str">
        <f>IFERROR( LOOKUP(Table1[[#This Row],[Age]],$AO$3:$AO$8,$AP$3:$AP$8), "Out of Range")</f>
        <v>55-65</v>
      </c>
      <c r="Q1693" s="1" t="str">
        <f>TEXT(Table1[[#This Row],[Date Joined]],"DD")</f>
        <v>21</v>
      </c>
      <c r="R1693" s="1" t="str">
        <f>TEXT(Table1[[#This Row],[Date Joined]],"MMM")</f>
        <v>Aug</v>
      </c>
      <c r="S1693" s="1" t="str">
        <f>TEXT(Table1[[#This Row],[Date Joined]],"YYYY")</f>
        <v>2017</v>
      </c>
    </row>
    <row r="1694" spans="1:19" x14ac:dyDescent="0.3">
      <c r="A1694" s="1" t="s">
        <v>1801</v>
      </c>
      <c r="B1694" s="1" t="s">
        <v>76</v>
      </c>
      <c r="C1694" s="1" t="s">
        <v>15</v>
      </c>
      <c r="D1694" s="2">
        <v>48</v>
      </c>
      <c r="E1694" s="1" t="s">
        <v>40</v>
      </c>
      <c r="F1694" s="1" t="s">
        <v>26</v>
      </c>
      <c r="G1694" s="28">
        <v>42968</v>
      </c>
      <c r="H1694" s="3">
        <v>6511.21</v>
      </c>
      <c r="I1694" s="1" t="s">
        <v>49</v>
      </c>
      <c r="J1694" s="1" t="s">
        <v>32</v>
      </c>
      <c r="K1694" s="1" t="s">
        <v>20</v>
      </c>
      <c r="L1694" s="1" t="s">
        <v>20</v>
      </c>
      <c r="M1694" s="1" t="s">
        <v>22</v>
      </c>
      <c r="N1694" s="1" t="s">
        <v>22</v>
      </c>
      <c r="O1694" s="1" t="s">
        <v>20</v>
      </c>
      <c r="P1694" s="1" t="str">
        <f>IFERROR( LOOKUP(Table1[[#This Row],[Age]],$AO$3:$AO$8,$AP$3:$AP$8), "Out of Range")</f>
        <v>45-55</v>
      </c>
      <c r="Q1694" s="1" t="str">
        <f>TEXT(Table1[[#This Row],[Date Joined]],"DD")</f>
        <v>21</v>
      </c>
      <c r="R1694" s="1" t="str">
        <f>TEXT(Table1[[#This Row],[Date Joined]],"MMM")</f>
        <v>Aug</v>
      </c>
      <c r="S1694" s="1" t="str">
        <f>TEXT(Table1[[#This Row],[Date Joined]],"YYYY")</f>
        <v>2017</v>
      </c>
    </row>
    <row r="1695" spans="1:19" x14ac:dyDescent="0.3">
      <c r="A1695" s="1" t="s">
        <v>1802</v>
      </c>
      <c r="B1695" s="1" t="s">
        <v>76</v>
      </c>
      <c r="C1695" s="1" t="s">
        <v>24</v>
      </c>
      <c r="D1695" s="2">
        <v>47</v>
      </c>
      <c r="E1695" s="1" t="s">
        <v>40</v>
      </c>
      <c r="F1695" s="1" t="s">
        <v>41</v>
      </c>
      <c r="G1695" s="28">
        <v>42968</v>
      </c>
      <c r="H1695" s="3">
        <v>96924.07</v>
      </c>
      <c r="I1695" s="1" t="s">
        <v>31</v>
      </c>
      <c r="J1695" s="1" t="s">
        <v>27</v>
      </c>
      <c r="K1695" s="1" t="s">
        <v>20</v>
      </c>
      <c r="L1695" s="1" t="s">
        <v>20</v>
      </c>
      <c r="M1695" s="1" t="s">
        <v>21</v>
      </c>
      <c r="N1695" s="1" t="s">
        <v>22</v>
      </c>
      <c r="O1695" s="1" t="s">
        <v>28</v>
      </c>
      <c r="P1695" s="1" t="str">
        <f>IFERROR( LOOKUP(Table1[[#This Row],[Age]],$AO$3:$AO$8,$AP$3:$AP$8), "Out of Range")</f>
        <v>45-55</v>
      </c>
      <c r="Q1695" s="1" t="str">
        <f>TEXT(Table1[[#This Row],[Date Joined]],"DD")</f>
        <v>21</v>
      </c>
      <c r="R1695" s="1" t="str">
        <f>TEXT(Table1[[#This Row],[Date Joined]],"MMM")</f>
        <v>Aug</v>
      </c>
      <c r="S1695" s="1" t="str">
        <f>TEXT(Table1[[#This Row],[Date Joined]],"YYYY")</f>
        <v>2017</v>
      </c>
    </row>
    <row r="1696" spans="1:19" x14ac:dyDescent="0.3">
      <c r="A1696" s="1" t="s">
        <v>1803</v>
      </c>
      <c r="B1696" s="1" t="s">
        <v>73</v>
      </c>
      <c r="C1696" s="1" t="s">
        <v>24</v>
      </c>
      <c r="D1696" s="2">
        <v>55</v>
      </c>
      <c r="E1696" s="1" t="s">
        <v>40</v>
      </c>
      <c r="F1696" s="1" t="s">
        <v>41</v>
      </c>
      <c r="G1696" s="28">
        <v>42968</v>
      </c>
      <c r="H1696" s="3">
        <v>69942.64</v>
      </c>
      <c r="I1696" s="1" t="s">
        <v>18</v>
      </c>
      <c r="J1696" s="1" t="s">
        <v>32</v>
      </c>
      <c r="K1696" s="1" t="s">
        <v>28</v>
      </c>
      <c r="L1696" s="1" t="s">
        <v>20</v>
      </c>
      <c r="M1696" s="1" t="s">
        <v>21</v>
      </c>
      <c r="N1696" s="1" t="s">
        <v>22</v>
      </c>
      <c r="O1696" s="1" t="s">
        <v>20</v>
      </c>
      <c r="P1696" s="1" t="str">
        <f>IFERROR( LOOKUP(Table1[[#This Row],[Age]],$AO$3:$AO$8,$AP$3:$AP$8), "Out of Range")</f>
        <v>55-65</v>
      </c>
      <c r="Q1696" s="1" t="str">
        <f>TEXT(Table1[[#This Row],[Date Joined]],"DD")</f>
        <v>21</v>
      </c>
      <c r="R1696" s="1" t="str">
        <f>TEXT(Table1[[#This Row],[Date Joined]],"MMM")</f>
        <v>Aug</v>
      </c>
      <c r="S1696" s="1" t="str">
        <f>TEXT(Table1[[#This Row],[Date Joined]],"YYYY")</f>
        <v>2017</v>
      </c>
    </row>
    <row r="1697" spans="1:19" x14ac:dyDescent="0.3">
      <c r="A1697" s="1" t="s">
        <v>1804</v>
      </c>
      <c r="B1697" s="1" t="s">
        <v>97</v>
      </c>
      <c r="C1697" s="1" t="s">
        <v>24</v>
      </c>
      <c r="D1697" s="2">
        <v>38</v>
      </c>
      <c r="E1697" s="1" t="s">
        <v>34</v>
      </c>
      <c r="F1697" s="1" t="s">
        <v>17</v>
      </c>
      <c r="G1697" s="28">
        <v>42968</v>
      </c>
      <c r="H1697" s="3">
        <v>10668.4</v>
      </c>
      <c r="I1697" s="1" t="s">
        <v>18</v>
      </c>
      <c r="J1697" s="1" t="s">
        <v>27</v>
      </c>
      <c r="K1697" s="1" t="s">
        <v>20</v>
      </c>
      <c r="L1697" s="1" t="s">
        <v>20</v>
      </c>
      <c r="M1697" s="1" t="s">
        <v>21</v>
      </c>
      <c r="N1697" s="1" t="s">
        <v>69</v>
      </c>
      <c r="O1697" s="1" t="s">
        <v>28</v>
      </c>
      <c r="P1697" s="1" t="str">
        <f>IFERROR( LOOKUP(Table1[[#This Row],[Age]],$AO$3:$AO$8,$AP$3:$AP$8), "Out of Range")</f>
        <v>35-45</v>
      </c>
      <c r="Q1697" s="1" t="str">
        <f>TEXT(Table1[[#This Row],[Date Joined]],"DD")</f>
        <v>21</v>
      </c>
      <c r="R1697" s="1" t="str">
        <f>TEXT(Table1[[#This Row],[Date Joined]],"MMM")</f>
        <v>Aug</v>
      </c>
      <c r="S1697" s="1" t="str">
        <f>TEXT(Table1[[#This Row],[Date Joined]],"YYYY")</f>
        <v>2017</v>
      </c>
    </row>
    <row r="1698" spans="1:19" x14ac:dyDescent="0.3">
      <c r="A1698" s="1" t="s">
        <v>2388</v>
      </c>
      <c r="B1698" s="1" t="s">
        <v>103</v>
      </c>
      <c r="C1698" s="1" t="s">
        <v>15</v>
      </c>
      <c r="D1698" s="2">
        <v>29</v>
      </c>
      <c r="E1698" s="1" t="s">
        <v>25</v>
      </c>
      <c r="F1698" s="1" t="s">
        <v>26</v>
      </c>
      <c r="G1698" s="28">
        <v>43002</v>
      </c>
      <c r="H1698" s="3">
        <v>16686.16</v>
      </c>
      <c r="I1698" s="1" t="s">
        <v>18</v>
      </c>
      <c r="J1698" s="1" t="s">
        <v>27</v>
      </c>
      <c r="K1698" s="1" t="s">
        <v>28</v>
      </c>
      <c r="L1698" s="1" t="s">
        <v>20</v>
      </c>
      <c r="M1698" s="1" t="s">
        <v>21</v>
      </c>
      <c r="N1698" s="1" t="s">
        <v>22</v>
      </c>
      <c r="O1698" s="1" t="s">
        <v>20</v>
      </c>
      <c r="P1698" s="1" t="str">
        <f>IFERROR( LOOKUP(Table1[[#This Row],[Age]],$AO$3:$AO$8,$AP$3:$AP$8), "Out of Range")</f>
        <v>26-35</v>
      </c>
      <c r="Q1698" s="1" t="str">
        <f>TEXT(Table1[[#This Row],[Date Joined]],"DD")</f>
        <v>24</v>
      </c>
      <c r="R1698" s="1" t="str">
        <f>TEXT(Table1[[#This Row],[Date Joined]],"MMM")</f>
        <v>Sep</v>
      </c>
      <c r="S1698" s="1" t="str">
        <f>TEXT(Table1[[#This Row],[Date Joined]],"YYYY")</f>
        <v>2017</v>
      </c>
    </row>
    <row r="1699" spans="1:19" x14ac:dyDescent="0.3">
      <c r="A1699" s="1" t="s">
        <v>1806</v>
      </c>
      <c r="B1699" s="1" t="s">
        <v>43</v>
      </c>
      <c r="C1699" s="1" t="s">
        <v>15</v>
      </c>
      <c r="D1699" s="2">
        <v>38</v>
      </c>
      <c r="E1699" s="1" t="s">
        <v>34</v>
      </c>
      <c r="F1699" s="1" t="s">
        <v>26</v>
      </c>
      <c r="G1699" s="28">
        <v>42968</v>
      </c>
      <c r="H1699" s="3">
        <v>6579.39</v>
      </c>
      <c r="I1699" s="1" t="s">
        <v>18</v>
      </c>
      <c r="J1699" s="1" t="s">
        <v>27</v>
      </c>
      <c r="K1699" s="1" t="s">
        <v>28</v>
      </c>
      <c r="L1699" s="1" t="s">
        <v>28</v>
      </c>
      <c r="M1699" s="1" t="s">
        <v>21</v>
      </c>
      <c r="N1699" s="1" t="s">
        <v>38</v>
      </c>
      <c r="O1699" s="1" t="s">
        <v>20</v>
      </c>
      <c r="P1699" s="1" t="str">
        <f>IFERROR( LOOKUP(Table1[[#This Row],[Age]],$AO$3:$AO$8,$AP$3:$AP$8), "Out of Range")</f>
        <v>35-45</v>
      </c>
      <c r="Q1699" s="1" t="str">
        <f>TEXT(Table1[[#This Row],[Date Joined]],"DD")</f>
        <v>21</v>
      </c>
      <c r="R1699" s="1" t="str">
        <f>TEXT(Table1[[#This Row],[Date Joined]],"MMM")</f>
        <v>Aug</v>
      </c>
      <c r="S1699" s="1" t="str">
        <f>TEXT(Table1[[#This Row],[Date Joined]],"YYYY")</f>
        <v>2017</v>
      </c>
    </row>
    <row r="1700" spans="1:19" x14ac:dyDescent="0.3">
      <c r="A1700" s="1" t="s">
        <v>2392</v>
      </c>
      <c r="B1700" s="1" t="s">
        <v>30</v>
      </c>
      <c r="C1700" s="1" t="s">
        <v>15</v>
      </c>
      <c r="D1700" s="2">
        <v>29</v>
      </c>
      <c r="E1700" s="1" t="s">
        <v>16</v>
      </c>
      <c r="F1700" s="1" t="s">
        <v>26</v>
      </c>
      <c r="G1700" s="28">
        <v>43003</v>
      </c>
      <c r="H1700" s="3">
        <v>51178.22</v>
      </c>
      <c r="I1700" s="1" t="s">
        <v>18</v>
      </c>
      <c r="J1700" s="1" t="s">
        <v>32</v>
      </c>
      <c r="K1700" s="1" t="s">
        <v>28</v>
      </c>
      <c r="L1700" s="1" t="s">
        <v>20</v>
      </c>
      <c r="M1700" s="1" t="s">
        <v>21</v>
      </c>
      <c r="N1700" s="1" t="s">
        <v>22</v>
      </c>
      <c r="O1700" s="1" t="s">
        <v>20</v>
      </c>
      <c r="P1700" s="1" t="str">
        <f>IFERROR( LOOKUP(Table1[[#This Row],[Age]],$AO$3:$AO$8,$AP$3:$AP$8), "Out of Range")</f>
        <v>26-35</v>
      </c>
      <c r="Q1700" s="1" t="str">
        <f>TEXT(Table1[[#This Row],[Date Joined]],"DD")</f>
        <v>25</v>
      </c>
      <c r="R1700" s="1" t="str">
        <f>TEXT(Table1[[#This Row],[Date Joined]],"MMM")</f>
        <v>Sep</v>
      </c>
      <c r="S1700" s="1" t="str">
        <f>TEXT(Table1[[#This Row],[Date Joined]],"YYYY")</f>
        <v>2017</v>
      </c>
    </row>
    <row r="1701" spans="1:19" x14ac:dyDescent="0.3">
      <c r="A1701" s="1" t="s">
        <v>1808</v>
      </c>
      <c r="B1701" s="1" t="s">
        <v>50</v>
      </c>
      <c r="C1701" s="1" t="s">
        <v>15</v>
      </c>
      <c r="D1701" s="2">
        <v>37</v>
      </c>
      <c r="E1701" s="1" t="s">
        <v>34</v>
      </c>
      <c r="F1701" s="1" t="s">
        <v>26</v>
      </c>
      <c r="G1701" s="28">
        <v>42968</v>
      </c>
      <c r="H1701" s="3">
        <v>54822.19</v>
      </c>
      <c r="I1701" s="1" t="s">
        <v>18</v>
      </c>
      <c r="J1701" s="1" t="s">
        <v>22</v>
      </c>
      <c r="K1701" s="1" t="s">
        <v>28</v>
      </c>
      <c r="L1701" s="1" t="s">
        <v>20</v>
      </c>
      <c r="M1701" s="1" t="s">
        <v>21</v>
      </c>
      <c r="N1701" s="1" t="s">
        <v>22</v>
      </c>
      <c r="O1701" s="1" t="s">
        <v>20</v>
      </c>
      <c r="P1701" s="1" t="str">
        <f>IFERROR( LOOKUP(Table1[[#This Row],[Age]],$AO$3:$AO$8,$AP$3:$AP$8), "Out of Range")</f>
        <v>35-45</v>
      </c>
      <c r="Q1701" s="1" t="str">
        <f>TEXT(Table1[[#This Row],[Date Joined]],"DD")</f>
        <v>21</v>
      </c>
      <c r="R1701" s="1" t="str">
        <f>TEXT(Table1[[#This Row],[Date Joined]],"MMM")</f>
        <v>Aug</v>
      </c>
      <c r="S1701" s="1" t="str">
        <f>TEXT(Table1[[#This Row],[Date Joined]],"YYYY")</f>
        <v>2017</v>
      </c>
    </row>
    <row r="1702" spans="1:19" x14ac:dyDescent="0.3">
      <c r="A1702" s="1" t="s">
        <v>1809</v>
      </c>
      <c r="B1702" s="1" t="s">
        <v>51</v>
      </c>
      <c r="C1702" s="1" t="s">
        <v>24</v>
      </c>
      <c r="D1702" s="2">
        <v>41</v>
      </c>
      <c r="E1702" s="1" t="s">
        <v>25</v>
      </c>
      <c r="F1702" s="1" t="s">
        <v>17</v>
      </c>
      <c r="G1702" s="28">
        <v>42968</v>
      </c>
      <c r="H1702" s="3">
        <v>85338.73</v>
      </c>
      <c r="I1702" s="1" t="s">
        <v>18</v>
      </c>
      <c r="J1702" s="1" t="s">
        <v>32</v>
      </c>
      <c r="K1702" s="1" t="s">
        <v>28</v>
      </c>
      <c r="L1702" s="1" t="s">
        <v>20</v>
      </c>
      <c r="M1702" s="1" t="s">
        <v>21</v>
      </c>
      <c r="N1702" s="1" t="s">
        <v>22</v>
      </c>
      <c r="O1702" s="1" t="s">
        <v>20</v>
      </c>
      <c r="P1702" s="1" t="str">
        <f>IFERROR( LOOKUP(Table1[[#This Row],[Age]],$AO$3:$AO$8,$AP$3:$AP$8), "Out of Range")</f>
        <v>35-45</v>
      </c>
      <c r="Q1702" s="1" t="str">
        <f>TEXT(Table1[[#This Row],[Date Joined]],"DD")</f>
        <v>21</v>
      </c>
      <c r="R1702" s="1" t="str">
        <f>TEXT(Table1[[#This Row],[Date Joined]],"MMM")</f>
        <v>Aug</v>
      </c>
      <c r="S1702" s="1" t="str">
        <f>TEXT(Table1[[#This Row],[Date Joined]],"YYYY")</f>
        <v>2017</v>
      </c>
    </row>
    <row r="1703" spans="1:19" x14ac:dyDescent="0.3">
      <c r="A1703" s="1" t="s">
        <v>1810</v>
      </c>
      <c r="B1703" s="1" t="s">
        <v>107</v>
      </c>
      <c r="C1703" s="1" t="s">
        <v>24</v>
      </c>
      <c r="D1703" s="2">
        <v>52</v>
      </c>
      <c r="E1703" s="1" t="s">
        <v>16</v>
      </c>
      <c r="F1703" s="1" t="s">
        <v>26</v>
      </c>
      <c r="G1703" s="28">
        <v>42969</v>
      </c>
      <c r="H1703" s="3">
        <v>40758.720000000001</v>
      </c>
      <c r="I1703" s="1" t="s">
        <v>31</v>
      </c>
      <c r="J1703" s="1" t="s">
        <v>27</v>
      </c>
      <c r="K1703" s="1" t="s">
        <v>20</v>
      </c>
      <c r="L1703" s="1" t="s">
        <v>20</v>
      </c>
      <c r="M1703" s="1" t="s">
        <v>53</v>
      </c>
      <c r="N1703" s="1" t="s">
        <v>22</v>
      </c>
      <c r="O1703" s="1" t="s">
        <v>20</v>
      </c>
      <c r="P1703" s="1" t="str">
        <f>IFERROR( LOOKUP(Table1[[#This Row],[Age]],$AO$3:$AO$8,$AP$3:$AP$8), "Out of Range")</f>
        <v>45-55</v>
      </c>
      <c r="Q1703" s="1" t="str">
        <f>TEXT(Table1[[#This Row],[Date Joined]],"DD")</f>
        <v>22</v>
      </c>
      <c r="R1703" s="1" t="str">
        <f>TEXT(Table1[[#This Row],[Date Joined]],"MMM")</f>
        <v>Aug</v>
      </c>
      <c r="S1703" s="1" t="str">
        <f>TEXT(Table1[[#This Row],[Date Joined]],"YYYY")</f>
        <v>2017</v>
      </c>
    </row>
    <row r="1704" spans="1:19" x14ac:dyDescent="0.3">
      <c r="A1704" s="1" t="s">
        <v>2454</v>
      </c>
      <c r="B1704" s="1" t="s">
        <v>73</v>
      </c>
      <c r="C1704" s="1" t="s">
        <v>24</v>
      </c>
      <c r="D1704" s="2">
        <v>29</v>
      </c>
      <c r="E1704" s="1" t="s">
        <v>16</v>
      </c>
      <c r="F1704" s="1" t="s">
        <v>17</v>
      </c>
      <c r="G1704" s="28">
        <v>43006</v>
      </c>
      <c r="H1704" s="3">
        <v>155136.18</v>
      </c>
      <c r="I1704" s="1" t="s">
        <v>31</v>
      </c>
      <c r="J1704" s="1" t="s">
        <v>27</v>
      </c>
      <c r="K1704" s="1" t="s">
        <v>28</v>
      </c>
      <c r="L1704" s="1" t="s">
        <v>28</v>
      </c>
      <c r="M1704" s="1" t="s">
        <v>21</v>
      </c>
      <c r="N1704" s="1" t="s">
        <v>29</v>
      </c>
      <c r="O1704" s="1" t="s">
        <v>20</v>
      </c>
      <c r="P1704" s="1" t="str">
        <f>IFERROR( LOOKUP(Table1[[#This Row],[Age]],$AO$3:$AO$8,$AP$3:$AP$8), "Out of Range")</f>
        <v>26-35</v>
      </c>
      <c r="Q1704" s="1" t="str">
        <f>TEXT(Table1[[#This Row],[Date Joined]],"DD")</f>
        <v>28</v>
      </c>
      <c r="R1704" s="1" t="str">
        <f>TEXT(Table1[[#This Row],[Date Joined]],"MMM")</f>
        <v>Sep</v>
      </c>
      <c r="S1704" s="1" t="str">
        <f>TEXT(Table1[[#This Row],[Date Joined]],"YYYY")</f>
        <v>2017</v>
      </c>
    </row>
    <row r="1705" spans="1:19" x14ac:dyDescent="0.3">
      <c r="A1705" s="1" t="s">
        <v>2495</v>
      </c>
      <c r="B1705" s="1" t="s">
        <v>95</v>
      </c>
      <c r="C1705" s="1" t="s">
        <v>15</v>
      </c>
      <c r="D1705" s="2">
        <v>29</v>
      </c>
      <c r="E1705" s="1" t="s">
        <v>16</v>
      </c>
      <c r="F1705" s="1" t="s">
        <v>17</v>
      </c>
      <c r="G1705" s="28">
        <v>43008</v>
      </c>
      <c r="H1705" s="3">
        <v>87640.6</v>
      </c>
      <c r="I1705" s="1" t="s">
        <v>18</v>
      </c>
      <c r="J1705" s="1" t="s">
        <v>32</v>
      </c>
      <c r="K1705" s="1" t="s">
        <v>28</v>
      </c>
      <c r="L1705" s="1" t="s">
        <v>20</v>
      </c>
      <c r="M1705" s="1" t="s">
        <v>22</v>
      </c>
      <c r="N1705" s="1" t="s">
        <v>22</v>
      </c>
      <c r="O1705" s="1" t="s">
        <v>20</v>
      </c>
      <c r="P1705" s="1" t="str">
        <f>IFERROR( LOOKUP(Table1[[#This Row],[Age]],$AO$3:$AO$8,$AP$3:$AP$8), "Out of Range")</f>
        <v>26-35</v>
      </c>
      <c r="Q1705" s="1" t="str">
        <f>TEXT(Table1[[#This Row],[Date Joined]],"DD")</f>
        <v>30</v>
      </c>
      <c r="R1705" s="1" t="str">
        <f>TEXT(Table1[[#This Row],[Date Joined]],"MMM")</f>
        <v>Sep</v>
      </c>
      <c r="S1705" s="1" t="str">
        <f>TEXT(Table1[[#This Row],[Date Joined]],"YYYY")</f>
        <v>2017</v>
      </c>
    </row>
    <row r="1706" spans="1:19" x14ac:dyDescent="0.3">
      <c r="A1706" s="1" t="s">
        <v>1813</v>
      </c>
      <c r="B1706" s="1" t="s">
        <v>60</v>
      </c>
      <c r="C1706" s="1" t="s">
        <v>24</v>
      </c>
      <c r="D1706" s="2">
        <v>43</v>
      </c>
      <c r="E1706" s="1" t="s">
        <v>16</v>
      </c>
      <c r="F1706" s="1" t="s">
        <v>41</v>
      </c>
      <c r="G1706" s="28">
        <v>42969</v>
      </c>
      <c r="H1706" s="3">
        <v>131759.21</v>
      </c>
      <c r="I1706" s="1" t="s">
        <v>31</v>
      </c>
      <c r="J1706" s="1" t="s">
        <v>32</v>
      </c>
      <c r="K1706" s="1" t="s">
        <v>28</v>
      </c>
      <c r="L1706" s="1" t="s">
        <v>20</v>
      </c>
      <c r="M1706" s="1" t="s">
        <v>21</v>
      </c>
      <c r="N1706" s="1" t="s">
        <v>22</v>
      </c>
      <c r="O1706" s="1" t="s">
        <v>28</v>
      </c>
      <c r="P1706" s="1" t="str">
        <f>IFERROR( LOOKUP(Table1[[#This Row],[Age]],$AO$3:$AO$8,$AP$3:$AP$8), "Out of Range")</f>
        <v>35-45</v>
      </c>
      <c r="Q1706" s="1" t="str">
        <f>TEXT(Table1[[#This Row],[Date Joined]],"DD")</f>
        <v>22</v>
      </c>
      <c r="R1706" s="1" t="str">
        <f>TEXT(Table1[[#This Row],[Date Joined]],"MMM")</f>
        <v>Aug</v>
      </c>
      <c r="S1706" s="1" t="str">
        <f>TEXT(Table1[[#This Row],[Date Joined]],"YYYY")</f>
        <v>2017</v>
      </c>
    </row>
    <row r="1707" spans="1:19" x14ac:dyDescent="0.3">
      <c r="A1707" s="1" t="s">
        <v>1814</v>
      </c>
      <c r="B1707" s="1" t="s">
        <v>51</v>
      </c>
      <c r="C1707" s="1" t="s">
        <v>15</v>
      </c>
      <c r="D1707" s="2">
        <v>43</v>
      </c>
      <c r="E1707" s="1" t="s">
        <v>16</v>
      </c>
      <c r="F1707" s="1" t="s">
        <v>17</v>
      </c>
      <c r="G1707" s="28">
        <v>42969</v>
      </c>
      <c r="H1707" s="3">
        <v>155475.22</v>
      </c>
      <c r="I1707" s="1" t="s">
        <v>31</v>
      </c>
      <c r="J1707" s="1" t="s">
        <v>27</v>
      </c>
      <c r="K1707" s="1" t="s">
        <v>20</v>
      </c>
      <c r="L1707" s="1" t="s">
        <v>20</v>
      </c>
      <c r="M1707" s="1" t="s">
        <v>21</v>
      </c>
      <c r="N1707" s="1" t="s">
        <v>22</v>
      </c>
      <c r="O1707" s="1" t="s">
        <v>28</v>
      </c>
      <c r="P1707" s="1" t="str">
        <f>IFERROR( LOOKUP(Table1[[#This Row],[Age]],$AO$3:$AO$8,$AP$3:$AP$8), "Out of Range")</f>
        <v>35-45</v>
      </c>
      <c r="Q1707" s="1" t="str">
        <f>TEXT(Table1[[#This Row],[Date Joined]],"DD")</f>
        <v>22</v>
      </c>
      <c r="R1707" s="1" t="str">
        <f>TEXT(Table1[[#This Row],[Date Joined]],"MMM")</f>
        <v>Aug</v>
      </c>
      <c r="S1707" s="1" t="str">
        <f>TEXT(Table1[[#This Row],[Date Joined]],"YYYY")</f>
        <v>2017</v>
      </c>
    </row>
    <row r="1708" spans="1:19" x14ac:dyDescent="0.3">
      <c r="A1708" s="1" t="s">
        <v>1815</v>
      </c>
      <c r="B1708" s="1" t="s">
        <v>72</v>
      </c>
      <c r="C1708" s="1" t="s">
        <v>24</v>
      </c>
      <c r="D1708" s="2">
        <v>41</v>
      </c>
      <c r="E1708" s="1" t="s">
        <v>16</v>
      </c>
      <c r="F1708" s="1" t="s">
        <v>17</v>
      </c>
      <c r="G1708" s="28">
        <v>42969</v>
      </c>
      <c r="H1708" s="3">
        <v>11339.55</v>
      </c>
      <c r="I1708" s="1" t="s">
        <v>31</v>
      </c>
      <c r="J1708" s="1" t="s">
        <v>27</v>
      </c>
      <c r="K1708" s="1" t="s">
        <v>28</v>
      </c>
      <c r="L1708" s="1" t="s">
        <v>20</v>
      </c>
      <c r="M1708" s="1" t="s">
        <v>21</v>
      </c>
      <c r="N1708" s="1" t="s">
        <v>22</v>
      </c>
      <c r="O1708" s="1" t="s">
        <v>28</v>
      </c>
      <c r="P1708" s="1" t="str">
        <f>IFERROR( LOOKUP(Table1[[#This Row],[Age]],$AO$3:$AO$8,$AP$3:$AP$8), "Out of Range")</f>
        <v>35-45</v>
      </c>
      <c r="Q1708" s="1" t="str">
        <f>TEXT(Table1[[#This Row],[Date Joined]],"DD")</f>
        <v>22</v>
      </c>
      <c r="R1708" s="1" t="str">
        <f>TEXT(Table1[[#This Row],[Date Joined]],"MMM")</f>
        <v>Aug</v>
      </c>
      <c r="S1708" s="1" t="str">
        <f>TEXT(Table1[[#This Row],[Date Joined]],"YYYY")</f>
        <v>2017</v>
      </c>
    </row>
    <row r="1709" spans="1:19" x14ac:dyDescent="0.3">
      <c r="A1709" s="1" t="s">
        <v>1816</v>
      </c>
      <c r="B1709" s="1" t="s">
        <v>72</v>
      </c>
      <c r="C1709" s="1" t="s">
        <v>15</v>
      </c>
      <c r="D1709" s="2">
        <v>51</v>
      </c>
      <c r="E1709" s="1" t="s">
        <v>40</v>
      </c>
      <c r="F1709" s="1" t="s">
        <v>41</v>
      </c>
      <c r="G1709" s="28">
        <v>42969</v>
      </c>
      <c r="H1709" s="3">
        <v>31313.55</v>
      </c>
      <c r="I1709" s="1" t="s">
        <v>18</v>
      </c>
      <c r="J1709" s="1" t="s">
        <v>27</v>
      </c>
      <c r="K1709" s="1" t="s">
        <v>20</v>
      </c>
      <c r="L1709" s="1" t="s">
        <v>28</v>
      </c>
      <c r="M1709" s="1" t="s">
        <v>22</v>
      </c>
      <c r="N1709" s="1" t="s">
        <v>38</v>
      </c>
      <c r="O1709" s="1" t="s">
        <v>20</v>
      </c>
      <c r="P1709" s="1" t="str">
        <f>IFERROR( LOOKUP(Table1[[#This Row],[Age]],$AO$3:$AO$8,$AP$3:$AP$8), "Out of Range")</f>
        <v>45-55</v>
      </c>
      <c r="Q1709" s="1" t="str">
        <f>TEXT(Table1[[#This Row],[Date Joined]],"DD")</f>
        <v>22</v>
      </c>
      <c r="R1709" s="1" t="str">
        <f>TEXT(Table1[[#This Row],[Date Joined]],"MMM")</f>
        <v>Aug</v>
      </c>
      <c r="S1709" s="1" t="str">
        <f>TEXT(Table1[[#This Row],[Date Joined]],"YYYY")</f>
        <v>2017</v>
      </c>
    </row>
    <row r="1710" spans="1:19" x14ac:dyDescent="0.3">
      <c r="A1710" s="1" t="s">
        <v>1817</v>
      </c>
      <c r="B1710" s="1" t="s">
        <v>79</v>
      </c>
      <c r="C1710" s="1" t="s">
        <v>24</v>
      </c>
      <c r="D1710" s="2">
        <v>44</v>
      </c>
      <c r="E1710" s="1" t="s">
        <v>40</v>
      </c>
      <c r="F1710" s="1" t="s">
        <v>41</v>
      </c>
      <c r="G1710" s="28">
        <v>42969</v>
      </c>
      <c r="H1710" s="3">
        <v>33970.07</v>
      </c>
      <c r="I1710" s="1" t="s">
        <v>18</v>
      </c>
      <c r="J1710" s="1" t="s">
        <v>32</v>
      </c>
      <c r="K1710" s="1" t="s">
        <v>28</v>
      </c>
      <c r="L1710" s="1" t="s">
        <v>20</v>
      </c>
      <c r="M1710" s="1" t="s">
        <v>21</v>
      </c>
      <c r="N1710" s="1" t="s">
        <v>22</v>
      </c>
      <c r="O1710" s="1" t="s">
        <v>20</v>
      </c>
      <c r="P1710" s="1" t="str">
        <f>IFERROR( LOOKUP(Table1[[#This Row],[Age]],$AO$3:$AO$8,$AP$3:$AP$8), "Out of Range")</f>
        <v>35-45</v>
      </c>
      <c r="Q1710" s="1" t="str">
        <f>TEXT(Table1[[#This Row],[Date Joined]],"DD")</f>
        <v>22</v>
      </c>
      <c r="R1710" s="1" t="str">
        <f>TEXT(Table1[[#This Row],[Date Joined]],"MMM")</f>
        <v>Aug</v>
      </c>
      <c r="S1710" s="1" t="str">
        <f>TEXT(Table1[[#This Row],[Date Joined]],"YYYY")</f>
        <v>2017</v>
      </c>
    </row>
    <row r="1711" spans="1:19" x14ac:dyDescent="0.3">
      <c r="A1711" s="1" t="s">
        <v>1818</v>
      </c>
      <c r="B1711" s="1" t="s">
        <v>91</v>
      </c>
      <c r="C1711" s="1" t="s">
        <v>15</v>
      </c>
      <c r="D1711" s="2">
        <v>50</v>
      </c>
      <c r="E1711" s="1" t="s">
        <v>40</v>
      </c>
      <c r="F1711" s="1" t="s">
        <v>17</v>
      </c>
      <c r="G1711" s="28">
        <v>42969</v>
      </c>
      <c r="H1711" s="3">
        <v>97660.76</v>
      </c>
      <c r="I1711" s="1" t="s">
        <v>18</v>
      </c>
      <c r="J1711" s="1" t="s">
        <v>27</v>
      </c>
      <c r="K1711" s="1" t="s">
        <v>28</v>
      </c>
      <c r="L1711" s="1" t="s">
        <v>20</v>
      </c>
      <c r="M1711" s="1" t="s">
        <v>21</v>
      </c>
      <c r="N1711" s="1" t="s">
        <v>22</v>
      </c>
      <c r="O1711" s="1" t="s">
        <v>28</v>
      </c>
      <c r="P1711" s="1" t="str">
        <f>IFERROR( LOOKUP(Table1[[#This Row],[Age]],$AO$3:$AO$8,$AP$3:$AP$8), "Out of Range")</f>
        <v>45-55</v>
      </c>
      <c r="Q1711" s="1" t="str">
        <f>TEXT(Table1[[#This Row],[Date Joined]],"DD")</f>
        <v>22</v>
      </c>
      <c r="R1711" s="1" t="str">
        <f>TEXT(Table1[[#This Row],[Date Joined]],"MMM")</f>
        <v>Aug</v>
      </c>
      <c r="S1711" s="1" t="str">
        <f>TEXT(Table1[[#This Row],[Date Joined]],"YYYY")</f>
        <v>2017</v>
      </c>
    </row>
    <row r="1712" spans="1:19" x14ac:dyDescent="0.3">
      <c r="A1712" s="1" t="s">
        <v>1819</v>
      </c>
      <c r="B1712" s="1" t="s">
        <v>36</v>
      </c>
      <c r="C1712" s="1" t="s">
        <v>15</v>
      </c>
      <c r="D1712" s="2">
        <v>34</v>
      </c>
      <c r="E1712" s="1" t="s">
        <v>40</v>
      </c>
      <c r="F1712" s="1" t="s">
        <v>17</v>
      </c>
      <c r="G1712" s="28">
        <v>42969</v>
      </c>
      <c r="H1712" s="3">
        <v>18113.689999999999</v>
      </c>
      <c r="I1712" s="1" t="s">
        <v>18</v>
      </c>
      <c r="J1712" s="1" t="s">
        <v>19</v>
      </c>
      <c r="K1712" s="1" t="s">
        <v>28</v>
      </c>
      <c r="L1712" s="1" t="s">
        <v>28</v>
      </c>
      <c r="M1712" s="1" t="s">
        <v>22</v>
      </c>
      <c r="N1712" s="1" t="s">
        <v>22</v>
      </c>
      <c r="O1712" s="1" t="s">
        <v>20</v>
      </c>
      <c r="P1712" s="1" t="str">
        <f>IFERROR( LOOKUP(Table1[[#This Row],[Age]],$AO$3:$AO$8,$AP$3:$AP$8), "Out of Range")</f>
        <v>26-35</v>
      </c>
      <c r="Q1712" s="1" t="str">
        <f>TEXT(Table1[[#This Row],[Date Joined]],"DD")</f>
        <v>22</v>
      </c>
      <c r="R1712" s="1" t="str">
        <f>TEXT(Table1[[#This Row],[Date Joined]],"MMM")</f>
        <v>Aug</v>
      </c>
      <c r="S1712" s="1" t="str">
        <f>TEXT(Table1[[#This Row],[Date Joined]],"YYYY")</f>
        <v>2017</v>
      </c>
    </row>
    <row r="1713" spans="1:19" x14ac:dyDescent="0.3">
      <c r="A1713" s="1" t="s">
        <v>1820</v>
      </c>
      <c r="B1713" s="1" t="s">
        <v>83</v>
      </c>
      <c r="C1713" s="1" t="s">
        <v>15</v>
      </c>
      <c r="D1713" s="2">
        <v>41</v>
      </c>
      <c r="E1713" s="1" t="s">
        <v>40</v>
      </c>
      <c r="F1713" s="1" t="s">
        <v>26</v>
      </c>
      <c r="G1713" s="28">
        <v>42969</v>
      </c>
      <c r="H1713" s="3">
        <v>58581.4</v>
      </c>
      <c r="I1713" s="1" t="s">
        <v>31</v>
      </c>
      <c r="J1713" s="1" t="s">
        <v>32</v>
      </c>
      <c r="K1713" s="1" t="s">
        <v>20</v>
      </c>
      <c r="L1713" s="1" t="s">
        <v>20</v>
      </c>
      <c r="M1713" s="1" t="s">
        <v>21</v>
      </c>
      <c r="N1713" s="1" t="s">
        <v>22</v>
      </c>
      <c r="O1713" s="1" t="s">
        <v>20</v>
      </c>
      <c r="P1713" s="1" t="str">
        <f>IFERROR( LOOKUP(Table1[[#This Row],[Age]],$AO$3:$AO$8,$AP$3:$AP$8), "Out of Range")</f>
        <v>35-45</v>
      </c>
      <c r="Q1713" s="1" t="str">
        <f>TEXT(Table1[[#This Row],[Date Joined]],"DD")</f>
        <v>22</v>
      </c>
      <c r="R1713" s="1" t="str">
        <f>TEXT(Table1[[#This Row],[Date Joined]],"MMM")</f>
        <v>Aug</v>
      </c>
      <c r="S1713" s="1" t="str">
        <f>TEXT(Table1[[#This Row],[Date Joined]],"YYYY")</f>
        <v>2017</v>
      </c>
    </row>
    <row r="1714" spans="1:19" x14ac:dyDescent="0.3">
      <c r="A1714" s="1" t="s">
        <v>1821</v>
      </c>
      <c r="B1714" s="1" t="s">
        <v>108</v>
      </c>
      <c r="C1714" s="1" t="s">
        <v>15</v>
      </c>
      <c r="D1714" s="2">
        <v>34</v>
      </c>
      <c r="E1714" s="1" t="s">
        <v>16</v>
      </c>
      <c r="F1714" s="1" t="s">
        <v>26</v>
      </c>
      <c r="G1714" s="28">
        <v>42970</v>
      </c>
      <c r="H1714" s="3">
        <v>31627.15</v>
      </c>
      <c r="I1714" s="1" t="s">
        <v>31</v>
      </c>
      <c r="J1714" s="1" t="s">
        <v>27</v>
      </c>
      <c r="K1714" s="1" t="s">
        <v>28</v>
      </c>
      <c r="L1714" s="1" t="s">
        <v>20</v>
      </c>
      <c r="M1714" s="1" t="s">
        <v>21</v>
      </c>
      <c r="N1714" s="1" t="s">
        <v>22</v>
      </c>
      <c r="O1714" s="1" t="s">
        <v>20</v>
      </c>
      <c r="P1714" s="1" t="str">
        <f>IFERROR( LOOKUP(Table1[[#This Row],[Age]],$AO$3:$AO$8,$AP$3:$AP$8), "Out of Range")</f>
        <v>26-35</v>
      </c>
      <c r="Q1714" s="1" t="str">
        <f>TEXT(Table1[[#This Row],[Date Joined]],"DD")</f>
        <v>23</v>
      </c>
      <c r="R1714" s="1" t="str">
        <f>TEXT(Table1[[#This Row],[Date Joined]],"MMM")</f>
        <v>Aug</v>
      </c>
      <c r="S1714" s="1" t="str">
        <f>TEXT(Table1[[#This Row],[Date Joined]],"YYYY")</f>
        <v>2017</v>
      </c>
    </row>
    <row r="1715" spans="1:19" x14ac:dyDescent="0.3">
      <c r="A1715" s="1" t="s">
        <v>1822</v>
      </c>
      <c r="B1715" s="1" t="s">
        <v>52</v>
      </c>
      <c r="C1715" s="1" t="s">
        <v>24</v>
      </c>
      <c r="D1715" s="2">
        <v>38</v>
      </c>
      <c r="E1715" s="1" t="s">
        <v>16</v>
      </c>
      <c r="F1715" s="1" t="s">
        <v>17</v>
      </c>
      <c r="G1715" s="28">
        <v>42970</v>
      </c>
      <c r="H1715" s="3">
        <v>74037.37</v>
      </c>
      <c r="I1715" s="1" t="s">
        <v>18</v>
      </c>
      <c r="J1715" s="1" t="s">
        <v>27</v>
      </c>
      <c r="K1715" s="1" t="s">
        <v>20</v>
      </c>
      <c r="L1715" s="1" t="s">
        <v>28</v>
      </c>
      <c r="M1715" s="1" t="s">
        <v>21</v>
      </c>
      <c r="N1715" s="1" t="s">
        <v>29</v>
      </c>
      <c r="O1715" s="1" t="s">
        <v>20</v>
      </c>
      <c r="P1715" s="1" t="str">
        <f>IFERROR( LOOKUP(Table1[[#This Row],[Age]],$AO$3:$AO$8,$AP$3:$AP$8), "Out of Range")</f>
        <v>35-45</v>
      </c>
      <c r="Q1715" s="1" t="str">
        <f>TEXT(Table1[[#This Row],[Date Joined]],"DD")</f>
        <v>23</v>
      </c>
      <c r="R1715" s="1" t="str">
        <f>TEXT(Table1[[#This Row],[Date Joined]],"MMM")</f>
        <v>Aug</v>
      </c>
      <c r="S1715" s="1" t="str">
        <f>TEXT(Table1[[#This Row],[Date Joined]],"YYYY")</f>
        <v>2017</v>
      </c>
    </row>
    <row r="1716" spans="1:19" x14ac:dyDescent="0.3">
      <c r="A1716" s="1" t="s">
        <v>2499</v>
      </c>
      <c r="B1716" s="1" t="s">
        <v>61</v>
      </c>
      <c r="C1716" s="1" t="s">
        <v>15</v>
      </c>
      <c r="D1716" s="2">
        <v>29</v>
      </c>
      <c r="E1716" s="1" t="s">
        <v>16</v>
      </c>
      <c r="F1716" s="1" t="s">
        <v>17</v>
      </c>
      <c r="G1716" s="28">
        <v>43008</v>
      </c>
      <c r="H1716" s="3">
        <v>14892.76</v>
      </c>
      <c r="I1716" s="1" t="s">
        <v>31</v>
      </c>
      <c r="J1716" s="1" t="s">
        <v>27</v>
      </c>
      <c r="K1716" s="1" t="s">
        <v>20</v>
      </c>
      <c r="L1716" s="1" t="s">
        <v>28</v>
      </c>
      <c r="M1716" s="1" t="s">
        <v>22</v>
      </c>
      <c r="N1716" s="1" t="s">
        <v>22</v>
      </c>
      <c r="O1716" s="1" t="s">
        <v>20</v>
      </c>
      <c r="P1716" s="1" t="str">
        <f>IFERROR( LOOKUP(Table1[[#This Row],[Age]],$AO$3:$AO$8,$AP$3:$AP$8), "Out of Range")</f>
        <v>26-35</v>
      </c>
      <c r="Q1716" s="1" t="str">
        <f>TEXT(Table1[[#This Row],[Date Joined]],"DD")</f>
        <v>30</v>
      </c>
      <c r="R1716" s="1" t="str">
        <f>TEXT(Table1[[#This Row],[Date Joined]],"MMM")</f>
        <v>Sep</v>
      </c>
      <c r="S1716" s="1" t="str">
        <f>TEXT(Table1[[#This Row],[Date Joined]],"YYYY")</f>
        <v>2017</v>
      </c>
    </row>
    <row r="1717" spans="1:19" x14ac:dyDescent="0.3">
      <c r="A1717" s="1" t="s">
        <v>1824</v>
      </c>
      <c r="B1717" s="1" t="s">
        <v>83</v>
      </c>
      <c r="C1717" s="1" t="s">
        <v>15</v>
      </c>
      <c r="D1717" s="2">
        <v>23</v>
      </c>
      <c r="E1717" s="1" t="s">
        <v>16</v>
      </c>
      <c r="F1717" s="1" t="s">
        <v>17</v>
      </c>
      <c r="G1717" s="28">
        <v>42970</v>
      </c>
      <c r="H1717" s="3">
        <v>98566.37</v>
      </c>
      <c r="I1717" s="1" t="s">
        <v>18</v>
      </c>
      <c r="J1717" s="1" t="s">
        <v>27</v>
      </c>
      <c r="K1717" s="1" t="s">
        <v>28</v>
      </c>
      <c r="L1717" s="1" t="s">
        <v>20</v>
      </c>
      <c r="M1717" s="1" t="s">
        <v>22</v>
      </c>
      <c r="N1717" s="1" t="s">
        <v>22</v>
      </c>
      <c r="O1717" s="1" t="s">
        <v>20</v>
      </c>
      <c r="P1717" s="1" t="str">
        <f>IFERROR( LOOKUP(Table1[[#This Row],[Age]],$AO$3:$AO$8,$AP$3:$AP$8), "Out of Range")</f>
        <v>15-25</v>
      </c>
      <c r="Q1717" s="1" t="str">
        <f>TEXT(Table1[[#This Row],[Date Joined]],"DD")</f>
        <v>23</v>
      </c>
      <c r="R1717" s="1" t="str">
        <f>TEXT(Table1[[#This Row],[Date Joined]],"MMM")</f>
        <v>Aug</v>
      </c>
      <c r="S1717" s="1" t="str">
        <f>TEXT(Table1[[#This Row],[Date Joined]],"YYYY")</f>
        <v>2017</v>
      </c>
    </row>
    <row r="1718" spans="1:19" x14ac:dyDescent="0.3">
      <c r="A1718" s="1" t="s">
        <v>2516</v>
      </c>
      <c r="B1718" s="1" t="s">
        <v>104</v>
      </c>
      <c r="C1718" s="1" t="s">
        <v>15</v>
      </c>
      <c r="D1718" s="2">
        <v>29</v>
      </c>
      <c r="E1718" s="1" t="s">
        <v>16</v>
      </c>
      <c r="F1718" s="1" t="s">
        <v>17</v>
      </c>
      <c r="G1718" s="28">
        <v>43009</v>
      </c>
      <c r="H1718" s="3">
        <v>8304.48</v>
      </c>
      <c r="I1718" s="1" t="s">
        <v>18</v>
      </c>
      <c r="J1718" s="1" t="s">
        <v>19</v>
      </c>
      <c r="K1718" s="1" t="s">
        <v>20</v>
      </c>
      <c r="L1718" s="1" t="s">
        <v>20</v>
      </c>
      <c r="M1718" s="1" t="s">
        <v>22</v>
      </c>
      <c r="N1718" s="1" t="s">
        <v>22</v>
      </c>
      <c r="O1718" s="1" t="s">
        <v>20</v>
      </c>
      <c r="P1718" s="1" t="str">
        <f>IFERROR( LOOKUP(Table1[[#This Row],[Age]],$AO$3:$AO$8,$AP$3:$AP$8), "Out of Range")</f>
        <v>26-35</v>
      </c>
      <c r="Q1718" s="1" t="str">
        <f>TEXT(Table1[[#This Row],[Date Joined]],"DD")</f>
        <v>01</v>
      </c>
      <c r="R1718" s="1" t="str">
        <f>TEXT(Table1[[#This Row],[Date Joined]],"MMM")</f>
        <v>Oct</v>
      </c>
      <c r="S1718" s="1" t="str">
        <f>TEXT(Table1[[#This Row],[Date Joined]],"YYYY")</f>
        <v>2017</v>
      </c>
    </row>
    <row r="1719" spans="1:19" x14ac:dyDescent="0.3">
      <c r="A1719" s="1" t="s">
        <v>1826</v>
      </c>
      <c r="B1719" s="1" t="s">
        <v>105</v>
      </c>
      <c r="C1719" s="1" t="s">
        <v>24</v>
      </c>
      <c r="D1719" s="2">
        <v>41</v>
      </c>
      <c r="E1719" s="1" t="s">
        <v>16</v>
      </c>
      <c r="F1719" s="1" t="s">
        <v>17</v>
      </c>
      <c r="G1719" s="28">
        <v>42970</v>
      </c>
      <c r="H1719" s="3">
        <v>29910.37</v>
      </c>
      <c r="I1719" s="1" t="s">
        <v>31</v>
      </c>
      <c r="J1719" s="1" t="s">
        <v>32</v>
      </c>
      <c r="K1719" s="1" t="s">
        <v>20</v>
      </c>
      <c r="L1719" s="1" t="s">
        <v>28</v>
      </c>
      <c r="M1719" s="1" t="s">
        <v>21</v>
      </c>
      <c r="N1719" s="1" t="s">
        <v>22</v>
      </c>
      <c r="O1719" s="1" t="s">
        <v>20</v>
      </c>
      <c r="P1719" s="1" t="str">
        <f>IFERROR( LOOKUP(Table1[[#This Row],[Age]],$AO$3:$AO$8,$AP$3:$AP$8), "Out of Range")</f>
        <v>35-45</v>
      </c>
      <c r="Q1719" s="1" t="str">
        <f>TEXT(Table1[[#This Row],[Date Joined]],"DD")</f>
        <v>23</v>
      </c>
      <c r="R1719" s="1" t="str">
        <f>TEXT(Table1[[#This Row],[Date Joined]],"MMM")</f>
        <v>Aug</v>
      </c>
      <c r="S1719" s="1" t="str">
        <f>TEXT(Table1[[#This Row],[Date Joined]],"YYYY")</f>
        <v>2017</v>
      </c>
    </row>
    <row r="1720" spans="1:19" x14ac:dyDescent="0.3">
      <c r="A1720" s="1" t="s">
        <v>2664</v>
      </c>
      <c r="B1720" s="1" t="s">
        <v>43</v>
      </c>
      <c r="C1720" s="1" t="s">
        <v>24</v>
      </c>
      <c r="D1720" s="2">
        <v>29</v>
      </c>
      <c r="E1720" s="1" t="s">
        <v>16</v>
      </c>
      <c r="F1720" s="1" t="s">
        <v>17</v>
      </c>
      <c r="G1720" s="28">
        <v>43019</v>
      </c>
      <c r="H1720" s="3">
        <v>14360.67</v>
      </c>
      <c r="I1720" s="1" t="s">
        <v>18</v>
      </c>
      <c r="J1720" s="1" t="s">
        <v>32</v>
      </c>
      <c r="K1720" s="1" t="s">
        <v>20</v>
      </c>
      <c r="L1720" s="1" t="s">
        <v>20</v>
      </c>
      <c r="M1720" s="1" t="s">
        <v>21</v>
      </c>
      <c r="N1720" s="1" t="s">
        <v>29</v>
      </c>
      <c r="O1720" s="1" t="s">
        <v>20</v>
      </c>
      <c r="P1720" s="1" t="str">
        <f>IFERROR( LOOKUP(Table1[[#This Row],[Age]],$AO$3:$AO$8,$AP$3:$AP$8), "Out of Range")</f>
        <v>26-35</v>
      </c>
      <c r="Q1720" s="1" t="str">
        <f>TEXT(Table1[[#This Row],[Date Joined]],"DD")</f>
        <v>11</v>
      </c>
      <c r="R1720" s="1" t="str">
        <f>TEXT(Table1[[#This Row],[Date Joined]],"MMM")</f>
        <v>Oct</v>
      </c>
      <c r="S1720" s="1" t="str">
        <f>TEXT(Table1[[#This Row],[Date Joined]],"YYYY")</f>
        <v>2017</v>
      </c>
    </row>
    <row r="1721" spans="1:19" x14ac:dyDescent="0.3">
      <c r="A1721" s="1" t="s">
        <v>2668</v>
      </c>
      <c r="B1721" s="1" t="s">
        <v>63</v>
      </c>
      <c r="C1721" s="1" t="s">
        <v>15</v>
      </c>
      <c r="D1721" s="2">
        <v>29</v>
      </c>
      <c r="E1721" s="1" t="s">
        <v>16</v>
      </c>
      <c r="F1721" s="1" t="s">
        <v>17</v>
      </c>
      <c r="G1721" s="28">
        <v>43019</v>
      </c>
      <c r="H1721" s="3">
        <v>16783.63</v>
      </c>
      <c r="I1721" s="1" t="s">
        <v>18</v>
      </c>
      <c r="J1721" s="1" t="s">
        <v>27</v>
      </c>
      <c r="K1721" s="1" t="s">
        <v>28</v>
      </c>
      <c r="L1721" s="1" t="s">
        <v>20</v>
      </c>
      <c r="M1721" s="1" t="s">
        <v>22</v>
      </c>
      <c r="N1721" s="1" t="s">
        <v>22</v>
      </c>
      <c r="O1721" s="1" t="s">
        <v>20</v>
      </c>
      <c r="P1721" s="1" t="str">
        <f>IFERROR( LOOKUP(Table1[[#This Row],[Age]],$AO$3:$AO$8,$AP$3:$AP$8), "Out of Range")</f>
        <v>26-35</v>
      </c>
      <c r="Q1721" s="1" t="str">
        <f>TEXT(Table1[[#This Row],[Date Joined]],"DD")</f>
        <v>11</v>
      </c>
      <c r="R1721" s="1" t="str">
        <f>TEXT(Table1[[#This Row],[Date Joined]],"MMM")</f>
        <v>Oct</v>
      </c>
      <c r="S1721" s="1" t="str">
        <f>TEXT(Table1[[#This Row],[Date Joined]],"YYYY")</f>
        <v>2017</v>
      </c>
    </row>
    <row r="1722" spans="1:19" x14ac:dyDescent="0.3">
      <c r="A1722" s="1" t="s">
        <v>1829</v>
      </c>
      <c r="B1722" s="1" t="s">
        <v>103</v>
      </c>
      <c r="C1722" s="1" t="s">
        <v>15</v>
      </c>
      <c r="D1722" s="2">
        <v>34</v>
      </c>
      <c r="E1722" s="1" t="s">
        <v>16</v>
      </c>
      <c r="F1722" s="1" t="s">
        <v>26</v>
      </c>
      <c r="G1722" s="28">
        <v>42970</v>
      </c>
      <c r="H1722" s="3">
        <v>116926.94</v>
      </c>
      <c r="I1722" s="1" t="s">
        <v>31</v>
      </c>
      <c r="J1722" s="1" t="s">
        <v>27</v>
      </c>
      <c r="K1722" s="1" t="s">
        <v>28</v>
      </c>
      <c r="L1722" s="1" t="s">
        <v>20</v>
      </c>
      <c r="M1722" s="1" t="s">
        <v>22</v>
      </c>
      <c r="N1722" s="1" t="s">
        <v>22</v>
      </c>
      <c r="O1722" s="1" t="s">
        <v>20</v>
      </c>
      <c r="P1722" s="1" t="str">
        <f>IFERROR( LOOKUP(Table1[[#This Row],[Age]],$AO$3:$AO$8,$AP$3:$AP$8), "Out of Range")</f>
        <v>26-35</v>
      </c>
      <c r="Q1722" s="1" t="str">
        <f>TEXT(Table1[[#This Row],[Date Joined]],"DD")</f>
        <v>23</v>
      </c>
      <c r="R1722" s="1" t="str">
        <f>TEXT(Table1[[#This Row],[Date Joined]],"MMM")</f>
        <v>Aug</v>
      </c>
      <c r="S1722" s="1" t="str">
        <f>TEXT(Table1[[#This Row],[Date Joined]],"YYYY")</f>
        <v>2017</v>
      </c>
    </row>
    <row r="1723" spans="1:19" x14ac:dyDescent="0.3">
      <c r="A1723" s="1" t="s">
        <v>2693</v>
      </c>
      <c r="B1723" s="1" t="s">
        <v>93</v>
      </c>
      <c r="C1723" s="1" t="s">
        <v>24</v>
      </c>
      <c r="D1723" s="2">
        <v>29</v>
      </c>
      <c r="E1723" s="1" t="s">
        <v>25</v>
      </c>
      <c r="F1723" s="1" t="s">
        <v>26</v>
      </c>
      <c r="G1723" s="28">
        <v>43020</v>
      </c>
      <c r="H1723" s="3">
        <v>20496.310000000001</v>
      </c>
      <c r="I1723" s="1" t="s">
        <v>18</v>
      </c>
      <c r="J1723" s="1" t="s">
        <v>32</v>
      </c>
      <c r="K1723" s="1" t="s">
        <v>20</v>
      </c>
      <c r="L1723" s="1" t="s">
        <v>20</v>
      </c>
      <c r="M1723" s="1" t="s">
        <v>21</v>
      </c>
      <c r="N1723" s="1" t="s">
        <v>22</v>
      </c>
      <c r="O1723" s="1" t="s">
        <v>20</v>
      </c>
      <c r="P1723" s="1" t="str">
        <f>IFERROR( LOOKUP(Table1[[#This Row],[Age]],$AO$3:$AO$8,$AP$3:$AP$8), "Out of Range")</f>
        <v>26-35</v>
      </c>
      <c r="Q1723" s="1" t="str">
        <f>TEXT(Table1[[#This Row],[Date Joined]],"DD")</f>
        <v>12</v>
      </c>
      <c r="R1723" s="1" t="str">
        <f>TEXT(Table1[[#This Row],[Date Joined]],"MMM")</f>
        <v>Oct</v>
      </c>
      <c r="S1723" s="1" t="str">
        <f>TEXT(Table1[[#This Row],[Date Joined]],"YYYY")</f>
        <v>2017</v>
      </c>
    </row>
    <row r="1724" spans="1:19" x14ac:dyDescent="0.3">
      <c r="A1724" s="1" t="s">
        <v>2714</v>
      </c>
      <c r="B1724" s="1" t="s">
        <v>36</v>
      </c>
      <c r="C1724" s="1" t="s">
        <v>15</v>
      </c>
      <c r="D1724" s="2">
        <v>29</v>
      </c>
      <c r="E1724" s="1" t="s">
        <v>16</v>
      </c>
      <c r="F1724" s="1" t="s">
        <v>17</v>
      </c>
      <c r="G1724" s="28">
        <v>43022</v>
      </c>
      <c r="H1724" s="3">
        <v>54598.99</v>
      </c>
      <c r="I1724" s="1" t="s">
        <v>18</v>
      </c>
      <c r="J1724" s="1" t="s">
        <v>19</v>
      </c>
      <c r="K1724" s="1" t="s">
        <v>28</v>
      </c>
      <c r="L1724" s="1" t="s">
        <v>28</v>
      </c>
      <c r="M1724" s="1" t="s">
        <v>22</v>
      </c>
      <c r="N1724" s="1" t="s">
        <v>22</v>
      </c>
      <c r="O1724" s="1" t="s">
        <v>20</v>
      </c>
      <c r="P1724" s="1" t="str">
        <f>IFERROR( LOOKUP(Table1[[#This Row],[Age]],$AO$3:$AO$8,$AP$3:$AP$8), "Out of Range")</f>
        <v>26-35</v>
      </c>
      <c r="Q1724" s="1" t="str">
        <f>TEXT(Table1[[#This Row],[Date Joined]],"DD")</f>
        <v>14</v>
      </c>
      <c r="R1724" s="1" t="str">
        <f>TEXT(Table1[[#This Row],[Date Joined]],"MMM")</f>
        <v>Oct</v>
      </c>
      <c r="S1724" s="1" t="str">
        <f>TEXT(Table1[[#This Row],[Date Joined]],"YYYY")</f>
        <v>2017</v>
      </c>
    </row>
    <row r="1725" spans="1:19" x14ac:dyDescent="0.3">
      <c r="A1725" s="1" t="s">
        <v>1832</v>
      </c>
      <c r="B1725" s="1" t="s">
        <v>48</v>
      </c>
      <c r="C1725" s="1" t="s">
        <v>15</v>
      </c>
      <c r="D1725" s="2">
        <v>36</v>
      </c>
      <c r="E1725" s="1" t="s">
        <v>16</v>
      </c>
      <c r="F1725" s="1" t="s">
        <v>26</v>
      </c>
      <c r="G1725" s="28">
        <v>42970</v>
      </c>
      <c r="H1725" s="3">
        <v>5508.48</v>
      </c>
      <c r="I1725" s="1" t="s">
        <v>18</v>
      </c>
      <c r="J1725" s="1" t="s">
        <v>19</v>
      </c>
      <c r="K1725" s="1" t="s">
        <v>28</v>
      </c>
      <c r="L1725" s="1" t="s">
        <v>20</v>
      </c>
      <c r="M1725" s="1" t="s">
        <v>22</v>
      </c>
      <c r="N1725" s="1" t="s">
        <v>22</v>
      </c>
      <c r="O1725" s="1" t="s">
        <v>20</v>
      </c>
      <c r="P1725" s="1" t="str">
        <f>IFERROR( LOOKUP(Table1[[#This Row],[Age]],$AO$3:$AO$8,$AP$3:$AP$8), "Out of Range")</f>
        <v>35-45</v>
      </c>
      <c r="Q1725" s="1" t="str">
        <f>TEXT(Table1[[#This Row],[Date Joined]],"DD")</f>
        <v>23</v>
      </c>
      <c r="R1725" s="1" t="str">
        <f>TEXT(Table1[[#This Row],[Date Joined]],"MMM")</f>
        <v>Aug</v>
      </c>
      <c r="S1725" s="1" t="str">
        <f>TEXT(Table1[[#This Row],[Date Joined]],"YYYY")</f>
        <v>2017</v>
      </c>
    </row>
    <row r="1726" spans="1:19" x14ac:dyDescent="0.3">
      <c r="A1726" s="1" t="s">
        <v>1833</v>
      </c>
      <c r="B1726" s="1" t="s">
        <v>14</v>
      </c>
      <c r="C1726" s="1" t="s">
        <v>15</v>
      </c>
      <c r="D1726" s="2">
        <v>46</v>
      </c>
      <c r="E1726" s="1" t="s">
        <v>16</v>
      </c>
      <c r="F1726" s="1" t="s">
        <v>17</v>
      </c>
      <c r="G1726" s="28">
        <v>42970</v>
      </c>
      <c r="H1726" s="3">
        <v>7292.79</v>
      </c>
      <c r="I1726" s="1" t="s">
        <v>49</v>
      </c>
      <c r="J1726" s="1" t="s">
        <v>27</v>
      </c>
      <c r="K1726" s="1" t="s">
        <v>20</v>
      </c>
      <c r="L1726" s="1" t="s">
        <v>20</v>
      </c>
      <c r="M1726" s="1" t="s">
        <v>21</v>
      </c>
      <c r="N1726" s="1" t="s">
        <v>22</v>
      </c>
      <c r="O1726" s="1" t="s">
        <v>20</v>
      </c>
      <c r="P1726" s="1" t="str">
        <f>IFERROR( LOOKUP(Table1[[#This Row],[Age]],$AO$3:$AO$8,$AP$3:$AP$8), "Out of Range")</f>
        <v>45-55</v>
      </c>
      <c r="Q1726" s="1" t="str">
        <f>TEXT(Table1[[#This Row],[Date Joined]],"DD")</f>
        <v>23</v>
      </c>
      <c r="R1726" s="1" t="str">
        <f>TEXT(Table1[[#This Row],[Date Joined]],"MMM")</f>
        <v>Aug</v>
      </c>
      <c r="S1726" s="1" t="str">
        <f>TEXT(Table1[[#This Row],[Date Joined]],"YYYY")</f>
        <v>2017</v>
      </c>
    </row>
    <row r="1727" spans="1:19" x14ac:dyDescent="0.3">
      <c r="A1727" s="1" t="s">
        <v>1834</v>
      </c>
      <c r="B1727" s="1" t="s">
        <v>75</v>
      </c>
      <c r="C1727" s="1" t="s">
        <v>15</v>
      </c>
      <c r="D1727" s="2">
        <v>37</v>
      </c>
      <c r="E1727" s="1" t="s">
        <v>16</v>
      </c>
      <c r="F1727" s="1" t="s">
        <v>41</v>
      </c>
      <c r="G1727" s="28">
        <v>42970</v>
      </c>
      <c r="H1727" s="3">
        <v>9836.2099999999991</v>
      </c>
      <c r="I1727" s="1" t="s">
        <v>31</v>
      </c>
      <c r="J1727" s="1" t="s">
        <v>27</v>
      </c>
      <c r="K1727" s="1" t="s">
        <v>20</v>
      </c>
      <c r="L1727" s="1" t="s">
        <v>20</v>
      </c>
      <c r="M1727" s="1" t="s">
        <v>21</v>
      </c>
      <c r="N1727" s="1" t="s">
        <v>22</v>
      </c>
      <c r="O1727" s="1" t="s">
        <v>20</v>
      </c>
      <c r="P1727" s="1" t="str">
        <f>IFERROR( LOOKUP(Table1[[#This Row],[Age]],$AO$3:$AO$8,$AP$3:$AP$8), "Out of Range")</f>
        <v>35-45</v>
      </c>
      <c r="Q1727" s="1" t="str">
        <f>TEXT(Table1[[#This Row],[Date Joined]],"DD")</f>
        <v>23</v>
      </c>
      <c r="R1727" s="1" t="str">
        <f>TEXT(Table1[[#This Row],[Date Joined]],"MMM")</f>
        <v>Aug</v>
      </c>
      <c r="S1727" s="1" t="str">
        <f>TEXT(Table1[[#This Row],[Date Joined]],"YYYY")</f>
        <v>2017</v>
      </c>
    </row>
    <row r="1728" spans="1:19" x14ac:dyDescent="0.3">
      <c r="A1728" s="1" t="s">
        <v>1835</v>
      </c>
      <c r="B1728" s="1" t="s">
        <v>51</v>
      </c>
      <c r="C1728" s="1" t="s">
        <v>15</v>
      </c>
      <c r="D1728" s="2">
        <v>38</v>
      </c>
      <c r="E1728" s="1" t="s">
        <v>16</v>
      </c>
      <c r="F1728" s="1" t="s">
        <v>17</v>
      </c>
      <c r="G1728" s="28">
        <v>42970</v>
      </c>
      <c r="H1728" s="3">
        <v>18959</v>
      </c>
      <c r="I1728" s="1" t="s">
        <v>18</v>
      </c>
      <c r="J1728" s="1" t="s">
        <v>19</v>
      </c>
      <c r="K1728" s="1" t="s">
        <v>28</v>
      </c>
      <c r="L1728" s="1" t="s">
        <v>20</v>
      </c>
      <c r="M1728" s="1" t="s">
        <v>21</v>
      </c>
      <c r="N1728" s="1" t="s">
        <v>22</v>
      </c>
      <c r="O1728" s="1" t="s">
        <v>20</v>
      </c>
      <c r="P1728" s="1" t="str">
        <f>IFERROR( LOOKUP(Table1[[#This Row],[Age]],$AO$3:$AO$8,$AP$3:$AP$8), "Out of Range")</f>
        <v>35-45</v>
      </c>
      <c r="Q1728" s="1" t="str">
        <f>TEXT(Table1[[#This Row],[Date Joined]],"DD")</f>
        <v>23</v>
      </c>
      <c r="R1728" s="1" t="str">
        <f>TEXT(Table1[[#This Row],[Date Joined]],"MMM")</f>
        <v>Aug</v>
      </c>
      <c r="S1728" s="1" t="str">
        <f>TEXT(Table1[[#This Row],[Date Joined]],"YYYY")</f>
        <v>2017</v>
      </c>
    </row>
    <row r="1729" spans="1:19" x14ac:dyDescent="0.3">
      <c r="A1729" s="1" t="s">
        <v>2730</v>
      </c>
      <c r="B1729" s="1" t="s">
        <v>60</v>
      </c>
      <c r="C1729" s="1" t="s">
        <v>24</v>
      </c>
      <c r="D1729" s="2">
        <v>29</v>
      </c>
      <c r="E1729" s="1" t="s">
        <v>16</v>
      </c>
      <c r="F1729" s="1" t="s">
        <v>41</v>
      </c>
      <c r="G1729" s="28">
        <v>43023</v>
      </c>
      <c r="H1729" s="3">
        <v>102004.52</v>
      </c>
      <c r="I1729" s="1" t="s">
        <v>31</v>
      </c>
      <c r="J1729" s="1" t="s">
        <v>22</v>
      </c>
      <c r="K1729" s="1" t="s">
        <v>28</v>
      </c>
      <c r="L1729" s="1" t="s">
        <v>20</v>
      </c>
      <c r="M1729" s="1" t="s">
        <v>22</v>
      </c>
      <c r="N1729" s="1" t="s">
        <v>22</v>
      </c>
      <c r="O1729" s="1" t="s">
        <v>20</v>
      </c>
      <c r="P1729" s="1" t="str">
        <f>IFERROR( LOOKUP(Table1[[#This Row],[Age]],$AO$3:$AO$8,$AP$3:$AP$8), "Out of Range")</f>
        <v>26-35</v>
      </c>
      <c r="Q1729" s="1" t="str">
        <f>TEXT(Table1[[#This Row],[Date Joined]],"DD")</f>
        <v>15</v>
      </c>
      <c r="R1729" s="1" t="str">
        <f>TEXT(Table1[[#This Row],[Date Joined]],"MMM")</f>
        <v>Oct</v>
      </c>
      <c r="S1729" s="1" t="str">
        <f>TEXT(Table1[[#This Row],[Date Joined]],"YYYY")</f>
        <v>2017</v>
      </c>
    </row>
    <row r="1730" spans="1:19" x14ac:dyDescent="0.3">
      <c r="A1730" s="1" t="s">
        <v>2784</v>
      </c>
      <c r="B1730" s="1" t="s">
        <v>106</v>
      </c>
      <c r="C1730" s="1" t="s">
        <v>15</v>
      </c>
      <c r="D1730" s="2">
        <v>29</v>
      </c>
      <c r="E1730" s="1" t="s">
        <v>16</v>
      </c>
      <c r="F1730" s="1" t="s">
        <v>17</v>
      </c>
      <c r="G1730" s="28">
        <v>43026</v>
      </c>
      <c r="H1730" s="3">
        <v>32698.18</v>
      </c>
      <c r="I1730" s="1" t="s">
        <v>31</v>
      </c>
      <c r="J1730" s="1" t="s">
        <v>32</v>
      </c>
      <c r="K1730" s="1" t="s">
        <v>20</v>
      </c>
      <c r="L1730" s="1" t="s">
        <v>20</v>
      </c>
      <c r="M1730" s="1" t="s">
        <v>21</v>
      </c>
      <c r="N1730" s="1" t="s">
        <v>69</v>
      </c>
      <c r="O1730" s="1" t="s">
        <v>28</v>
      </c>
      <c r="P1730" s="1" t="str">
        <f>IFERROR( LOOKUP(Table1[[#This Row],[Age]],$AO$3:$AO$8,$AP$3:$AP$8), "Out of Range")</f>
        <v>26-35</v>
      </c>
      <c r="Q1730" s="1" t="str">
        <f>TEXT(Table1[[#This Row],[Date Joined]],"DD")</f>
        <v>18</v>
      </c>
      <c r="R1730" s="1" t="str">
        <f>TEXT(Table1[[#This Row],[Date Joined]],"MMM")</f>
        <v>Oct</v>
      </c>
      <c r="S1730" s="1" t="str">
        <f>TEXT(Table1[[#This Row],[Date Joined]],"YYYY")</f>
        <v>2017</v>
      </c>
    </row>
    <row r="1731" spans="1:19" x14ac:dyDescent="0.3">
      <c r="A1731" s="1" t="s">
        <v>2856</v>
      </c>
      <c r="B1731" s="1" t="s">
        <v>73</v>
      </c>
      <c r="C1731" s="1" t="s">
        <v>15</v>
      </c>
      <c r="D1731" s="2">
        <v>29</v>
      </c>
      <c r="E1731" s="1" t="s">
        <v>16</v>
      </c>
      <c r="F1731" s="1" t="s">
        <v>17</v>
      </c>
      <c r="G1731" s="28">
        <v>43031</v>
      </c>
      <c r="H1731" s="3">
        <v>32203.33</v>
      </c>
      <c r="I1731" s="1" t="s">
        <v>18</v>
      </c>
      <c r="J1731" s="1" t="s">
        <v>27</v>
      </c>
      <c r="K1731" s="1" t="s">
        <v>28</v>
      </c>
      <c r="L1731" s="1" t="s">
        <v>20</v>
      </c>
      <c r="M1731" s="1" t="s">
        <v>22</v>
      </c>
      <c r="N1731" s="1" t="s">
        <v>22</v>
      </c>
      <c r="O1731" s="1" t="s">
        <v>20</v>
      </c>
      <c r="P1731" s="1" t="str">
        <f>IFERROR( LOOKUP(Table1[[#This Row],[Age]],$AO$3:$AO$8,$AP$3:$AP$8), "Out of Range")</f>
        <v>26-35</v>
      </c>
      <c r="Q1731" s="1" t="str">
        <f>TEXT(Table1[[#This Row],[Date Joined]],"DD")</f>
        <v>23</v>
      </c>
      <c r="R1731" s="1" t="str">
        <f>TEXT(Table1[[#This Row],[Date Joined]],"MMM")</f>
        <v>Oct</v>
      </c>
      <c r="S1731" s="1" t="str">
        <f>TEXT(Table1[[#This Row],[Date Joined]],"YYYY")</f>
        <v>2017</v>
      </c>
    </row>
    <row r="1732" spans="1:19" x14ac:dyDescent="0.3">
      <c r="A1732" s="1" t="s">
        <v>1839</v>
      </c>
      <c r="B1732" s="1" t="s">
        <v>51</v>
      </c>
      <c r="C1732" s="1" t="s">
        <v>24</v>
      </c>
      <c r="D1732" s="2">
        <v>38</v>
      </c>
      <c r="E1732" s="1" t="s">
        <v>16</v>
      </c>
      <c r="F1732" s="1" t="s">
        <v>17</v>
      </c>
      <c r="G1732" s="28">
        <v>42970</v>
      </c>
      <c r="H1732" s="3">
        <v>12058.34</v>
      </c>
      <c r="I1732" s="1" t="s">
        <v>18</v>
      </c>
      <c r="J1732" s="1" t="s">
        <v>32</v>
      </c>
      <c r="K1732" s="1" t="s">
        <v>28</v>
      </c>
      <c r="L1732" s="1" t="s">
        <v>20</v>
      </c>
      <c r="M1732" s="1" t="s">
        <v>21</v>
      </c>
      <c r="N1732" s="1" t="s">
        <v>22</v>
      </c>
      <c r="O1732" s="1" t="s">
        <v>20</v>
      </c>
      <c r="P1732" s="1" t="str">
        <f>IFERROR( LOOKUP(Table1[[#This Row],[Age]],$AO$3:$AO$8,$AP$3:$AP$8), "Out of Range")</f>
        <v>35-45</v>
      </c>
      <c r="Q1732" s="1" t="str">
        <f>TEXT(Table1[[#This Row],[Date Joined]],"DD")</f>
        <v>23</v>
      </c>
      <c r="R1732" s="1" t="str">
        <f>TEXT(Table1[[#This Row],[Date Joined]],"MMM")</f>
        <v>Aug</v>
      </c>
      <c r="S1732" s="1" t="str">
        <f>TEXT(Table1[[#This Row],[Date Joined]],"YYYY")</f>
        <v>2017</v>
      </c>
    </row>
    <row r="1733" spans="1:19" x14ac:dyDescent="0.3">
      <c r="A1733" s="1" t="s">
        <v>1840</v>
      </c>
      <c r="B1733" s="1" t="s">
        <v>59</v>
      </c>
      <c r="C1733" s="1" t="s">
        <v>15</v>
      </c>
      <c r="D1733" s="2">
        <v>47</v>
      </c>
      <c r="E1733" s="1" t="s">
        <v>16</v>
      </c>
      <c r="F1733" s="1" t="s">
        <v>17</v>
      </c>
      <c r="G1733" s="28">
        <v>42970</v>
      </c>
      <c r="H1733" s="3">
        <v>172718.9</v>
      </c>
      <c r="I1733" s="1" t="s">
        <v>18</v>
      </c>
      <c r="J1733" s="1" t="s">
        <v>27</v>
      </c>
      <c r="K1733" s="1" t="s">
        <v>20</v>
      </c>
      <c r="L1733" s="1" t="s">
        <v>20</v>
      </c>
      <c r="M1733" s="1" t="s">
        <v>21</v>
      </c>
      <c r="N1733" s="1" t="s">
        <v>22</v>
      </c>
      <c r="O1733" s="1" t="s">
        <v>20</v>
      </c>
      <c r="P1733" s="1" t="str">
        <f>IFERROR( LOOKUP(Table1[[#This Row],[Age]],$AO$3:$AO$8,$AP$3:$AP$8), "Out of Range")</f>
        <v>45-55</v>
      </c>
      <c r="Q1733" s="1" t="str">
        <f>TEXT(Table1[[#This Row],[Date Joined]],"DD")</f>
        <v>23</v>
      </c>
      <c r="R1733" s="1" t="str">
        <f>TEXT(Table1[[#This Row],[Date Joined]],"MMM")</f>
        <v>Aug</v>
      </c>
      <c r="S1733" s="1" t="str">
        <f>TEXT(Table1[[#This Row],[Date Joined]],"YYYY")</f>
        <v>2017</v>
      </c>
    </row>
    <row r="1734" spans="1:19" x14ac:dyDescent="0.3">
      <c r="A1734" s="1" t="s">
        <v>1841</v>
      </c>
      <c r="B1734" s="1" t="s">
        <v>35</v>
      </c>
      <c r="C1734" s="1" t="s">
        <v>24</v>
      </c>
      <c r="D1734" s="2">
        <v>60</v>
      </c>
      <c r="E1734" s="1" t="s">
        <v>40</v>
      </c>
      <c r="F1734" s="1" t="s">
        <v>41</v>
      </c>
      <c r="G1734" s="28">
        <v>42970</v>
      </c>
      <c r="H1734" s="3">
        <v>3770.16</v>
      </c>
      <c r="I1734" s="1" t="s">
        <v>18</v>
      </c>
      <c r="J1734" s="1" t="s">
        <v>19</v>
      </c>
      <c r="K1734" s="1" t="s">
        <v>28</v>
      </c>
      <c r="L1734" s="1" t="s">
        <v>20</v>
      </c>
      <c r="M1734" s="1" t="s">
        <v>22</v>
      </c>
      <c r="N1734" s="1" t="s">
        <v>22</v>
      </c>
      <c r="O1734" s="1" t="s">
        <v>20</v>
      </c>
      <c r="P1734" s="1" t="str">
        <f>IFERROR( LOOKUP(Table1[[#This Row],[Age]],$AO$3:$AO$8,$AP$3:$AP$8), "Out of Range")</f>
        <v>55-65</v>
      </c>
      <c r="Q1734" s="1" t="str">
        <f>TEXT(Table1[[#This Row],[Date Joined]],"DD")</f>
        <v>23</v>
      </c>
      <c r="R1734" s="1" t="str">
        <f>TEXT(Table1[[#This Row],[Date Joined]],"MMM")</f>
        <v>Aug</v>
      </c>
      <c r="S1734" s="1" t="str">
        <f>TEXT(Table1[[#This Row],[Date Joined]],"YYYY")</f>
        <v>2017</v>
      </c>
    </row>
    <row r="1735" spans="1:19" x14ac:dyDescent="0.3">
      <c r="A1735" s="1" t="s">
        <v>1842</v>
      </c>
      <c r="B1735" s="1" t="s">
        <v>93</v>
      </c>
      <c r="C1735" s="1" t="s">
        <v>15</v>
      </c>
      <c r="D1735" s="2">
        <v>46</v>
      </c>
      <c r="E1735" s="1" t="s">
        <v>40</v>
      </c>
      <c r="F1735" s="1" t="s">
        <v>41</v>
      </c>
      <c r="G1735" s="28">
        <v>42970</v>
      </c>
      <c r="H1735" s="3">
        <v>50617.97</v>
      </c>
      <c r="I1735" s="1" t="s">
        <v>18</v>
      </c>
      <c r="J1735" s="1" t="s">
        <v>32</v>
      </c>
      <c r="K1735" s="1" t="s">
        <v>28</v>
      </c>
      <c r="L1735" s="1" t="s">
        <v>20</v>
      </c>
      <c r="M1735" s="1" t="s">
        <v>21</v>
      </c>
      <c r="N1735" s="1" t="s">
        <v>22</v>
      </c>
      <c r="O1735" s="1" t="s">
        <v>20</v>
      </c>
      <c r="P1735" s="1" t="str">
        <f>IFERROR( LOOKUP(Table1[[#This Row],[Age]],$AO$3:$AO$8,$AP$3:$AP$8), "Out of Range")</f>
        <v>45-55</v>
      </c>
      <c r="Q1735" s="1" t="str">
        <f>TEXT(Table1[[#This Row],[Date Joined]],"DD")</f>
        <v>23</v>
      </c>
      <c r="R1735" s="1" t="str">
        <f>TEXT(Table1[[#This Row],[Date Joined]],"MMM")</f>
        <v>Aug</v>
      </c>
      <c r="S1735" s="1" t="str">
        <f>TEXT(Table1[[#This Row],[Date Joined]],"YYYY")</f>
        <v>2017</v>
      </c>
    </row>
    <row r="1736" spans="1:19" x14ac:dyDescent="0.3">
      <c r="A1736" s="1" t="s">
        <v>1843</v>
      </c>
      <c r="B1736" s="1" t="s">
        <v>79</v>
      </c>
      <c r="C1736" s="1" t="s">
        <v>15</v>
      </c>
      <c r="D1736" s="2">
        <v>61</v>
      </c>
      <c r="E1736" s="1" t="s">
        <v>40</v>
      </c>
      <c r="F1736" s="1" t="s">
        <v>26</v>
      </c>
      <c r="G1736" s="28">
        <v>42970</v>
      </c>
      <c r="H1736" s="3">
        <v>11927.19</v>
      </c>
      <c r="I1736" s="1" t="s">
        <v>18</v>
      </c>
      <c r="J1736" s="1" t="s">
        <v>19</v>
      </c>
      <c r="K1736" s="1" t="s">
        <v>20</v>
      </c>
      <c r="L1736" s="1" t="s">
        <v>20</v>
      </c>
      <c r="M1736" s="1" t="s">
        <v>21</v>
      </c>
      <c r="N1736" s="1" t="s">
        <v>22</v>
      </c>
      <c r="O1736" s="1" t="s">
        <v>20</v>
      </c>
      <c r="P1736" s="1" t="str">
        <f>IFERROR( LOOKUP(Table1[[#This Row],[Age]],$AO$3:$AO$8,$AP$3:$AP$8), "Out of Range")</f>
        <v>55-65</v>
      </c>
      <c r="Q1736" s="1" t="str">
        <f>TEXT(Table1[[#This Row],[Date Joined]],"DD")</f>
        <v>23</v>
      </c>
      <c r="R1736" s="1" t="str">
        <f>TEXT(Table1[[#This Row],[Date Joined]],"MMM")</f>
        <v>Aug</v>
      </c>
      <c r="S1736" s="1" t="str">
        <f>TEXT(Table1[[#This Row],[Date Joined]],"YYYY")</f>
        <v>2017</v>
      </c>
    </row>
    <row r="1737" spans="1:19" x14ac:dyDescent="0.3">
      <c r="A1737" s="1" t="s">
        <v>1844</v>
      </c>
      <c r="B1737" s="1" t="s">
        <v>48</v>
      </c>
      <c r="C1737" s="1" t="s">
        <v>24</v>
      </c>
      <c r="D1737" s="2">
        <v>59</v>
      </c>
      <c r="E1737" s="1" t="s">
        <v>40</v>
      </c>
      <c r="F1737" s="1" t="s">
        <v>41</v>
      </c>
      <c r="G1737" s="28">
        <v>42970</v>
      </c>
      <c r="H1737" s="3">
        <v>20459.669999999998</v>
      </c>
      <c r="I1737" s="1" t="s">
        <v>18</v>
      </c>
      <c r="J1737" s="1" t="s">
        <v>27</v>
      </c>
      <c r="K1737" s="1" t="s">
        <v>28</v>
      </c>
      <c r="L1737" s="1" t="s">
        <v>20</v>
      </c>
      <c r="M1737" s="1" t="s">
        <v>21</v>
      </c>
      <c r="N1737" s="1" t="s">
        <v>22</v>
      </c>
      <c r="O1737" s="1" t="s">
        <v>20</v>
      </c>
      <c r="P1737" s="1" t="str">
        <f>IFERROR( LOOKUP(Table1[[#This Row],[Age]],$AO$3:$AO$8,$AP$3:$AP$8), "Out of Range")</f>
        <v>55-65</v>
      </c>
      <c r="Q1737" s="1" t="str">
        <f>TEXT(Table1[[#This Row],[Date Joined]],"DD")</f>
        <v>23</v>
      </c>
      <c r="R1737" s="1" t="str">
        <f>TEXT(Table1[[#This Row],[Date Joined]],"MMM")</f>
        <v>Aug</v>
      </c>
      <c r="S1737" s="1" t="str">
        <f>TEXT(Table1[[#This Row],[Date Joined]],"YYYY")</f>
        <v>2017</v>
      </c>
    </row>
    <row r="1738" spans="1:19" x14ac:dyDescent="0.3">
      <c r="A1738" s="1" t="s">
        <v>1845</v>
      </c>
      <c r="B1738" s="1" t="s">
        <v>33</v>
      </c>
      <c r="C1738" s="1" t="s">
        <v>15</v>
      </c>
      <c r="D1738" s="2">
        <v>43</v>
      </c>
      <c r="E1738" s="1" t="s">
        <v>40</v>
      </c>
      <c r="F1738" s="1" t="s">
        <v>26</v>
      </c>
      <c r="G1738" s="28">
        <v>42970</v>
      </c>
      <c r="H1738" s="3">
        <v>119684.94</v>
      </c>
      <c r="I1738" s="1" t="s">
        <v>31</v>
      </c>
      <c r="J1738" s="1" t="s">
        <v>27</v>
      </c>
      <c r="K1738" s="1" t="s">
        <v>28</v>
      </c>
      <c r="L1738" s="1" t="s">
        <v>20</v>
      </c>
      <c r="M1738" s="1" t="s">
        <v>21</v>
      </c>
      <c r="N1738" s="1" t="s">
        <v>69</v>
      </c>
      <c r="O1738" s="1" t="s">
        <v>28</v>
      </c>
      <c r="P1738" s="1" t="str">
        <f>IFERROR( LOOKUP(Table1[[#This Row],[Age]],$AO$3:$AO$8,$AP$3:$AP$8), "Out of Range")</f>
        <v>35-45</v>
      </c>
      <c r="Q1738" s="1" t="str">
        <f>TEXT(Table1[[#This Row],[Date Joined]],"DD")</f>
        <v>23</v>
      </c>
      <c r="R1738" s="1" t="str">
        <f>TEXT(Table1[[#This Row],[Date Joined]],"MMM")</f>
        <v>Aug</v>
      </c>
      <c r="S1738" s="1" t="str">
        <f>TEXT(Table1[[#This Row],[Date Joined]],"YYYY")</f>
        <v>2017</v>
      </c>
    </row>
    <row r="1739" spans="1:19" x14ac:dyDescent="0.3">
      <c r="A1739" s="1" t="s">
        <v>1846</v>
      </c>
      <c r="B1739" s="1" t="s">
        <v>64</v>
      </c>
      <c r="C1739" s="1" t="s">
        <v>15</v>
      </c>
      <c r="D1739" s="2">
        <v>53</v>
      </c>
      <c r="E1739" s="1" t="s">
        <v>40</v>
      </c>
      <c r="F1739" s="1" t="s">
        <v>26</v>
      </c>
      <c r="G1739" s="28">
        <v>42970</v>
      </c>
      <c r="H1739" s="3">
        <v>67138.960000000006</v>
      </c>
      <c r="I1739" s="1" t="s">
        <v>18</v>
      </c>
      <c r="J1739" s="1" t="s">
        <v>27</v>
      </c>
      <c r="K1739" s="1" t="s">
        <v>20</v>
      </c>
      <c r="L1739" s="1" t="s">
        <v>20</v>
      </c>
      <c r="M1739" s="1" t="s">
        <v>22</v>
      </c>
      <c r="N1739" s="1" t="s">
        <v>22</v>
      </c>
      <c r="O1739" s="1" t="s">
        <v>20</v>
      </c>
      <c r="P1739" s="1" t="str">
        <f>IFERROR( LOOKUP(Table1[[#This Row],[Age]],$AO$3:$AO$8,$AP$3:$AP$8), "Out of Range")</f>
        <v>45-55</v>
      </c>
      <c r="Q1739" s="1" t="str">
        <f>TEXT(Table1[[#This Row],[Date Joined]],"DD")</f>
        <v>23</v>
      </c>
      <c r="R1739" s="1" t="str">
        <f>TEXT(Table1[[#This Row],[Date Joined]],"MMM")</f>
        <v>Aug</v>
      </c>
      <c r="S1739" s="1" t="str">
        <f>TEXT(Table1[[#This Row],[Date Joined]],"YYYY")</f>
        <v>2017</v>
      </c>
    </row>
    <row r="1740" spans="1:19" x14ac:dyDescent="0.3">
      <c r="A1740" s="1" t="s">
        <v>1847</v>
      </c>
      <c r="B1740" s="1" t="s">
        <v>62</v>
      </c>
      <c r="C1740" s="1" t="s">
        <v>15</v>
      </c>
      <c r="D1740" s="2">
        <v>52</v>
      </c>
      <c r="E1740" s="1" t="s">
        <v>40</v>
      </c>
      <c r="F1740" s="1" t="s">
        <v>26</v>
      </c>
      <c r="G1740" s="28">
        <v>42970</v>
      </c>
      <c r="H1740" s="3">
        <v>70474.94</v>
      </c>
      <c r="I1740" s="1" t="s">
        <v>49</v>
      </c>
      <c r="J1740" s="1" t="s">
        <v>32</v>
      </c>
      <c r="K1740" s="1" t="s">
        <v>20</v>
      </c>
      <c r="L1740" s="1" t="s">
        <v>28</v>
      </c>
      <c r="M1740" s="1" t="s">
        <v>21</v>
      </c>
      <c r="N1740" s="1" t="s">
        <v>22</v>
      </c>
      <c r="O1740" s="1" t="s">
        <v>20</v>
      </c>
      <c r="P1740" s="1" t="str">
        <f>IFERROR( LOOKUP(Table1[[#This Row],[Age]],$AO$3:$AO$8,$AP$3:$AP$8), "Out of Range")</f>
        <v>45-55</v>
      </c>
      <c r="Q1740" s="1" t="str">
        <f>TEXT(Table1[[#This Row],[Date Joined]],"DD")</f>
        <v>23</v>
      </c>
      <c r="R1740" s="1" t="str">
        <f>TEXT(Table1[[#This Row],[Date Joined]],"MMM")</f>
        <v>Aug</v>
      </c>
      <c r="S1740" s="1" t="str">
        <f>TEXT(Table1[[#This Row],[Date Joined]],"YYYY")</f>
        <v>2017</v>
      </c>
    </row>
    <row r="1741" spans="1:19" x14ac:dyDescent="0.3">
      <c r="A1741" s="1" t="s">
        <v>1848</v>
      </c>
      <c r="B1741" s="1" t="s">
        <v>72</v>
      </c>
      <c r="C1741" s="1" t="s">
        <v>24</v>
      </c>
      <c r="D1741" s="2">
        <v>35</v>
      </c>
      <c r="E1741" s="1" t="s">
        <v>34</v>
      </c>
      <c r="F1741" s="1" t="s">
        <v>17</v>
      </c>
      <c r="G1741" s="28">
        <v>42970</v>
      </c>
      <c r="H1741" s="3">
        <v>78578.78</v>
      </c>
      <c r="I1741" s="1" t="s">
        <v>18</v>
      </c>
      <c r="J1741" s="1" t="s">
        <v>19</v>
      </c>
      <c r="K1741" s="1" t="s">
        <v>20</v>
      </c>
      <c r="L1741" s="1" t="s">
        <v>20</v>
      </c>
      <c r="M1741" s="1" t="s">
        <v>53</v>
      </c>
      <c r="N1741" s="1" t="s">
        <v>22</v>
      </c>
      <c r="O1741" s="1" t="s">
        <v>28</v>
      </c>
      <c r="P1741" s="1" t="str">
        <f>IFERROR( LOOKUP(Table1[[#This Row],[Age]],$AO$3:$AO$8,$AP$3:$AP$8), "Out of Range")</f>
        <v>35-45</v>
      </c>
      <c r="Q1741" s="1" t="str">
        <f>TEXT(Table1[[#This Row],[Date Joined]],"DD")</f>
        <v>23</v>
      </c>
      <c r="R1741" s="1" t="str">
        <f>TEXT(Table1[[#This Row],[Date Joined]],"MMM")</f>
        <v>Aug</v>
      </c>
      <c r="S1741" s="1" t="str">
        <f>TEXT(Table1[[#This Row],[Date Joined]],"YYYY")</f>
        <v>2017</v>
      </c>
    </row>
    <row r="1742" spans="1:19" x14ac:dyDescent="0.3">
      <c r="A1742" s="1" t="s">
        <v>2869</v>
      </c>
      <c r="B1742" s="1" t="s">
        <v>63</v>
      </c>
      <c r="C1742" s="1" t="s">
        <v>24</v>
      </c>
      <c r="D1742" s="2">
        <v>29</v>
      </c>
      <c r="E1742" s="1" t="s">
        <v>34</v>
      </c>
      <c r="F1742" s="1" t="s">
        <v>17</v>
      </c>
      <c r="G1742" s="28">
        <v>43031</v>
      </c>
      <c r="H1742" s="3">
        <v>15556.55</v>
      </c>
      <c r="I1742" s="1" t="s">
        <v>18</v>
      </c>
      <c r="J1742" s="1" t="s">
        <v>27</v>
      </c>
      <c r="K1742" s="1" t="s">
        <v>20</v>
      </c>
      <c r="L1742" s="1" t="s">
        <v>20</v>
      </c>
      <c r="M1742" s="1" t="s">
        <v>21</v>
      </c>
      <c r="N1742" s="1" t="s">
        <v>22</v>
      </c>
      <c r="O1742" s="1" t="s">
        <v>28</v>
      </c>
      <c r="P1742" s="1" t="str">
        <f>IFERROR( LOOKUP(Table1[[#This Row],[Age]],$AO$3:$AO$8,$AP$3:$AP$8), "Out of Range")</f>
        <v>26-35</v>
      </c>
      <c r="Q1742" s="1" t="str">
        <f>TEXT(Table1[[#This Row],[Date Joined]],"DD")</f>
        <v>23</v>
      </c>
      <c r="R1742" s="1" t="str">
        <f>TEXT(Table1[[#This Row],[Date Joined]],"MMM")</f>
        <v>Oct</v>
      </c>
      <c r="S1742" s="1" t="str">
        <f>TEXT(Table1[[#This Row],[Date Joined]],"YYYY")</f>
        <v>2017</v>
      </c>
    </row>
    <row r="1743" spans="1:19" x14ac:dyDescent="0.3">
      <c r="A1743" s="1" t="s">
        <v>1850</v>
      </c>
      <c r="B1743" s="1" t="s">
        <v>35</v>
      </c>
      <c r="C1743" s="1" t="s">
        <v>24</v>
      </c>
      <c r="D1743" s="2">
        <v>18</v>
      </c>
      <c r="E1743" s="1" t="s">
        <v>34</v>
      </c>
      <c r="F1743" s="1" t="s">
        <v>17</v>
      </c>
      <c r="G1743" s="28">
        <v>42970</v>
      </c>
      <c r="H1743" s="3">
        <v>57405.01</v>
      </c>
      <c r="I1743" s="1" t="s">
        <v>18</v>
      </c>
      <c r="J1743" s="1" t="s">
        <v>32</v>
      </c>
      <c r="K1743" s="1" t="s">
        <v>20</v>
      </c>
      <c r="L1743" s="1" t="s">
        <v>20</v>
      </c>
      <c r="M1743" s="1" t="s">
        <v>21</v>
      </c>
      <c r="N1743" s="1" t="s">
        <v>22</v>
      </c>
      <c r="O1743" s="1" t="s">
        <v>20</v>
      </c>
      <c r="P1743" s="1" t="str">
        <f>IFERROR( LOOKUP(Table1[[#This Row],[Age]],$AO$3:$AO$8,$AP$3:$AP$8), "Out of Range")</f>
        <v>15-25</v>
      </c>
      <c r="Q1743" s="1" t="str">
        <f>TEXT(Table1[[#This Row],[Date Joined]],"DD")</f>
        <v>23</v>
      </c>
      <c r="R1743" s="1" t="str">
        <f>TEXT(Table1[[#This Row],[Date Joined]],"MMM")</f>
        <v>Aug</v>
      </c>
      <c r="S1743" s="1" t="str">
        <f>TEXT(Table1[[#This Row],[Date Joined]],"YYYY")</f>
        <v>2017</v>
      </c>
    </row>
    <row r="1744" spans="1:19" x14ac:dyDescent="0.3">
      <c r="A1744" s="1" t="s">
        <v>1851</v>
      </c>
      <c r="B1744" s="1" t="s">
        <v>47</v>
      </c>
      <c r="C1744" s="1" t="s">
        <v>15</v>
      </c>
      <c r="D1744" s="2">
        <v>18</v>
      </c>
      <c r="E1744" s="1" t="s">
        <v>34</v>
      </c>
      <c r="F1744" s="1" t="s">
        <v>17</v>
      </c>
      <c r="G1744" s="28">
        <v>42970</v>
      </c>
      <c r="H1744" s="3">
        <v>65342.96</v>
      </c>
      <c r="I1744" s="1" t="s">
        <v>18</v>
      </c>
      <c r="J1744" s="1" t="s">
        <v>19</v>
      </c>
      <c r="K1744" s="1" t="s">
        <v>20</v>
      </c>
      <c r="L1744" s="1" t="s">
        <v>20</v>
      </c>
      <c r="M1744" s="1" t="s">
        <v>21</v>
      </c>
      <c r="N1744" s="1" t="s">
        <v>22</v>
      </c>
      <c r="O1744" s="1" t="s">
        <v>20</v>
      </c>
      <c r="P1744" s="1" t="str">
        <f>IFERROR( LOOKUP(Table1[[#This Row],[Age]],$AO$3:$AO$8,$AP$3:$AP$8), "Out of Range")</f>
        <v>15-25</v>
      </c>
      <c r="Q1744" s="1" t="str">
        <f>TEXT(Table1[[#This Row],[Date Joined]],"DD")</f>
        <v>23</v>
      </c>
      <c r="R1744" s="1" t="str">
        <f>TEXT(Table1[[#This Row],[Date Joined]],"MMM")</f>
        <v>Aug</v>
      </c>
      <c r="S1744" s="1" t="str">
        <f>TEXT(Table1[[#This Row],[Date Joined]],"YYYY")</f>
        <v>2017</v>
      </c>
    </row>
    <row r="1745" spans="1:19" x14ac:dyDescent="0.3">
      <c r="A1745" s="1" t="s">
        <v>1852</v>
      </c>
      <c r="B1745" s="1" t="s">
        <v>73</v>
      </c>
      <c r="C1745" s="1" t="s">
        <v>24</v>
      </c>
      <c r="D1745" s="2">
        <v>19</v>
      </c>
      <c r="E1745" s="1" t="s">
        <v>34</v>
      </c>
      <c r="F1745" s="1" t="s">
        <v>17</v>
      </c>
      <c r="G1745" s="28">
        <v>42970</v>
      </c>
      <c r="H1745" s="3">
        <v>22801.84</v>
      </c>
      <c r="I1745" s="1" t="s">
        <v>18</v>
      </c>
      <c r="J1745" s="1" t="s">
        <v>27</v>
      </c>
      <c r="K1745" s="1" t="s">
        <v>20</v>
      </c>
      <c r="L1745" s="1" t="s">
        <v>28</v>
      </c>
      <c r="M1745" s="1" t="s">
        <v>21</v>
      </c>
      <c r="N1745" s="1" t="s">
        <v>22</v>
      </c>
      <c r="O1745" s="1" t="s">
        <v>20</v>
      </c>
      <c r="P1745" s="1" t="str">
        <f>IFERROR( LOOKUP(Table1[[#This Row],[Age]],$AO$3:$AO$8,$AP$3:$AP$8), "Out of Range")</f>
        <v>15-25</v>
      </c>
      <c r="Q1745" s="1" t="str">
        <f>TEXT(Table1[[#This Row],[Date Joined]],"DD")</f>
        <v>23</v>
      </c>
      <c r="R1745" s="1" t="str">
        <f>TEXT(Table1[[#This Row],[Date Joined]],"MMM")</f>
        <v>Aug</v>
      </c>
      <c r="S1745" s="1" t="str">
        <f>TEXT(Table1[[#This Row],[Date Joined]],"YYYY")</f>
        <v>2017</v>
      </c>
    </row>
    <row r="1746" spans="1:19" x14ac:dyDescent="0.3">
      <c r="A1746" s="1" t="s">
        <v>1853</v>
      </c>
      <c r="B1746" s="1" t="s">
        <v>54</v>
      </c>
      <c r="C1746" s="1" t="s">
        <v>24</v>
      </c>
      <c r="D1746" s="2">
        <v>34</v>
      </c>
      <c r="E1746" s="1" t="s">
        <v>34</v>
      </c>
      <c r="F1746" s="1" t="s">
        <v>26</v>
      </c>
      <c r="G1746" s="28">
        <v>42970</v>
      </c>
      <c r="H1746" s="3">
        <v>73453.55</v>
      </c>
      <c r="I1746" s="1" t="s">
        <v>31</v>
      </c>
      <c r="J1746" s="1" t="s">
        <v>27</v>
      </c>
      <c r="K1746" s="1" t="s">
        <v>20</v>
      </c>
      <c r="L1746" s="1" t="s">
        <v>20</v>
      </c>
      <c r="M1746" s="1" t="s">
        <v>21</v>
      </c>
      <c r="N1746" s="1" t="s">
        <v>22</v>
      </c>
      <c r="O1746" s="1" t="s">
        <v>20</v>
      </c>
      <c r="P1746" s="1" t="str">
        <f>IFERROR( LOOKUP(Table1[[#This Row],[Age]],$AO$3:$AO$8,$AP$3:$AP$8), "Out of Range")</f>
        <v>26-35</v>
      </c>
      <c r="Q1746" s="1" t="str">
        <f>TEXT(Table1[[#This Row],[Date Joined]],"DD")</f>
        <v>23</v>
      </c>
      <c r="R1746" s="1" t="str">
        <f>TEXT(Table1[[#This Row],[Date Joined]],"MMM")</f>
        <v>Aug</v>
      </c>
      <c r="S1746" s="1" t="str">
        <f>TEXT(Table1[[#This Row],[Date Joined]],"YYYY")</f>
        <v>2017</v>
      </c>
    </row>
    <row r="1747" spans="1:19" x14ac:dyDescent="0.3">
      <c r="A1747" s="1" t="s">
        <v>1854</v>
      </c>
      <c r="B1747" s="1" t="s">
        <v>63</v>
      </c>
      <c r="C1747" s="1" t="s">
        <v>15</v>
      </c>
      <c r="D1747" s="2">
        <v>37</v>
      </c>
      <c r="E1747" s="1" t="s">
        <v>34</v>
      </c>
      <c r="F1747" s="1" t="s">
        <v>17</v>
      </c>
      <c r="G1747" s="28">
        <v>42970</v>
      </c>
      <c r="H1747" s="3">
        <v>51996.55</v>
      </c>
      <c r="I1747" s="1" t="s">
        <v>18</v>
      </c>
      <c r="J1747" s="1" t="s">
        <v>19</v>
      </c>
      <c r="K1747" s="1" t="s">
        <v>20</v>
      </c>
      <c r="L1747" s="1" t="s">
        <v>28</v>
      </c>
      <c r="M1747" s="1" t="s">
        <v>21</v>
      </c>
      <c r="N1747" s="1" t="s">
        <v>22</v>
      </c>
      <c r="O1747" s="1" t="s">
        <v>20</v>
      </c>
      <c r="P1747" s="1" t="str">
        <f>IFERROR( LOOKUP(Table1[[#This Row],[Age]],$AO$3:$AO$8,$AP$3:$AP$8), "Out of Range")</f>
        <v>35-45</v>
      </c>
      <c r="Q1747" s="1" t="str">
        <f>TEXT(Table1[[#This Row],[Date Joined]],"DD")</f>
        <v>23</v>
      </c>
      <c r="R1747" s="1" t="str">
        <f>TEXT(Table1[[#This Row],[Date Joined]],"MMM")</f>
        <v>Aug</v>
      </c>
      <c r="S1747" s="1" t="str">
        <f>TEXT(Table1[[#This Row],[Date Joined]],"YYYY")</f>
        <v>2017</v>
      </c>
    </row>
    <row r="1748" spans="1:19" x14ac:dyDescent="0.3">
      <c r="A1748" s="1" t="s">
        <v>1855</v>
      </c>
      <c r="B1748" s="1" t="s">
        <v>72</v>
      </c>
      <c r="C1748" s="1" t="s">
        <v>15</v>
      </c>
      <c r="D1748" s="2">
        <v>44</v>
      </c>
      <c r="E1748" s="1" t="s">
        <v>34</v>
      </c>
      <c r="F1748" s="1" t="s">
        <v>17</v>
      </c>
      <c r="G1748" s="28">
        <v>42970</v>
      </c>
      <c r="H1748" s="3">
        <v>12130.72</v>
      </c>
      <c r="I1748" s="1" t="s">
        <v>31</v>
      </c>
      <c r="J1748" s="1" t="s">
        <v>32</v>
      </c>
      <c r="K1748" s="1" t="s">
        <v>20</v>
      </c>
      <c r="L1748" s="1" t="s">
        <v>20</v>
      </c>
      <c r="M1748" s="1" t="s">
        <v>21</v>
      </c>
      <c r="N1748" s="1" t="s">
        <v>22</v>
      </c>
      <c r="O1748" s="1" t="s">
        <v>20</v>
      </c>
      <c r="P1748" s="1" t="str">
        <f>IFERROR( LOOKUP(Table1[[#This Row],[Age]],$AO$3:$AO$8,$AP$3:$AP$8), "Out of Range")</f>
        <v>35-45</v>
      </c>
      <c r="Q1748" s="1" t="str">
        <f>TEXT(Table1[[#This Row],[Date Joined]],"DD")</f>
        <v>23</v>
      </c>
      <c r="R1748" s="1" t="str">
        <f>TEXT(Table1[[#This Row],[Date Joined]],"MMM")</f>
        <v>Aug</v>
      </c>
      <c r="S1748" s="1" t="str">
        <f>TEXT(Table1[[#This Row],[Date Joined]],"YYYY")</f>
        <v>2017</v>
      </c>
    </row>
    <row r="1749" spans="1:19" x14ac:dyDescent="0.3">
      <c r="A1749" s="1" t="s">
        <v>2875</v>
      </c>
      <c r="B1749" s="1" t="s">
        <v>58</v>
      </c>
      <c r="C1749" s="1" t="s">
        <v>15</v>
      </c>
      <c r="D1749" s="2">
        <v>29</v>
      </c>
      <c r="E1749" s="1" t="s">
        <v>16</v>
      </c>
      <c r="F1749" s="1" t="s">
        <v>17</v>
      </c>
      <c r="G1749" s="28">
        <v>43032</v>
      </c>
      <c r="H1749" s="3">
        <v>38872.839999999997</v>
      </c>
      <c r="I1749" s="1" t="s">
        <v>18</v>
      </c>
      <c r="J1749" s="1" t="s">
        <v>32</v>
      </c>
      <c r="K1749" s="1" t="s">
        <v>28</v>
      </c>
      <c r="L1749" s="1" t="s">
        <v>20</v>
      </c>
      <c r="M1749" s="1" t="s">
        <v>21</v>
      </c>
      <c r="N1749" s="1" t="s">
        <v>22</v>
      </c>
      <c r="O1749" s="1" t="s">
        <v>20</v>
      </c>
      <c r="P1749" s="1" t="str">
        <f>IFERROR( LOOKUP(Table1[[#This Row],[Age]],$AO$3:$AO$8,$AP$3:$AP$8), "Out of Range")</f>
        <v>26-35</v>
      </c>
      <c r="Q1749" s="1" t="str">
        <f>TEXT(Table1[[#This Row],[Date Joined]],"DD")</f>
        <v>24</v>
      </c>
      <c r="R1749" s="1" t="str">
        <f>TEXT(Table1[[#This Row],[Date Joined]],"MMM")</f>
        <v>Oct</v>
      </c>
      <c r="S1749" s="1" t="str">
        <f>TEXT(Table1[[#This Row],[Date Joined]],"YYYY")</f>
        <v>2017</v>
      </c>
    </row>
    <row r="1750" spans="1:19" x14ac:dyDescent="0.3">
      <c r="A1750" s="1" t="s">
        <v>1857</v>
      </c>
      <c r="B1750" s="1" t="s">
        <v>58</v>
      </c>
      <c r="C1750" s="1" t="s">
        <v>24</v>
      </c>
      <c r="D1750" s="2">
        <v>41</v>
      </c>
      <c r="E1750" s="1" t="s">
        <v>34</v>
      </c>
      <c r="F1750" s="1" t="s">
        <v>17</v>
      </c>
      <c r="G1750" s="28">
        <v>42970</v>
      </c>
      <c r="H1750" s="3">
        <v>17913.54</v>
      </c>
      <c r="I1750" s="1" t="s">
        <v>18</v>
      </c>
      <c r="J1750" s="1" t="s">
        <v>27</v>
      </c>
      <c r="K1750" s="1" t="s">
        <v>28</v>
      </c>
      <c r="L1750" s="1" t="s">
        <v>20</v>
      </c>
      <c r="M1750" s="1" t="s">
        <v>21</v>
      </c>
      <c r="N1750" s="1" t="s">
        <v>29</v>
      </c>
      <c r="O1750" s="1" t="s">
        <v>28</v>
      </c>
      <c r="P1750" s="1" t="str">
        <f>IFERROR( LOOKUP(Table1[[#This Row],[Age]],$AO$3:$AO$8,$AP$3:$AP$8), "Out of Range")</f>
        <v>35-45</v>
      </c>
      <c r="Q1750" s="1" t="str">
        <f>TEXT(Table1[[#This Row],[Date Joined]],"DD")</f>
        <v>23</v>
      </c>
      <c r="R1750" s="1" t="str">
        <f>TEXT(Table1[[#This Row],[Date Joined]],"MMM")</f>
        <v>Aug</v>
      </c>
      <c r="S1750" s="1" t="str">
        <f>TEXT(Table1[[#This Row],[Date Joined]],"YYYY")</f>
        <v>2017</v>
      </c>
    </row>
    <row r="1751" spans="1:19" x14ac:dyDescent="0.3">
      <c r="A1751" s="1" t="s">
        <v>1858</v>
      </c>
      <c r="B1751" s="1" t="s">
        <v>104</v>
      </c>
      <c r="C1751" s="1" t="s">
        <v>24</v>
      </c>
      <c r="D1751" s="2">
        <v>48</v>
      </c>
      <c r="E1751" s="1" t="s">
        <v>34</v>
      </c>
      <c r="F1751" s="1" t="s">
        <v>17</v>
      </c>
      <c r="G1751" s="28">
        <v>42970</v>
      </c>
      <c r="H1751" s="3">
        <v>55144.18</v>
      </c>
      <c r="I1751" s="1" t="s">
        <v>31</v>
      </c>
      <c r="J1751" s="1" t="s">
        <v>32</v>
      </c>
      <c r="K1751" s="1" t="s">
        <v>28</v>
      </c>
      <c r="L1751" s="1" t="s">
        <v>20</v>
      </c>
      <c r="M1751" s="1" t="s">
        <v>21</v>
      </c>
      <c r="N1751" s="1" t="s">
        <v>38</v>
      </c>
      <c r="O1751" s="1" t="s">
        <v>20</v>
      </c>
      <c r="P1751" s="1" t="str">
        <f>IFERROR( LOOKUP(Table1[[#This Row],[Age]],$AO$3:$AO$8,$AP$3:$AP$8), "Out of Range")</f>
        <v>45-55</v>
      </c>
      <c r="Q1751" s="1" t="str">
        <f>TEXT(Table1[[#This Row],[Date Joined]],"DD")</f>
        <v>23</v>
      </c>
      <c r="R1751" s="1" t="str">
        <f>TEXT(Table1[[#This Row],[Date Joined]],"MMM")</f>
        <v>Aug</v>
      </c>
      <c r="S1751" s="1" t="str">
        <f>TEXT(Table1[[#This Row],[Date Joined]],"YYYY")</f>
        <v>2017</v>
      </c>
    </row>
    <row r="1752" spans="1:19" x14ac:dyDescent="0.3">
      <c r="A1752" s="1" t="s">
        <v>1859</v>
      </c>
      <c r="B1752" s="1" t="s">
        <v>89</v>
      </c>
      <c r="C1752" s="1" t="s">
        <v>24</v>
      </c>
      <c r="D1752" s="2">
        <v>46</v>
      </c>
      <c r="E1752" s="1" t="s">
        <v>34</v>
      </c>
      <c r="F1752" s="1" t="s">
        <v>17</v>
      </c>
      <c r="G1752" s="28">
        <v>42970</v>
      </c>
      <c r="H1752" s="3">
        <v>24227.51</v>
      </c>
      <c r="I1752" s="1" t="s">
        <v>31</v>
      </c>
      <c r="J1752" s="1" t="s">
        <v>32</v>
      </c>
      <c r="K1752" s="1" t="s">
        <v>20</v>
      </c>
      <c r="L1752" s="1" t="s">
        <v>20</v>
      </c>
      <c r="M1752" s="1" t="s">
        <v>53</v>
      </c>
      <c r="N1752" s="1" t="s">
        <v>29</v>
      </c>
      <c r="O1752" s="1" t="s">
        <v>20</v>
      </c>
      <c r="P1752" s="1" t="str">
        <f>IFERROR( LOOKUP(Table1[[#This Row],[Age]],$AO$3:$AO$8,$AP$3:$AP$8), "Out of Range")</f>
        <v>45-55</v>
      </c>
      <c r="Q1752" s="1" t="str">
        <f>TEXT(Table1[[#This Row],[Date Joined]],"DD")</f>
        <v>23</v>
      </c>
      <c r="R1752" s="1" t="str">
        <f>TEXT(Table1[[#This Row],[Date Joined]],"MMM")</f>
        <v>Aug</v>
      </c>
      <c r="S1752" s="1" t="str">
        <f>TEXT(Table1[[#This Row],[Date Joined]],"YYYY")</f>
        <v>2017</v>
      </c>
    </row>
    <row r="1753" spans="1:19" x14ac:dyDescent="0.3">
      <c r="A1753" s="1" t="s">
        <v>2905</v>
      </c>
      <c r="B1753" s="1" t="s">
        <v>72</v>
      </c>
      <c r="C1753" s="1" t="s">
        <v>24</v>
      </c>
      <c r="D1753" s="2">
        <v>29</v>
      </c>
      <c r="E1753" s="1" t="s">
        <v>16</v>
      </c>
      <c r="F1753" s="1" t="s">
        <v>17</v>
      </c>
      <c r="G1753" s="28">
        <v>43034</v>
      </c>
      <c r="H1753" s="3">
        <v>25801.48</v>
      </c>
      <c r="I1753" s="1" t="s">
        <v>18</v>
      </c>
      <c r="J1753" s="1" t="s">
        <v>27</v>
      </c>
      <c r="K1753" s="1" t="s">
        <v>28</v>
      </c>
      <c r="L1753" s="1" t="s">
        <v>20</v>
      </c>
      <c r="M1753" s="1" t="s">
        <v>21</v>
      </c>
      <c r="N1753" s="1" t="s">
        <v>38</v>
      </c>
      <c r="O1753" s="1" t="s">
        <v>20</v>
      </c>
      <c r="P1753" s="1" t="str">
        <f>IFERROR( LOOKUP(Table1[[#This Row],[Age]],$AO$3:$AO$8,$AP$3:$AP$8), "Out of Range")</f>
        <v>26-35</v>
      </c>
      <c r="Q1753" s="1" t="str">
        <f>TEXT(Table1[[#This Row],[Date Joined]],"DD")</f>
        <v>26</v>
      </c>
      <c r="R1753" s="1" t="str">
        <f>TEXT(Table1[[#This Row],[Date Joined]],"MMM")</f>
        <v>Oct</v>
      </c>
      <c r="S1753" s="1" t="str">
        <f>TEXT(Table1[[#This Row],[Date Joined]],"YYYY")</f>
        <v>2017</v>
      </c>
    </row>
    <row r="1754" spans="1:19" x14ac:dyDescent="0.3">
      <c r="A1754" s="1" t="s">
        <v>2906</v>
      </c>
      <c r="B1754" s="1" t="s">
        <v>56</v>
      </c>
      <c r="C1754" s="1" t="s">
        <v>15</v>
      </c>
      <c r="D1754" s="2">
        <v>29</v>
      </c>
      <c r="E1754" s="1" t="s">
        <v>16</v>
      </c>
      <c r="F1754" s="1" t="s">
        <v>17</v>
      </c>
      <c r="G1754" s="28">
        <v>43034</v>
      </c>
      <c r="H1754" s="3">
        <v>71059.240000000005</v>
      </c>
      <c r="I1754" s="1" t="s">
        <v>31</v>
      </c>
      <c r="J1754" s="1" t="s">
        <v>32</v>
      </c>
      <c r="K1754" s="1" t="s">
        <v>20</v>
      </c>
      <c r="L1754" s="1" t="s">
        <v>20</v>
      </c>
      <c r="M1754" s="1" t="s">
        <v>22</v>
      </c>
      <c r="N1754" s="1" t="s">
        <v>22</v>
      </c>
      <c r="O1754" s="1" t="s">
        <v>20</v>
      </c>
      <c r="P1754" s="1" t="str">
        <f>IFERROR( LOOKUP(Table1[[#This Row],[Age]],$AO$3:$AO$8,$AP$3:$AP$8), "Out of Range")</f>
        <v>26-35</v>
      </c>
      <c r="Q1754" s="1" t="str">
        <f>TEXT(Table1[[#This Row],[Date Joined]],"DD")</f>
        <v>26</v>
      </c>
      <c r="R1754" s="1" t="str">
        <f>TEXT(Table1[[#This Row],[Date Joined]],"MMM")</f>
        <v>Oct</v>
      </c>
      <c r="S1754" s="1" t="str">
        <f>TEXT(Table1[[#This Row],[Date Joined]],"YYYY")</f>
        <v>2017</v>
      </c>
    </row>
    <row r="1755" spans="1:19" x14ac:dyDescent="0.3">
      <c r="A1755" s="1" t="s">
        <v>1862</v>
      </c>
      <c r="B1755" s="1" t="s">
        <v>35</v>
      </c>
      <c r="C1755" s="1" t="s">
        <v>24</v>
      </c>
      <c r="D1755" s="2">
        <v>36</v>
      </c>
      <c r="E1755" s="1" t="s">
        <v>25</v>
      </c>
      <c r="F1755" s="1" t="s">
        <v>17</v>
      </c>
      <c r="G1755" s="28">
        <v>42970</v>
      </c>
      <c r="H1755" s="3">
        <v>56554.39</v>
      </c>
      <c r="I1755" s="1" t="s">
        <v>18</v>
      </c>
      <c r="J1755" s="1" t="s">
        <v>27</v>
      </c>
      <c r="K1755" s="1" t="s">
        <v>20</v>
      </c>
      <c r="L1755" s="1" t="s">
        <v>20</v>
      </c>
      <c r="M1755" s="1" t="s">
        <v>21</v>
      </c>
      <c r="N1755" s="1" t="s">
        <v>22</v>
      </c>
      <c r="O1755" s="1" t="s">
        <v>20</v>
      </c>
      <c r="P1755" s="1" t="str">
        <f>IFERROR( LOOKUP(Table1[[#This Row],[Age]],$AO$3:$AO$8,$AP$3:$AP$8), "Out of Range")</f>
        <v>35-45</v>
      </c>
      <c r="Q1755" s="1" t="str">
        <f>TEXT(Table1[[#This Row],[Date Joined]],"DD")</f>
        <v>23</v>
      </c>
      <c r="R1755" s="1" t="str">
        <f>TEXT(Table1[[#This Row],[Date Joined]],"MMM")</f>
        <v>Aug</v>
      </c>
      <c r="S1755" s="1" t="str">
        <f>TEXT(Table1[[#This Row],[Date Joined]],"YYYY")</f>
        <v>2017</v>
      </c>
    </row>
    <row r="1756" spans="1:19" x14ac:dyDescent="0.3">
      <c r="A1756" s="1" t="s">
        <v>2922</v>
      </c>
      <c r="B1756" s="1" t="s">
        <v>51</v>
      </c>
      <c r="C1756" s="1" t="s">
        <v>15</v>
      </c>
      <c r="D1756" s="2">
        <v>29</v>
      </c>
      <c r="E1756" s="1" t="s">
        <v>16</v>
      </c>
      <c r="F1756" s="1" t="s">
        <v>17</v>
      </c>
      <c r="G1756" s="28">
        <v>43034</v>
      </c>
      <c r="H1756" s="3">
        <v>10207.33</v>
      </c>
      <c r="I1756" s="1" t="s">
        <v>18</v>
      </c>
      <c r="J1756" s="1" t="s">
        <v>27</v>
      </c>
      <c r="K1756" s="1" t="s">
        <v>28</v>
      </c>
      <c r="L1756" s="1" t="s">
        <v>28</v>
      </c>
      <c r="M1756" s="1" t="s">
        <v>21</v>
      </c>
      <c r="N1756" s="1" t="s">
        <v>22</v>
      </c>
      <c r="O1756" s="1" t="s">
        <v>20</v>
      </c>
      <c r="P1756" s="1" t="str">
        <f>IFERROR( LOOKUP(Table1[[#This Row],[Age]],$AO$3:$AO$8,$AP$3:$AP$8), "Out of Range")</f>
        <v>26-35</v>
      </c>
      <c r="Q1756" s="1" t="str">
        <f>TEXT(Table1[[#This Row],[Date Joined]],"DD")</f>
        <v>26</v>
      </c>
      <c r="R1756" s="1" t="str">
        <f>TEXT(Table1[[#This Row],[Date Joined]],"MMM")</f>
        <v>Oct</v>
      </c>
      <c r="S1756" s="1" t="str">
        <f>TEXT(Table1[[#This Row],[Date Joined]],"YYYY")</f>
        <v>2017</v>
      </c>
    </row>
    <row r="1757" spans="1:19" x14ac:dyDescent="0.3">
      <c r="A1757" s="1" t="s">
        <v>2933</v>
      </c>
      <c r="B1757" s="1" t="s">
        <v>48</v>
      </c>
      <c r="C1757" s="1" t="s">
        <v>24</v>
      </c>
      <c r="D1757" s="2">
        <v>29</v>
      </c>
      <c r="E1757" s="1" t="s">
        <v>16</v>
      </c>
      <c r="F1757" s="1" t="s">
        <v>41</v>
      </c>
      <c r="G1757" s="28">
        <v>43034</v>
      </c>
      <c r="H1757" s="3">
        <v>17169.400000000001</v>
      </c>
      <c r="I1757" s="1" t="s">
        <v>31</v>
      </c>
      <c r="J1757" s="1" t="s">
        <v>32</v>
      </c>
      <c r="K1757" s="1" t="s">
        <v>20</v>
      </c>
      <c r="L1757" s="1" t="s">
        <v>20</v>
      </c>
      <c r="M1757" s="1" t="s">
        <v>21</v>
      </c>
      <c r="N1757" s="1" t="s">
        <v>22</v>
      </c>
      <c r="O1757" s="1" t="s">
        <v>20</v>
      </c>
      <c r="P1757" s="1" t="str">
        <f>IFERROR( LOOKUP(Table1[[#This Row],[Age]],$AO$3:$AO$8,$AP$3:$AP$8), "Out of Range")</f>
        <v>26-35</v>
      </c>
      <c r="Q1757" s="1" t="str">
        <f>TEXT(Table1[[#This Row],[Date Joined]],"DD")</f>
        <v>26</v>
      </c>
      <c r="R1757" s="1" t="str">
        <f>TEXT(Table1[[#This Row],[Date Joined]],"MMM")</f>
        <v>Oct</v>
      </c>
      <c r="S1757" s="1" t="str">
        <f>TEXT(Table1[[#This Row],[Date Joined]],"YYYY")</f>
        <v>2017</v>
      </c>
    </row>
    <row r="1758" spans="1:19" x14ac:dyDescent="0.3">
      <c r="A1758" s="1" t="s">
        <v>1865</v>
      </c>
      <c r="B1758" s="1" t="s">
        <v>93</v>
      </c>
      <c r="C1758" s="1" t="s">
        <v>15</v>
      </c>
      <c r="D1758" s="2">
        <v>20</v>
      </c>
      <c r="E1758" s="1" t="s">
        <v>16</v>
      </c>
      <c r="F1758" s="1" t="s">
        <v>17</v>
      </c>
      <c r="G1758" s="28">
        <v>42971</v>
      </c>
      <c r="H1758" s="3">
        <v>146656.93</v>
      </c>
      <c r="I1758" s="1" t="s">
        <v>18</v>
      </c>
      <c r="J1758" s="1" t="s">
        <v>32</v>
      </c>
      <c r="K1758" s="1" t="s">
        <v>28</v>
      </c>
      <c r="L1758" s="1" t="s">
        <v>20</v>
      </c>
      <c r="M1758" s="1" t="s">
        <v>21</v>
      </c>
      <c r="N1758" s="1" t="s">
        <v>22</v>
      </c>
      <c r="O1758" s="1" t="s">
        <v>20</v>
      </c>
      <c r="P1758" s="1" t="str">
        <f>IFERROR( LOOKUP(Table1[[#This Row],[Age]],$AO$3:$AO$8,$AP$3:$AP$8), "Out of Range")</f>
        <v>15-25</v>
      </c>
      <c r="Q1758" s="1" t="str">
        <f>TEXT(Table1[[#This Row],[Date Joined]],"DD")</f>
        <v>24</v>
      </c>
      <c r="R1758" s="1" t="str">
        <f>TEXT(Table1[[#This Row],[Date Joined]],"MMM")</f>
        <v>Aug</v>
      </c>
      <c r="S1758" s="1" t="str">
        <f>TEXT(Table1[[#This Row],[Date Joined]],"YYYY")</f>
        <v>2017</v>
      </c>
    </row>
    <row r="1759" spans="1:19" x14ac:dyDescent="0.3">
      <c r="A1759" s="1" t="s">
        <v>1866</v>
      </c>
      <c r="B1759" s="1" t="s">
        <v>64</v>
      </c>
      <c r="C1759" s="1" t="s">
        <v>24</v>
      </c>
      <c r="D1759" s="2">
        <v>47</v>
      </c>
      <c r="E1759" s="1" t="s">
        <v>16</v>
      </c>
      <c r="F1759" s="1" t="s">
        <v>17</v>
      </c>
      <c r="G1759" s="28">
        <v>42971</v>
      </c>
      <c r="H1759" s="3">
        <v>4090.04</v>
      </c>
      <c r="I1759" s="1" t="s">
        <v>31</v>
      </c>
      <c r="J1759" s="1" t="s">
        <v>27</v>
      </c>
      <c r="K1759" s="1" t="s">
        <v>28</v>
      </c>
      <c r="L1759" s="1" t="s">
        <v>20</v>
      </c>
      <c r="M1759" s="1" t="s">
        <v>22</v>
      </c>
      <c r="N1759" s="1" t="s">
        <v>22</v>
      </c>
      <c r="O1759" s="1" t="s">
        <v>20</v>
      </c>
      <c r="P1759" s="1" t="str">
        <f>IFERROR( LOOKUP(Table1[[#This Row],[Age]],$AO$3:$AO$8,$AP$3:$AP$8), "Out of Range")</f>
        <v>45-55</v>
      </c>
      <c r="Q1759" s="1" t="str">
        <f>TEXT(Table1[[#This Row],[Date Joined]],"DD")</f>
        <v>24</v>
      </c>
      <c r="R1759" s="1" t="str">
        <f>TEXT(Table1[[#This Row],[Date Joined]],"MMM")</f>
        <v>Aug</v>
      </c>
      <c r="S1759" s="1" t="str">
        <f>TEXT(Table1[[#This Row],[Date Joined]],"YYYY")</f>
        <v>2017</v>
      </c>
    </row>
    <row r="1760" spans="1:19" x14ac:dyDescent="0.3">
      <c r="A1760" s="1" t="s">
        <v>1867</v>
      </c>
      <c r="B1760" s="1" t="s">
        <v>75</v>
      </c>
      <c r="C1760" s="1" t="s">
        <v>15</v>
      </c>
      <c r="D1760" s="2">
        <v>38</v>
      </c>
      <c r="E1760" s="1" t="s">
        <v>16</v>
      </c>
      <c r="F1760" s="1" t="s">
        <v>17</v>
      </c>
      <c r="G1760" s="28">
        <v>42971</v>
      </c>
      <c r="H1760" s="3">
        <v>73390.94</v>
      </c>
      <c r="I1760" s="1" t="s">
        <v>18</v>
      </c>
      <c r="J1760" s="1" t="s">
        <v>19</v>
      </c>
      <c r="K1760" s="1" t="s">
        <v>20</v>
      </c>
      <c r="L1760" s="1" t="s">
        <v>20</v>
      </c>
      <c r="M1760" s="1" t="s">
        <v>21</v>
      </c>
      <c r="N1760" s="1" t="s">
        <v>22</v>
      </c>
      <c r="O1760" s="1" t="s">
        <v>20</v>
      </c>
      <c r="P1760" s="1" t="str">
        <f>IFERROR( LOOKUP(Table1[[#This Row],[Age]],$AO$3:$AO$8,$AP$3:$AP$8), "Out of Range")</f>
        <v>35-45</v>
      </c>
      <c r="Q1760" s="1" t="str">
        <f>TEXT(Table1[[#This Row],[Date Joined]],"DD")</f>
        <v>24</v>
      </c>
      <c r="R1760" s="1" t="str">
        <f>TEXT(Table1[[#This Row],[Date Joined]],"MMM")</f>
        <v>Aug</v>
      </c>
      <c r="S1760" s="1" t="str">
        <f>TEXT(Table1[[#This Row],[Date Joined]],"YYYY")</f>
        <v>2017</v>
      </c>
    </row>
    <row r="1761" spans="1:19" x14ac:dyDescent="0.3">
      <c r="A1761" s="1" t="s">
        <v>1868</v>
      </c>
      <c r="B1761" s="1" t="s">
        <v>103</v>
      </c>
      <c r="C1761" s="1" t="s">
        <v>24</v>
      </c>
      <c r="D1761" s="2">
        <v>36</v>
      </c>
      <c r="E1761" s="1" t="s">
        <v>16</v>
      </c>
      <c r="F1761" s="1" t="s">
        <v>41</v>
      </c>
      <c r="G1761" s="28">
        <v>42971</v>
      </c>
      <c r="H1761" s="3">
        <v>13590.93</v>
      </c>
      <c r="I1761" s="1" t="s">
        <v>31</v>
      </c>
      <c r="J1761" s="1" t="s">
        <v>32</v>
      </c>
      <c r="K1761" s="1" t="s">
        <v>28</v>
      </c>
      <c r="L1761" s="1" t="s">
        <v>20</v>
      </c>
      <c r="M1761" s="1" t="s">
        <v>22</v>
      </c>
      <c r="N1761" s="1" t="s">
        <v>22</v>
      </c>
      <c r="O1761" s="1" t="s">
        <v>20</v>
      </c>
      <c r="P1761" s="1" t="str">
        <f>IFERROR( LOOKUP(Table1[[#This Row],[Age]],$AO$3:$AO$8,$AP$3:$AP$8), "Out of Range")</f>
        <v>35-45</v>
      </c>
      <c r="Q1761" s="1" t="str">
        <f>TEXT(Table1[[#This Row],[Date Joined]],"DD")</f>
        <v>24</v>
      </c>
      <c r="R1761" s="1" t="str">
        <f>TEXT(Table1[[#This Row],[Date Joined]],"MMM")</f>
        <v>Aug</v>
      </c>
      <c r="S1761" s="1" t="str">
        <f>TEXT(Table1[[#This Row],[Date Joined]],"YYYY")</f>
        <v>2017</v>
      </c>
    </row>
    <row r="1762" spans="1:19" x14ac:dyDescent="0.3">
      <c r="A1762" s="1" t="s">
        <v>2934</v>
      </c>
      <c r="B1762" s="1" t="s">
        <v>87</v>
      </c>
      <c r="C1762" s="1" t="s">
        <v>24</v>
      </c>
      <c r="D1762" s="2">
        <v>29</v>
      </c>
      <c r="E1762" s="1" t="s">
        <v>16</v>
      </c>
      <c r="F1762" s="1" t="s">
        <v>17</v>
      </c>
      <c r="G1762" s="28">
        <v>43034</v>
      </c>
      <c r="H1762" s="3">
        <v>10158.76</v>
      </c>
      <c r="I1762" s="1" t="s">
        <v>18</v>
      </c>
      <c r="J1762" s="1" t="s">
        <v>19</v>
      </c>
      <c r="K1762" s="1" t="s">
        <v>20</v>
      </c>
      <c r="L1762" s="1" t="s">
        <v>20</v>
      </c>
      <c r="M1762" s="1" t="s">
        <v>22</v>
      </c>
      <c r="N1762" s="1" t="s">
        <v>22</v>
      </c>
      <c r="O1762" s="1" t="s">
        <v>20</v>
      </c>
      <c r="P1762" s="1" t="str">
        <f>IFERROR( LOOKUP(Table1[[#This Row],[Age]],$AO$3:$AO$8,$AP$3:$AP$8), "Out of Range")</f>
        <v>26-35</v>
      </c>
      <c r="Q1762" s="1" t="str">
        <f>TEXT(Table1[[#This Row],[Date Joined]],"DD")</f>
        <v>26</v>
      </c>
      <c r="R1762" s="1" t="str">
        <f>TEXT(Table1[[#This Row],[Date Joined]],"MMM")</f>
        <v>Oct</v>
      </c>
      <c r="S1762" s="1" t="str">
        <f>TEXT(Table1[[#This Row],[Date Joined]],"YYYY")</f>
        <v>2017</v>
      </c>
    </row>
    <row r="1763" spans="1:19" x14ac:dyDescent="0.3">
      <c r="A1763" s="1" t="s">
        <v>1870</v>
      </c>
      <c r="B1763" s="1" t="s">
        <v>80</v>
      </c>
      <c r="C1763" s="1" t="s">
        <v>15</v>
      </c>
      <c r="D1763" s="2">
        <v>50</v>
      </c>
      <c r="E1763" s="1" t="s">
        <v>40</v>
      </c>
      <c r="F1763" s="1" t="s">
        <v>26</v>
      </c>
      <c r="G1763" s="28">
        <v>42971</v>
      </c>
      <c r="H1763" s="3">
        <v>18819.97</v>
      </c>
      <c r="I1763" s="1" t="s">
        <v>18</v>
      </c>
      <c r="J1763" s="1" t="s">
        <v>27</v>
      </c>
      <c r="K1763" s="1" t="s">
        <v>28</v>
      </c>
      <c r="L1763" s="1" t="s">
        <v>28</v>
      </c>
      <c r="M1763" s="1" t="s">
        <v>22</v>
      </c>
      <c r="N1763" s="1" t="s">
        <v>22</v>
      </c>
      <c r="O1763" s="1" t="s">
        <v>20</v>
      </c>
      <c r="P1763" s="1" t="str">
        <f>IFERROR( LOOKUP(Table1[[#This Row],[Age]],$AO$3:$AO$8,$AP$3:$AP$8), "Out of Range")</f>
        <v>45-55</v>
      </c>
      <c r="Q1763" s="1" t="str">
        <f>TEXT(Table1[[#This Row],[Date Joined]],"DD")</f>
        <v>24</v>
      </c>
      <c r="R1763" s="1" t="str">
        <f>TEXT(Table1[[#This Row],[Date Joined]],"MMM")</f>
        <v>Aug</v>
      </c>
      <c r="S1763" s="1" t="str">
        <f>TEXT(Table1[[#This Row],[Date Joined]],"YYYY")</f>
        <v>2017</v>
      </c>
    </row>
    <row r="1764" spans="1:19" x14ac:dyDescent="0.3">
      <c r="A1764" s="1" t="s">
        <v>1871</v>
      </c>
      <c r="B1764" s="1" t="s">
        <v>73</v>
      </c>
      <c r="C1764" s="1" t="s">
        <v>15</v>
      </c>
      <c r="D1764" s="2">
        <v>54</v>
      </c>
      <c r="E1764" s="1" t="s">
        <v>40</v>
      </c>
      <c r="F1764" s="1" t="s">
        <v>41</v>
      </c>
      <c r="G1764" s="28">
        <v>42971</v>
      </c>
      <c r="H1764" s="3">
        <v>65957.16</v>
      </c>
      <c r="I1764" s="1" t="s">
        <v>31</v>
      </c>
      <c r="J1764" s="1" t="s">
        <v>32</v>
      </c>
      <c r="K1764" s="1" t="s">
        <v>20</v>
      </c>
      <c r="L1764" s="1" t="s">
        <v>20</v>
      </c>
      <c r="M1764" s="1" t="s">
        <v>21</v>
      </c>
      <c r="N1764" s="1" t="s">
        <v>38</v>
      </c>
      <c r="O1764" s="1" t="s">
        <v>20</v>
      </c>
      <c r="P1764" s="1" t="str">
        <f>IFERROR( LOOKUP(Table1[[#This Row],[Age]],$AO$3:$AO$8,$AP$3:$AP$8), "Out of Range")</f>
        <v>45-55</v>
      </c>
      <c r="Q1764" s="1" t="str">
        <f>TEXT(Table1[[#This Row],[Date Joined]],"DD")</f>
        <v>24</v>
      </c>
      <c r="R1764" s="1" t="str">
        <f>TEXT(Table1[[#This Row],[Date Joined]],"MMM")</f>
        <v>Aug</v>
      </c>
      <c r="S1764" s="1" t="str">
        <f>TEXT(Table1[[#This Row],[Date Joined]],"YYYY")</f>
        <v>2017</v>
      </c>
    </row>
    <row r="1765" spans="1:19" x14ac:dyDescent="0.3">
      <c r="A1765" s="1" t="s">
        <v>1872</v>
      </c>
      <c r="B1765" s="1" t="s">
        <v>57</v>
      </c>
      <c r="C1765" s="1" t="s">
        <v>15</v>
      </c>
      <c r="D1765" s="2">
        <v>57</v>
      </c>
      <c r="E1765" s="1" t="s">
        <v>40</v>
      </c>
      <c r="F1765" s="1" t="s">
        <v>26</v>
      </c>
      <c r="G1765" s="28">
        <v>42971</v>
      </c>
      <c r="H1765" s="3">
        <v>114258.7</v>
      </c>
      <c r="I1765" s="1" t="s">
        <v>18</v>
      </c>
      <c r="J1765" s="1" t="s">
        <v>27</v>
      </c>
      <c r="K1765" s="1" t="s">
        <v>20</v>
      </c>
      <c r="L1765" s="1" t="s">
        <v>20</v>
      </c>
      <c r="M1765" s="1" t="s">
        <v>21</v>
      </c>
      <c r="N1765" s="1" t="s">
        <v>22</v>
      </c>
      <c r="O1765" s="1" t="s">
        <v>28</v>
      </c>
      <c r="P1765" s="1" t="str">
        <f>IFERROR( LOOKUP(Table1[[#This Row],[Age]],$AO$3:$AO$8,$AP$3:$AP$8), "Out of Range")</f>
        <v>55-65</v>
      </c>
      <c r="Q1765" s="1" t="str">
        <f>TEXT(Table1[[#This Row],[Date Joined]],"DD")</f>
        <v>24</v>
      </c>
      <c r="R1765" s="1" t="str">
        <f>TEXT(Table1[[#This Row],[Date Joined]],"MMM")</f>
        <v>Aug</v>
      </c>
      <c r="S1765" s="1" t="str">
        <f>TEXT(Table1[[#This Row],[Date Joined]],"YYYY")</f>
        <v>2017</v>
      </c>
    </row>
    <row r="1766" spans="1:19" x14ac:dyDescent="0.3">
      <c r="A1766" s="1" t="s">
        <v>1873</v>
      </c>
      <c r="B1766" s="1" t="s">
        <v>73</v>
      </c>
      <c r="C1766" s="1" t="s">
        <v>15</v>
      </c>
      <c r="D1766" s="2">
        <v>52</v>
      </c>
      <c r="E1766" s="1" t="s">
        <v>40</v>
      </c>
      <c r="F1766" s="1" t="s">
        <v>41</v>
      </c>
      <c r="G1766" s="28">
        <v>42971</v>
      </c>
      <c r="H1766" s="3">
        <v>56442.33</v>
      </c>
      <c r="I1766" s="1" t="s">
        <v>31</v>
      </c>
      <c r="J1766" s="1" t="s">
        <v>27</v>
      </c>
      <c r="K1766" s="1" t="s">
        <v>20</v>
      </c>
      <c r="L1766" s="1" t="s">
        <v>20</v>
      </c>
      <c r="M1766" s="1" t="s">
        <v>21</v>
      </c>
      <c r="N1766" s="1" t="s">
        <v>29</v>
      </c>
      <c r="O1766" s="1" t="s">
        <v>20</v>
      </c>
      <c r="P1766" s="1" t="str">
        <f>IFERROR( LOOKUP(Table1[[#This Row],[Age]],$AO$3:$AO$8,$AP$3:$AP$8), "Out of Range")</f>
        <v>45-55</v>
      </c>
      <c r="Q1766" s="1" t="str">
        <f>TEXT(Table1[[#This Row],[Date Joined]],"DD")</f>
        <v>24</v>
      </c>
      <c r="R1766" s="1" t="str">
        <f>TEXT(Table1[[#This Row],[Date Joined]],"MMM")</f>
        <v>Aug</v>
      </c>
      <c r="S1766" s="1" t="str">
        <f>TEXT(Table1[[#This Row],[Date Joined]],"YYYY")</f>
        <v>2017</v>
      </c>
    </row>
    <row r="1767" spans="1:19" x14ac:dyDescent="0.3">
      <c r="A1767" s="1" t="s">
        <v>1874</v>
      </c>
      <c r="B1767" s="1" t="s">
        <v>102</v>
      </c>
      <c r="C1767" s="1" t="s">
        <v>24</v>
      </c>
      <c r="D1767" s="2">
        <v>57</v>
      </c>
      <c r="E1767" s="1" t="s">
        <v>40</v>
      </c>
      <c r="F1767" s="1" t="s">
        <v>26</v>
      </c>
      <c r="G1767" s="28">
        <v>42971</v>
      </c>
      <c r="H1767" s="3">
        <v>47497.73</v>
      </c>
      <c r="I1767" s="1" t="s">
        <v>31</v>
      </c>
      <c r="J1767" s="1" t="s">
        <v>27</v>
      </c>
      <c r="K1767" s="1" t="s">
        <v>20</v>
      </c>
      <c r="L1767" s="1" t="s">
        <v>20</v>
      </c>
      <c r="M1767" s="1" t="s">
        <v>22</v>
      </c>
      <c r="N1767" s="1" t="s">
        <v>22</v>
      </c>
      <c r="O1767" s="1" t="s">
        <v>20</v>
      </c>
      <c r="P1767" s="1" t="str">
        <f>IFERROR( LOOKUP(Table1[[#This Row],[Age]],$AO$3:$AO$8,$AP$3:$AP$8), "Out of Range")</f>
        <v>55-65</v>
      </c>
      <c r="Q1767" s="1" t="str">
        <f>TEXT(Table1[[#This Row],[Date Joined]],"DD")</f>
        <v>24</v>
      </c>
      <c r="R1767" s="1" t="str">
        <f>TEXT(Table1[[#This Row],[Date Joined]],"MMM")</f>
        <v>Aug</v>
      </c>
      <c r="S1767" s="1" t="str">
        <f>TEXT(Table1[[#This Row],[Date Joined]],"YYYY")</f>
        <v>2017</v>
      </c>
    </row>
    <row r="1768" spans="1:19" x14ac:dyDescent="0.3">
      <c r="A1768" s="1" t="s">
        <v>1875</v>
      </c>
      <c r="B1768" s="1" t="s">
        <v>43</v>
      </c>
      <c r="C1768" s="1" t="s">
        <v>15</v>
      </c>
      <c r="D1768" s="2">
        <v>41</v>
      </c>
      <c r="E1768" s="1" t="s">
        <v>34</v>
      </c>
      <c r="F1768" s="1" t="s">
        <v>26</v>
      </c>
      <c r="G1768" s="28">
        <v>42971</v>
      </c>
      <c r="H1768" s="3">
        <v>83944.93</v>
      </c>
      <c r="I1768" s="1" t="s">
        <v>18</v>
      </c>
      <c r="J1768" s="1" t="s">
        <v>27</v>
      </c>
      <c r="K1768" s="1" t="s">
        <v>28</v>
      </c>
      <c r="L1768" s="1" t="s">
        <v>20</v>
      </c>
      <c r="M1768" s="1" t="s">
        <v>21</v>
      </c>
      <c r="N1768" s="1" t="s">
        <v>22</v>
      </c>
      <c r="O1768" s="1" t="s">
        <v>20</v>
      </c>
      <c r="P1768" s="1" t="str">
        <f>IFERROR( LOOKUP(Table1[[#This Row],[Age]],$AO$3:$AO$8,$AP$3:$AP$8), "Out of Range")</f>
        <v>35-45</v>
      </c>
      <c r="Q1768" s="1" t="str">
        <f>TEXT(Table1[[#This Row],[Date Joined]],"DD")</f>
        <v>24</v>
      </c>
      <c r="R1768" s="1" t="str">
        <f>TEXT(Table1[[#This Row],[Date Joined]],"MMM")</f>
        <v>Aug</v>
      </c>
      <c r="S1768" s="1" t="str">
        <f>TEXT(Table1[[#This Row],[Date Joined]],"YYYY")</f>
        <v>2017</v>
      </c>
    </row>
    <row r="1769" spans="1:19" x14ac:dyDescent="0.3">
      <c r="A1769" s="1" t="s">
        <v>3036</v>
      </c>
      <c r="B1769" s="1" t="s">
        <v>55</v>
      </c>
      <c r="C1769" s="1" t="s">
        <v>24</v>
      </c>
      <c r="D1769" s="2">
        <v>29</v>
      </c>
      <c r="E1769" s="1" t="s">
        <v>25</v>
      </c>
      <c r="F1769" s="1" t="s">
        <v>26</v>
      </c>
      <c r="G1769" s="28">
        <v>43038</v>
      </c>
      <c r="H1769" s="3">
        <v>74943.69</v>
      </c>
      <c r="I1769" s="1" t="s">
        <v>18</v>
      </c>
      <c r="J1769" s="1" t="s">
        <v>27</v>
      </c>
      <c r="K1769" s="1" t="s">
        <v>28</v>
      </c>
      <c r="L1769" s="1" t="s">
        <v>20</v>
      </c>
      <c r="M1769" s="1" t="s">
        <v>22</v>
      </c>
      <c r="N1769" s="1" t="s">
        <v>22</v>
      </c>
      <c r="O1769" s="1" t="s">
        <v>20</v>
      </c>
      <c r="P1769" s="1" t="str">
        <f>IFERROR( LOOKUP(Table1[[#This Row],[Age]],$AO$3:$AO$8,$AP$3:$AP$8), "Out of Range")</f>
        <v>26-35</v>
      </c>
      <c r="Q1769" s="1" t="str">
        <f>TEXT(Table1[[#This Row],[Date Joined]],"DD")</f>
        <v>30</v>
      </c>
      <c r="R1769" s="1" t="str">
        <f>TEXT(Table1[[#This Row],[Date Joined]],"MMM")</f>
        <v>Oct</v>
      </c>
      <c r="S1769" s="1" t="str">
        <f>TEXT(Table1[[#This Row],[Date Joined]],"YYYY")</f>
        <v>2017</v>
      </c>
    </row>
    <row r="1770" spans="1:19" x14ac:dyDescent="0.3">
      <c r="A1770" s="1" t="s">
        <v>3068</v>
      </c>
      <c r="B1770" s="1" t="s">
        <v>57</v>
      </c>
      <c r="C1770" s="1" t="s">
        <v>15</v>
      </c>
      <c r="D1770" s="2">
        <v>29</v>
      </c>
      <c r="E1770" s="1" t="s">
        <v>16</v>
      </c>
      <c r="F1770" s="1" t="s">
        <v>17</v>
      </c>
      <c r="G1770" s="28">
        <v>43040</v>
      </c>
      <c r="H1770" s="3">
        <v>26632.6</v>
      </c>
      <c r="I1770" s="1" t="s">
        <v>31</v>
      </c>
      <c r="J1770" s="1" t="s">
        <v>27</v>
      </c>
      <c r="K1770" s="1" t="s">
        <v>28</v>
      </c>
      <c r="L1770" s="1" t="s">
        <v>20</v>
      </c>
      <c r="M1770" s="1" t="s">
        <v>21</v>
      </c>
      <c r="N1770" s="1" t="s">
        <v>22</v>
      </c>
      <c r="O1770" s="1" t="s">
        <v>20</v>
      </c>
      <c r="P1770" s="1" t="str">
        <f>IFERROR( LOOKUP(Table1[[#This Row],[Age]],$AO$3:$AO$8,$AP$3:$AP$8), "Out of Range")</f>
        <v>26-35</v>
      </c>
      <c r="Q1770" s="1" t="str">
        <f>TEXT(Table1[[#This Row],[Date Joined]],"DD")</f>
        <v>01</v>
      </c>
      <c r="R1770" s="1" t="str">
        <f>TEXT(Table1[[#This Row],[Date Joined]],"MMM")</f>
        <v>Nov</v>
      </c>
      <c r="S1770" s="1" t="str">
        <f>TEXT(Table1[[#This Row],[Date Joined]],"YYYY")</f>
        <v>2017</v>
      </c>
    </row>
    <row r="1771" spans="1:19" x14ac:dyDescent="0.3">
      <c r="A1771" s="1" t="s">
        <v>3103</v>
      </c>
      <c r="B1771" s="1" t="s">
        <v>79</v>
      </c>
      <c r="C1771" s="1" t="s">
        <v>24</v>
      </c>
      <c r="D1771" s="2">
        <v>29</v>
      </c>
      <c r="E1771" s="1" t="s">
        <v>16</v>
      </c>
      <c r="F1771" s="1" t="s">
        <v>26</v>
      </c>
      <c r="G1771" s="28">
        <v>43042</v>
      </c>
      <c r="H1771" s="3">
        <v>84023.3</v>
      </c>
      <c r="I1771" s="1" t="s">
        <v>18</v>
      </c>
      <c r="J1771" s="1" t="s">
        <v>32</v>
      </c>
      <c r="K1771" s="1" t="s">
        <v>28</v>
      </c>
      <c r="L1771" s="1" t="s">
        <v>20</v>
      </c>
      <c r="M1771" s="1" t="s">
        <v>22</v>
      </c>
      <c r="N1771" s="1" t="s">
        <v>22</v>
      </c>
      <c r="O1771" s="1" t="s">
        <v>20</v>
      </c>
      <c r="P1771" s="1" t="str">
        <f>IFERROR( LOOKUP(Table1[[#This Row],[Age]],$AO$3:$AO$8,$AP$3:$AP$8), "Out of Range")</f>
        <v>26-35</v>
      </c>
      <c r="Q1771" s="1" t="str">
        <f>TEXT(Table1[[#This Row],[Date Joined]],"DD")</f>
        <v>03</v>
      </c>
      <c r="R1771" s="1" t="str">
        <f>TEXT(Table1[[#This Row],[Date Joined]],"MMM")</f>
        <v>Nov</v>
      </c>
      <c r="S1771" s="1" t="str">
        <f>TEXT(Table1[[#This Row],[Date Joined]],"YYYY")</f>
        <v>2017</v>
      </c>
    </row>
    <row r="1772" spans="1:19" x14ac:dyDescent="0.3">
      <c r="A1772" s="1" t="s">
        <v>3148</v>
      </c>
      <c r="B1772" s="1" t="s">
        <v>14</v>
      </c>
      <c r="C1772" s="1" t="s">
        <v>24</v>
      </c>
      <c r="D1772" s="2">
        <v>29</v>
      </c>
      <c r="E1772" s="1" t="s">
        <v>16</v>
      </c>
      <c r="F1772" s="1" t="s">
        <v>41</v>
      </c>
      <c r="G1772" s="28">
        <v>43045</v>
      </c>
      <c r="H1772" s="3">
        <v>2736.04</v>
      </c>
      <c r="I1772" s="1" t="s">
        <v>18</v>
      </c>
      <c r="J1772" s="1" t="s">
        <v>19</v>
      </c>
      <c r="K1772" s="1" t="s">
        <v>20</v>
      </c>
      <c r="L1772" s="1" t="s">
        <v>20</v>
      </c>
      <c r="M1772" s="1" t="s">
        <v>21</v>
      </c>
      <c r="N1772" s="1" t="s">
        <v>22</v>
      </c>
      <c r="O1772" s="1" t="s">
        <v>20</v>
      </c>
      <c r="P1772" s="1" t="str">
        <f>IFERROR( LOOKUP(Table1[[#This Row],[Age]],$AO$3:$AO$8,$AP$3:$AP$8), "Out of Range")</f>
        <v>26-35</v>
      </c>
      <c r="Q1772" s="1" t="str">
        <f>TEXT(Table1[[#This Row],[Date Joined]],"DD")</f>
        <v>06</v>
      </c>
      <c r="R1772" s="1" t="str">
        <f>TEXT(Table1[[#This Row],[Date Joined]],"MMM")</f>
        <v>Nov</v>
      </c>
      <c r="S1772" s="1" t="str">
        <f>TEXT(Table1[[#This Row],[Date Joined]],"YYYY")</f>
        <v>2017</v>
      </c>
    </row>
    <row r="1773" spans="1:19" x14ac:dyDescent="0.3">
      <c r="A1773" s="1" t="s">
        <v>1880</v>
      </c>
      <c r="B1773" s="1" t="s">
        <v>73</v>
      </c>
      <c r="C1773" s="1" t="s">
        <v>24</v>
      </c>
      <c r="D1773" s="2">
        <v>37</v>
      </c>
      <c r="E1773" s="1" t="s">
        <v>16</v>
      </c>
      <c r="F1773" s="1" t="s">
        <v>41</v>
      </c>
      <c r="G1773" s="28">
        <v>42972</v>
      </c>
      <c r="H1773" s="3">
        <v>47320.959999999999</v>
      </c>
      <c r="I1773" s="1" t="s">
        <v>18</v>
      </c>
      <c r="J1773" s="1" t="s">
        <v>32</v>
      </c>
      <c r="K1773" s="1" t="s">
        <v>28</v>
      </c>
      <c r="L1773" s="1" t="s">
        <v>20</v>
      </c>
      <c r="M1773" s="1" t="s">
        <v>21</v>
      </c>
      <c r="N1773" s="1" t="s">
        <v>22</v>
      </c>
      <c r="O1773" s="1" t="s">
        <v>20</v>
      </c>
      <c r="P1773" s="1" t="str">
        <f>IFERROR( LOOKUP(Table1[[#This Row],[Age]],$AO$3:$AO$8,$AP$3:$AP$8), "Out of Range")</f>
        <v>35-45</v>
      </c>
      <c r="Q1773" s="1" t="str">
        <f>TEXT(Table1[[#This Row],[Date Joined]],"DD")</f>
        <v>25</v>
      </c>
      <c r="R1773" s="1" t="str">
        <f>TEXT(Table1[[#This Row],[Date Joined]],"MMM")</f>
        <v>Aug</v>
      </c>
      <c r="S1773" s="1" t="str">
        <f>TEXT(Table1[[#This Row],[Date Joined]],"YYYY")</f>
        <v>2017</v>
      </c>
    </row>
    <row r="1774" spans="1:19" x14ac:dyDescent="0.3">
      <c r="A1774" s="1" t="s">
        <v>1881</v>
      </c>
      <c r="B1774" s="1" t="s">
        <v>55</v>
      </c>
      <c r="C1774" s="1" t="s">
        <v>24</v>
      </c>
      <c r="D1774" s="2">
        <v>47</v>
      </c>
      <c r="E1774" s="1" t="s">
        <v>16</v>
      </c>
      <c r="F1774" s="1" t="s">
        <v>17</v>
      </c>
      <c r="G1774" s="28">
        <v>42972</v>
      </c>
      <c r="H1774" s="3">
        <v>112434.94</v>
      </c>
      <c r="I1774" s="1" t="s">
        <v>18</v>
      </c>
      <c r="J1774" s="1" t="s">
        <v>32</v>
      </c>
      <c r="K1774" s="1" t="s">
        <v>28</v>
      </c>
      <c r="L1774" s="1" t="s">
        <v>20</v>
      </c>
      <c r="M1774" s="1" t="s">
        <v>22</v>
      </c>
      <c r="N1774" s="1" t="s">
        <v>22</v>
      </c>
      <c r="O1774" s="1" t="s">
        <v>20</v>
      </c>
      <c r="P1774" s="1" t="str">
        <f>IFERROR( LOOKUP(Table1[[#This Row],[Age]],$AO$3:$AO$8,$AP$3:$AP$8), "Out of Range")</f>
        <v>45-55</v>
      </c>
      <c r="Q1774" s="1" t="str">
        <f>TEXT(Table1[[#This Row],[Date Joined]],"DD")</f>
        <v>25</v>
      </c>
      <c r="R1774" s="1" t="str">
        <f>TEXT(Table1[[#This Row],[Date Joined]],"MMM")</f>
        <v>Aug</v>
      </c>
      <c r="S1774" s="1" t="str">
        <f>TEXT(Table1[[#This Row],[Date Joined]],"YYYY")</f>
        <v>2017</v>
      </c>
    </row>
    <row r="1775" spans="1:19" x14ac:dyDescent="0.3">
      <c r="A1775" s="1" t="s">
        <v>1882</v>
      </c>
      <c r="B1775" s="1" t="s">
        <v>51</v>
      </c>
      <c r="C1775" s="1" t="s">
        <v>15</v>
      </c>
      <c r="D1775" s="2">
        <v>34</v>
      </c>
      <c r="E1775" s="1" t="s">
        <v>16</v>
      </c>
      <c r="F1775" s="1" t="s">
        <v>17</v>
      </c>
      <c r="G1775" s="28">
        <v>42972</v>
      </c>
      <c r="H1775" s="3">
        <v>65178.7</v>
      </c>
      <c r="I1775" s="1" t="s">
        <v>18</v>
      </c>
      <c r="J1775" s="1" t="s">
        <v>22</v>
      </c>
      <c r="K1775" s="1" t="s">
        <v>20</v>
      </c>
      <c r="L1775" s="1" t="s">
        <v>20</v>
      </c>
      <c r="M1775" s="1" t="s">
        <v>21</v>
      </c>
      <c r="N1775" s="1" t="s">
        <v>22</v>
      </c>
      <c r="O1775" s="1" t="s">
        <v>20</v>
      </c>
      <c r="P1775" s="1" t="str">
        <f>IFERROR( LOOKUP(Table1[[#This Row],[Age]],$AO$3:$AO$8,$AP$3:$AP$8), "Out of Range")</f>
        <v>26-35</v>
      </c>
      <c r="Q1775" s="1" t="str">
        <f>TEXT(Table1[[#This Row],[Date Joined]],"DD")</f>
        <v>25</v>
      </c>
      <c r="R1775" s="1" t="str">
        <f>TEXT(Table1[[#This Row],[Date Joined]],"MMM")</f>
        <v>Aug</v>
      </c>
      <c r="S1775" s="1" t="str">
        <f>TEXT(Table1[[#This Row],[Date Joined]],"YYYY")</f>
        <v>2017</v>
      </c>
    </row>
    <row r="1776" spans="1:19" x14ac:dyDescent="0.3">
      <c r="A1776" s="1" t="s">
        <v>1883</v>
      </c>
      <c r="B1776" s="1" t="s">
        <v>47</v>
      </c>
      <c r="C1776" s="1" t="s">
        <v>15</v>
      </c>
      <c r="D1776" s="2">
        <v>51</v>
      </c>
      <c r="E1776" s="1" t="s">
        <v>40</v>
      </c>
      <c r="F1776" s="1" t="s">
        <v>26</v>
      </c>
      <c r="G1776" s="28">
        <v>42972</v>
      </c>
      <c r="H1776" s="3">
        <v>58007.25</v>
      </c>
      <c r="I1776" s="1" t="s">
        <v>31</v>
      </c>
      <c r="J1776" s="1" t="s">
        <v>32</v>
      </c>
      <c r="K1776" s="1" t="s">
        <v>20</v>
      </c>
      <c r="L1776" s="1" t="s">
        <v>20</v>
      </c>
      <c r="M1776" s="1" t="s">
        <v>21</v>
      </c>
      <c r="N1776" s="1" t="s">
        <v>22</v>
      </c>
      <c r="O1776" s="1" t="s">
        <v>20</v>
      </c>
      <c r="P1776" s="1" t="str">
        <f>IFERROR( LOOKUP(Table1[[#This Row],[Age]],$AO$3:$AO$8,$AP$3:$AP$8), "Out of Range")</f>
        <v>45-55</v>
      </c>
      <c r="Q1776" s="1" t="str">
        <f>TEXT(Table1[[#This Row],[Date Joined]],"DD")</f>
        <v>25</v>
      </c>
      <c r="R1776" s="1" t="str">
        <f>TEXT(Table1[[#This Row],[Date Joined]],"MMM")</f>
        <v>Aug</v>
      </c>
      <c r="S1776" s="1" t="str">
        <f>TEXT(Table1[[#This Row],[Date Joined]],"YYYY")</f>
        <v>2017</v>
      </c>
    </row>
    <row r="1777" spans="1:19" x14ac:dyDescent="0.3">
      <c r="A1777" s="1" t="s">
        <v>1884</v>
      </c>
      <c r="B1777" s="1" t="s">
        <v>107</v>
      </c>
      <c r="C1777" s="1" t="s">
        <v>15</v>
      </c>
      <c r="D1777" s="2">
        <v>52</v>
      </c>
      <c r="E1777" s="1" t="s">
        <v>40</v>
      </c>
      <c r="F1777" s="1" t="s">
        <v>26</v>
      </c>
      <c r="G1777" s="28">
        <v>42972</v>
      </c>
      <c r="H1777" s="3">
        <v>4168.3900000000003</v>
      </c>
      <c r="I1777" s="1" t="s">
        <v>18</v>
      </c>
      <c r="J1777" s="1" t="s">
        <v>32</v>
      </c>
      <c r="K1777" s="1" t="s">
        <v>20</v>
      </c>
      <c r="L1777" s="1" t="s">
        <v>20</v>
      </c>
      <c r="M1777" s="1" t="s">
        <v>22</v>
      </c>
      <c r="N1777" s="1" t="s">
        <v>22</v>
      </c>
      <c r="O1777" s="1" t="s">
        <v>20</v>
      </c>
      <c r="P1777" s="1" t="str">
        <f>IFERROR( LOOKUP(Table1[[#This Row],[Age]],$AO$3:$AO$8,$AP$3:$AP$8), "Out of Range")</f>
        <v>45-55</v>
      </c>
      <c r="Q1777" s="1" t="str">
        <f>TEXT(Table1[[#This Row],[Date Joined]],"DD")</f>
        <v>25</v>
      </c>
      <c r="R1777" s="1" t="str">
        <f>TEXT(Table1[[#This Row],[Date Joined]],"MMM")</f>
        <v>Aug</v>
      </c>
      <c r="S1777" s="1" t="str">
        <f>TEXT(Table1[[#This Row],[Date Joined]],"YYYY")</f>
        <v>2017</v>
      </c>
    </row>
    <row r="1778" spans="1:19" x14ac:dyDescent="0.3">
      <c r="A1778" s="1" t="s">
        <v>1885</v>
      </c>
      <c r="B1778" s="1" t="s">
        <v>71</v>
      </c>
      <c r="C1778" s="1" t="s">
        <v>24</v>
      </c>
      <c r="D1778" s="2">
        <v>49</v>
      </c>
      <c r="E1778" s="1" t="s">
        <v>40</v>
      </c>
      <c r="F1778" s="1" t="s">
        <v>17</v>
      </c>
      <c r="G1778" s="28">
        <v>42972</v>
      </c>
      <c r="H1778" s="3">
        <v>59032.34</v>
      </c>
      <c r="I1778" s="1" t="s">
        <v>18</v>
      </c>
      <c r="J1778" s="1" t="s">
        <v>27</v>
      </c>
      <c r="K1778" s="1" t="s">
        <v>20</v>
      </c>
      <c r="L1778" s="1" t="s">
        <v>20</v>
      </c>
      <c r="M1778" s="1" t="s">
        <v>21</v>
      </c>
      <c r="N1778" s="1" t="s">
        <v>22</v>
      </c>
      <c r="O1778" s="1" t="s">
        <v>20</v>
      </c>
      <c r="P1778" s="1" t="str">
        <f>IFERROR( LOOKUP(Table1[[#This Row],[Age]],$AO$3:$AO$8,$AP$3:$AP$8), "Out of Range")</f>
        <v>45-55</v>
      </c>
      <c r="Q1778" s="1" t="str">
        <f>TEXT(Table1[[#This Row],[Date Joined]],"DD")</f>
        <v>25</v>
      </c>
      <c r="R1778" s="1" t="str">
        <f>TEXT(Table1[[#This Row],[Date Joined]],"MMM")</f>
        <v>Aug</v>
      </c>
      <c r="S1778" s="1" t="str">
        <f>TEXT(Table1[[#This Row],[Date Joined]],"YYYY")</f>
        <v>2017</v>
      </c>
    </row>
    <row r="1779" spans="1:19" x14ac:dyDescent="0.3">
      <c r="A1779" s="1" t="s">
        <v>1886</v>
      </c>
      <c r="B1779" s="1" t="s">
        <v>35</v>
      </c>
      <c r="C1779" s="1" t="s">
        <v>24</v>
      </c>
      <c r="D1779" s="2">
        <v>36</v>
      </c>
      <c r="E1779" s="1" t="s">
        <v>40</v>
      </c>
      <c r="F1779" s="1" t="s">
        <v>41</v>
      </c>
      <c r="G1779" s="28">
        <v>42972</v>
      </c>
      <c r="H1779" s="3">
        <v>50173.27</v>
      </c>
      <c r="I1779" s="1" t="s">
        <v>18</v>
      </c>
      <c r="J1779" s="1" t="s">
        <v>22</v>
      </c>
      <c r="K1779" s="1" t="s">
        <v>28</v>
      </c>
      <c r="L1779" s="1" t="s">
        <v>20</v>
      </c>
      <c r="M1779" s="1" t="s">
        <v>22</v>
      </c>
      <c r="N1779" s="1" t="s">
        <v>22</v>
      </c>
      <c r="O1779" s="1" t="s">
        <v>20</v>
      </c>
      <c r="P1779" s="1" t="str">
        <f>IFERROR( LOOKUP(Table1[[#This Row],[Age]],$AO$3:$AO$8,$AP$3:$AP$8), "Out of Range")</f>
        <v>35-45</v>
      </c>
      <c r="Q1779" s="1" t="str">
        <f>TEXT(Table1[[#This Row],[Date Joined]],"DD")</f>
        <v>25</v>
      </c>
      <c r="R1779" s="1" t="str">
        <f>TEXT(Table1[[#This Row],[Date Joined]],"MMM")</f>
        <v>Aug</v>
      </c>
      <c r="S1779" s="1" t="str">
        <f>TEXT(Table1[[#This Row],[Date Joined]],"YYYY")</f>
        <v>2017</v>
      </c>
    </row>
    <row r="1780" spans="1:19" x14ac:dyDescent="0.3">
      <c r="A1780" s="1" t="s">
        <v>1887</v>
      </c>
      <c r="B1780" s="1" t="s">
        <v>43</v>
      </c>
      <c r="C1780" s="1" t="s">
        <v>24</v>
      </c>
      <c r="D1780" s="2">
        <v>37</v>
      </c>
      <c r="E1780" s="1" t="s">
        <v>34</v>
      </c>
      <c r="F1780" s="1" t="s">
        <v>17</v>
      </c>
      <c r="G1780" s="28">
        <v>42972</v>
      </c>
      <c r="H1780" s="3">
        <v>155843.48000000001</v>
      </c>
      <c r="I1780" s="1" t="s">
        <v>18</v>
      </c>
      <c r="J1780" s="1" t="s">
        <v>32</v>
      </c>
      <c r="K1780" s="1" t="s">
        <v>20</v>
      </c>
      <c r="L1780" s="1" t="s">
        <v>20</v>
      </c>
      <c r="M1780" s="1" t="s">
        <v>21</v>
      </c>
      <c r="N1780" s="1" t="s">
        <v>22</v>
      </c>
      <c r="O1780" s="1" t="s">
        <v>20</v>
      </c>
      <c r="P1780" s="1" t="str">
        <f>IFERROR( LOOKUP(Table1[[#This Row],[Age]],$AO$3:$AO$8,$AP$3:$AP$8), "Out of Range")</f>
        <v>35-45</v>
      </c>
      <c r="Q1780" s="1" t="str">
        <f>TEXT(Table1[[#This Row],[Date Joined]],"DD")</f>
        <v>25</v>
      </c>
      <c r="R1780" s="1" t="str">
        <f>TEXT(Table1[[#This Row],[Date Joined]],"MMM")</f>
        <v>Aug</v>
      </c>
      <c r="S1780" s="1" t="str">
        <f>TEXT(Table1[[#This Row],[Date Joined]],"YYYY")</f>
        <v>2017</v>
      </c>
    </row>
    <row r="1781" spans="1:19" x14ac:dyDescent="0.3">
      <c r="A1781" s="1" t="s">
        <v>1888</v>
      </c>
      <c r="B1781" s="1" t="s">
        <v>87</v>
      </c>
      <c r="C1781" s="1" t="s">
        <v>24</v>
      </c>
      <c r="D1781" s="2">
        <v>36</v>
      </c>
      <c r="E1781" s="1" t="s">
        <v>34</v>
      </c>
      <c r="F1781" s="1" t="s">
        <v>17</v>
      </c>
      <c r="G1781" s="28">
        <v>42972</v>
      </c>
      <c r="H1781" s="3">
        <v>56095.9</v>
      </c>
      <c r="I1781" s="1" t="s">
        <v>31</v>
      </c>
      <c r="J1781" s="1" t="s">
        <v>32</v>
      </c>
      <c r="K1781" s="1" t="s">
        <v>28</v>
      </c>
      <c r="L1781" s="1" t="s">
        <v>20</v>
      </c>
      <c r="M1781" s="1" t="s">
        <v>21</v>
      </c>
      <c r="N1781" s="1" t="s">
        <v>69</v>
      </c>
      <c r="O1781" s="1" t="s">
        <v>20</v>
      </c>
      <c r="P1781" s="1" t="str">
        <f>IFERROR( LOOKUP(Table1[[#This Row],[Age]],$AO$3:$AO$8,$AP$3:$AP$8), "Out of Range")</f>
        <v>35-45</v>
      </c>
      <c r="Q1781" s="1" t="str">
        <f>TEXT(Table1[[#This Row],[Date Joined]],"DD")</f>
        <v>25</v>
      </c>
      <c r="R1781" s="1" t="str">
        <f>TEXT(Table1[[#This Row],[Date Joined]],"MMM")</f>
        <v>Aug</v>
      </c>
      <c r="S1781" s="1" t="str">
        <f>TEXT(Table1[[#This Row],[Date Joined]],"YYYY")</f>
        <v>2017</v>
      </c>
    </row>
    <row r="1782" spans="1:19" x14ac:dyDescent="0.3">
      <c r="A1782" s="1" t="s">
        <v>1889</v>
      </c>
      <c r="B1782" s="1" t="s">
        <v>103</v>
      </c>
      <c r="C1782" s="1" t="s">
        <v>24</v>
      </c>
      <c r="D1782" s="2">
        <v>23</v>
      </c>
      <c r="E1782" s="1" t="s">
        <v>25</v>
      </c>
      <c r="F1782" s="1" t="s">
        <v>41</v>
      </c>
      <c r="G1782" s="28">
        <v>42972</v>
      </c>
      <c r="H1782" s="3">
        <v>122728.52</v>
      </c>
      <c r="I1782" s="1" t="s">
        <v>49</v>
      </c>
      <c r="J1782" s="1" t="s">
        <v>32</v>
      </c>
      <c r="K1782" s="1" t="s">
        <v>20</v>
      </c>
      <c r="L1782" s="1" t="s">
        <v>20</v>
      </c>
      <c r="M1782" s="1" t="s">
        <v>22</v>
      </c>
      <c r="N1782" s="1" t="s">
        <v>22</v>
      </c>
      <c r="O1782" s="1" t="s">
        <v>20</v>
      </c>
      <c r="P1782" s="1" t="str">
        <f>IFERROR( LOOKUP(Table1[[#This Row],[Age]],$AO$3:$AO$8,$AP$3:$AP$8), "Out of Range")</f>
        <v>15-25</v>
      </c>
      <c r="Q1782" s="1" t="str">
        <f>TEXT(Table1[[#This Row],[Date Joined]],"DD")</f>
        <v>25</v>
      </c>
      <c r="R1782" s="1" t="str">
        <f>TEXT(Table1[[#This Row],[Date Joined]],"MMM")</f>
        <v>Aug</v>
      </c>
      <c r="S1782" s="1" t="str">
        <f>TEXT(Table1[[#This Row],[Date Joined]],"YYYY")</f>
        <v>2017</v>
      </c>
    </row>
    <row r="1783" spans="1:19" x14ac:dyDescent="0.3">
      <c r="A1783" s="1" t="s">
        <v>1890</v>
      </c>
      <c r="B1783" s="1" t="s">
        <v>51</v>
      </c>
      <c r="C1783" s="1" t="s">
        <v>15</v>
      </c>
      <c r="D1783" s="2">
        <v>34</v>
      </c>
      <c r="E1783" s="1" t="s">
        <v>16</v>
      </c>
      <c r="F1783" s="1" t="s">
        <v>41</v>
      </c>
      <c r="G1783" s="28">
        <v>42973</v>
      </c>
      <c r="H1783" s="3">
        <v>40371</v>
      </c>
      <c r="I1783" s="1" t="s">
        <v>18</v>
      </c>
      <c r="J1783" s="1" t="s">
        <v>32</v>
      </c>
      <c r="K1783" s="1" t="s">
        <v>20</v>
      </c>
      <c r="L1783" s="1" t="s">
        <v>20</v>
      </c>
      <c r="M1783" s="1" t="s">
        <v>21</v>
      </c>
      <c r="N1783" s="1" t="s">
        <v>22</v>
      </c>
      <c r="O1783" s="1" t="s">
        <v>20</v>
      </c>
      <c r="P1783" s="1" t="str">
        <f>IFERROR( LOOKUP(Table1[[#This Row],[Age]],$AO$3:$AO$8,$AP$3:$AP$8), "Out of Range")</f>
        <v>26-35</v>
      </c>
      <c r="Q1783" s="1" t="str">
        <f>TEXT(Table1[[#This Row],[Date Joined]],"DD")</f>
        <v>26</v>
      </c>
      <c r="R1783" s="1" t="str">
        <f>TEXT(Table1[[#This Row],[Date Joined]],"MMM")</f>
        <v>Aug</v>
      </c>
      <c r="S1783" s="1" t="str">
        <f>TEXT(Table1[[#This Row],[Date Joined]],"YYYY")</f>
        <v>2017</v>
      </c>
    </row>
    <row r="1784" spans="1:19" x14ac:dyDescent="0.3">
      <c r="A1784" s="1" t="s">
        <v>3184</v>
      </c>
      <c r="B1784" s="1" t="s">
        <v>89</v>
      </c>
      <c r="C1784" s="1" t="s">
        <v>15</v>
      </c>
      <c r="D1784" s="2">
        <v>29</v>
      </c>
      <c r="E1784" s="1" t="s">
        <v>16</v>
      </c>
      <c r="F1784" s="1" t="s">
        <v>26</v>
      </c>
      <c r="G1784" s="28">
        <v>43048</v>
      </c>
      <c r="H1784" s="3">
        <v>14278.73</v>
      </c>
      <c r="I1784" s="1" t="s">
        <v>18</v>
      </c>
      <c r="J1784" s="1" t="s">
        <v>27</v>
      </c>
      <c r="K1784" s="1" t="s">
        <v>20</v>
      </c>
      <c r="L1784" s="1" t="s">
        <v>20</v>
      </c>
      <c r="M1784" s="1" t="s">
        <v>21</v>
      </c>
      <c r="N1784" s="1" t="s">
        <v>22</v>
      </c>
      <c r="O1784" s="1" t="s">
        <v>20</v>
      </c>
      <c r="P1784" s="1" t="str">
        <f>IFERROR( LOOKUP(Table1[[#This Row],[Age]],$AO$3:$AO$8,$AP$3:$AP$8), "Out of Range")</f>
        <v>26-35</v>
      </c>
      <c r="Q1784" s="1" t="str">
        <f>TEXT(Table1[[#This Row],[Date Joined]],"DD")</f>
        <v>09</v>
      </c>
      <c r="R1784" s="1" t="str">
        <f>TEXT(Table1[[#This Row],[Date Joined]],"MMM")</f>
        <v>Nov</v>
      </c>
      <c r="S1784" s="1" t="str">
        <f>TEXT(Table1[[#This Row],[Date Joined]],"YYYY")</f>
        <v>2017</v>
      </c>
    </row>
    <row r="1785" spans="1:19" x14ac:dyDescent="0.3">
      <c r="A1785" s="1" t="s">
        <v>3187</v>
      </c>
      <c r="B1785" s="1" t="s">
        <v>93</v>
      </c>
      <c r="C1785" s="1" t="s">
        <v>24</v>
      </c>
      <c r="D1785" s="2">
        <v>29</v>
      </c>
      <c r="E1785" s="1" t="s">
        <v>16</v>
      </c>
      <c r="F1785" s="1" t="s">
        <v>17</v>
      </c>
      <c r="G1785" s="28">
        <v>43048</v>
      </c>
      <c r="H1785" s="3">
        <v>51827.76</v>
      </c>
      <c r="I1785" s="1" t="s">
        <v>18</v>
      </c>
      <c r="J1785" s="1" t="s">
        <v>27</v>
      </c>
      <c r="K1785" s="1" t="s">
        <v>28</v>
      </c>
      <c r="L1785" s="1" t="s">
        <v>20</v>
      </c>
      <c r="M1785" s="1" t="s">
        <v>21</v>
      </c>
      <c r="N1785" s="1" t="s">
        <v>22</v>
      </c>
      <c r="O1785" s="1" t="s">
        <v>20</v>
      </c>
      <c r="P1785" s="1" t="str">
        <f>IFERROR( LOOKUP(Table1[[#This Row],[Age]],$AO$3:$AO$8,$AP$3:$AP$8), "Out of Range")</f>
        <v>26-35</v>
      </c>
      <c r="Q1785" s="1" t="str">
        <f>TEXT(Table1[[#This Row],[Date Joined]],"DD")</f>
        <v>09</v>
      </c>
      <c r="R1785" s="1" t="str">
        <f>TEXT(Table1[[#This Row],[Date Joined]],"MMM")</f>
        <v>Nov</v>
      </c>
      <c r="S1785" s="1" t="str">
        <f>TEXT(Table1[[#This Row],[Date Joined]],"YYYY")</f>
        <v>2017</v>
      </c>
    </row>
    <row r="1786" spans="1:19" x14ac:dyDescent="0.3">
      <c r="A1786" s="1" t="s">
        <v>3243</v>
      </c>
      <c r="B1786" s="1" t="s">
        <v>94</v>
      </c>
      <c r="C1786" s="1" t="s">
        <v>15</v>
      </c>
      <c r="D1786" s="2">
        <v>29</v>
      </c>
      <c r="E1786" s="1" t="s">
        <v>16</v>
      </c>
      <c r="F1786" s="1" t="s">
        <v>26</v>
      </c>
      <c r="G1786" s="28">
        <v>43051</v>
      </c>
      <c r="H1786" s="3">
        <v>28533.99</v>
      </c>
      <c r="I1786" s="1" t="s">
        <v>49</v>
      </c>
      <c r="J1786" s="1" t="s">
        <v>27</v>
      </c>
      <c r="K1786" s="1" t="s">
        <v>28</v>
      </c>
      <c r="L1786" s="1" t="s">
        <v>20</v>
      </c>
      <c r="M1786" s="1" t="s">
        <v>22</v>
      </c>
      <c r="N1786" s="1" t="s">
        <v>38</v>
      </c>
      <c r="O1786" s="1" t="s">
        <v>20</v>
      </c>
      <c r="P1786" s="1" t="str">
        <f>IFERROR( LOOKUP(Table1[[#This Row],[Age]],$AO$3:$AO$8,$AP$3:$AP$8), "Out of Range")</f>
        <v>26-35</v>
      </c>
      <c r="Q1786" s="1" t="str">
        <f>TEXT(Table1[[#This Row],[Date Joined]],"DD")</f>
        <v>12</v>
      </c>
      <c r="R1786" s="1" t="str">
        <f>TEXT(Table1[[#This Row],[Date Joined]],"MMM")</f>
        <v>Nov</v>
      </c>
      <c r="S1786" s="1" t="str">
        <f>TEXT(Table1[[#This Row],[Date Joined]],"YYYY")</f>
        <v>2017</v>
      </c>
    </row>
    <row r="1787" spans="1:19" x14ac:dyDescent="0.3">
      <c r="A1787" s="1" t="s">
        <v>3253</v>
      </c>
      <c r="B1787" s="1" t="s">
        <v>108</v>
      </c>
      <c r="C1787" s="1" t="s">
        <v>15</v>
      </c>
      <c r="D1787" s="2">
        <v>29</v>
      </c>
      <c r="E1787" s="1" t="s">
        <v>16</v>
      </c>
      <c r="F1787" s="1" t="s">
        <v>17</v>
      </c>
      <c r="G1787" s="28">
        <v>43052</v>
      </c>
      <c r="H1787" s="3">
        <v>30098.04</v>
      </c>
      <c r="I1787" s="1" t="s">
        <v>18</v>
      </c>
      <c r="J1787" s="1" t="s">
        <v>32</v>
      </c>
      <c r="K1787" s="1" t="s">
        <v>20</v>
      </c>
      <c r="L1787" s="1" t="s">
        <v>20</v>
      </c>
      <c r="M1787" s="1" t="s">
        <v>21</v>
      </c>
      <c r="N1787" s="1" t="s">
        <v>22</v>
      </c>
      <c r="O1787" s="1" t="s">
        <v>20</v>
      </c>
      <c r="P1787" s="1" t="str">
        <f>IFERROR( LOOKUP(Table1[[#This Row],[Age]],$AO$3:$AO$8,$AP$3:$AP$8), "Out of Range")</f>
        <v>26-35</v>
      </c>
      <c r="Q1787" s="1" t="str">
        <f>TEXT(Table1[[#This Row],[Date Joined]],"DD")</f>
        <v>13</v>
      </c>
      <c r="R1787" s="1" t="str">
        <f>TEXT(Table1[[#This Row],[Date Joined]],"MMM")</f>
        <v>Nov</v>
      </c>
      <c r="S1787" s="1" t="str">
        <f>TEXT(Table1[[#This Row],[Date Joined]],"YYYY")</f>
        <v>2017</v>
      </c>
    </row>
    <row r="1788" spans="1:19" x14ac:dyDescent="0.3">
      <c r="A1788" s="1" t="s">
        <v>3270</v>
      </c>
      <c r="B1788" s="1" t="s">
        <v>54</v>
      </c>
      <c r="C1788" s="1" t="s">
        <v>24</v>
      </c>
      <c r="D1788" s="2">
        <v>29</v>
      </c>
      <c r="E1788" s="1" t="s">
        <v>16</v>
      </c>
      <c r="F1788" s="1" t="s">
        <v>17</v>
      </c>
      <c r="G1788" s="28">
        <v>43053</v>
      </c>
      <c r="H1788" s="3">
        <v>34565.61</v>
      </c>
      <c r="I1788" s="1" t="s">
        <v>18</v>
      </c>
      <c r="J1788" s="1" t="s">
        <v>27</v>
      </c>
      <c r="K1788" s="1" t="s">
        <v>28</v>
      </c>
      <c r="L1788" s="1" t="s">
        <v>20</v>
      </c>
      <c r="M1788" s="1" t="s">
        <v>21</v>
      </c>
      <c r="N1788" s="1" t="s">
        <v>22</v>
      </c>
      <c r="O1788" s="1" t="s">
        <v>28</v>
      </c>
      <c r="P1788" s="1" t="str">
        <f>IFERROR( LOOKUP(Table1[[#This Row],[Age]],$AO$3:$AO$8,$AP$3:$AP$8), "Out of Range")</f>
        <v>26-35</v>
      </c>
      <c r="Q1788" s="1" t="str">
        <f>TEXT(Table1[[#This Row],[Date Joined]],"DD")</f>
        <v>14</v>
      </c>
      <c r="R1788" s="1" t="str">
        <f>TEXT(Table1[[#This Row],[Date Joined]],"MMM")</f>
        <v>Nov</v>
      </c>
      <c r="S1788" s="1" t="str">
        <f>TEXT(Table1[[#This Row],[Date Joined]],"YYYY")</f>
        <v>2017</v>
      </c>
    </row>
    <row r="1789" spans="1:19" x14ac:dyDescent="0.3">
      <c r="A1789" s="1" t="s">
        <v>3302</v>
      </c>
      <c r="B1789" s="1" t="s">
        <v>52</v>
      </c>
      <c r="C1789" s="1" t="s">
        <v>15</v>
      </c>
      <c r="D1789" s="2">
        <v>29</v>
      </c>
      <c r="E1789" s="1" t="s">
        <v>16</v>
      </c>
      <c r="F1789" s="1" t="s">
        <v>17</v>
      </c>
      <c r="G1789" s="28">
        <v>43054</v>
      </c>
      <c r="H1789" s="3">
        <v>85413.96</v>
      </c>
      <c r="I1789" s="1" t="s">
        <v>49</v>
      </c>
      <c r="J1789" s="1" t="s">
        <v>19</v>
      </c>
      <c r="K1789" s="1" t="s">
        <v>20</v>
      </c>
      <c r="L1789" s="1" t="s">
        <v>20</v>
      </c>
      <c r="M1789" s="1" t="s">
        <v>21</v>
      </c>
      <c r="N1789" s="1" t="s">
        <v>22</v>
      </c>
      <c r="O1789" s="1" t="s">
        <v>20</v>
      </c>
      <c r="P1789" s="1" t="str">
        <f>IFERROR( LOOKUP(Table1[[#This Row],[Age]],$AO$3:$AO$8,$AP$3:$AP$8), "Out of Range")</f>
        <v>26-35</v>
      </c>
      <c r="Q1789" s="1" t="str">
        <f>TEXT(Table1[[#This Row],[Date Joined]],"DD")</f>
        <v>15</v>
      </c>
      <c r="R1789" s="1" t="str">
        <f>TEXT(Table1[[#This Row],[Date Joined]],"MMM")</f>
        <v>Nov</v>
      </c>
      <c r="S1789" s="1" t="str">
        <f>TEXT(Table1[[#This Row],[Date Joined]],"YYYY")</f>
        <v>2017</v>
      </c>
    </row>
    <row r="1790" spans="1:19" x14ac:dyDescent="0.3">
      <c r="A1790" s="1" t="s">
        <v>1897</v>
      </c>
      <c r="B1790" s="1" t="s">
        <v>87</v>
      </c>
      <c r="C1790" s="1" t="s">
        <v>24</v>
      </c>
      <c r="D1790" s="2">
        <v>39</v>
      </c>
      <c r="E1790" s="1" t="s">
        <v>16</v>
      </c>
      <c r="F1790" s="1" t="s">
        <v>41</v>
      </c>
      <c r="G1790" s="28">
        <v>42973</v>
      </c>
      <c r="H1790" s="3">
        <v>26888.240000000002</v>
      </c>
      <c r="I1790" s="1" t="s">
        <v>18</v>
      </c>
      <c r="J1790" s="1" t="s">
        <v>27</v>
      </c>
      <c r="K1790" s="1" t="s">
        <v>28</v>
      </c>
      <c r="L1790" s="1" t="s">
        <v>20</v>
      </c>
      <c r="M1790" s="1" t="s">
        <v>22</v>
      </c>
      <c r="N1790" s="1" t="s">
        <v>22</v>
      </c>
      <c r="O1790" s="1" t="s">
        <v>20</v>
      </c>
      <c r="P1790" s="1" t="str">
        <f>IFERROR( LOOKUP(Table1[[#This Row],[Age]],$AO$3:$AO$8,$AP$3:$AP$8), "Out of Range")</f>
        <v>35-45</v>
      </c>
      <c r="Q1790" s="1" t="str">
        <f>TEXT(Table1[[#This Row],[Date Joined]],"DD")</f>
        <v>26</v>
      </c>
      <c r="R1790" s="1" t="str">
        <f>TEXT(Table1[[#This Row],[Date Joined]],"MMM")</f>
        <v>Aug</v>
      </c>
      <c r="S1790" s="1" t="str">
        <f>TEXT(Table1[[#This Row],[Date Joined]],"YYYY")</f>
        <v>2017</v>
      </c>
    </row>
    <row r="1791" spans="1:19" x14ac:dyDescent="0.3">
      <c r="A1791" s="1" t="s">
        <v>1898</v>
      </c>
      <c r="B1791" s="1" t="s">
        <v>102</v>
      </c>
      <c r="C1791" s="1" t="s">
        <v>24</v>
      </c>
      <c r="D1791" s="2">
        <v>40</v>
      </c>
      <c r="E1791" s="1" t="s">
        <v>16</v>
      </c>
      <c r="F1791" s="1" t="s">
        <v>17</v>
      </c>
      <c r="G1791" s="28">
        <v>42973</v>
      </c>
      <c r="H1791" s="3">
        <v>91661.759999999995</v>
      </c>
      <c r="I1791" s="1" t="s">
        <v>18</v>
      </c>
      <c r="J1791" s="1" t="s">
        <v>27</v>
      </c>
      <c r="K1791" s="1" t="s">
        <v>28</v>
      </c>
      <c r="L1791" s="1" t="s">
        <v>20</v>
      </c>
      <c r="M1791" s="1" t="s">
        <v>22</v>
      </c>
      <c r="N1791" s="1" t="s">
        <v>22</v>
      </c>
      <c r="O1791" s="1" t="s">
        <v>20</v>
      </c>
      <c r="P1791" s="1" t="str">
        <f>IFERROR( LOOKUP(Table1[[#This Row],[Age]],$AO$3:$AO$8,$AP$3:$AP$8), "Out of Range")</f>
        <v>35-45</v>
      </c>
      <c r="Q1791" s="1" t="str">
        <f>TEXT(Table1[[#This Row],[Date Joined]],"DD")</f>
        <v>26</v>
      </c>
      <c r="R1791" s="1" t="str">
        <f>TEXT(Table1[[#This Row],[Date Joined]],"MMM")</f>
        <v>Aug</v>
      </c>
      <c r="S1791" s="1" t="str">
        <f>TEXT(Table1[[#This Row],[Date Joined]],"YYYY")</f>
        <v>2017</v>
      </c>
    </row>
    <row r="1792" spans="1:19" x14ac:dyDescent="0.3">
      <c r="A1792" s="1" t="s">
        <v>1899</v>
      </c>
      <c r="B1792" s="1" t="s">
        <v>30</v>
      </c>
      <c r="C1792" s="1" t="s">
        <v>15</v>
      </c>
      <c r="D1792" s="2">
        <v>42</v>
      </c>
      <c r="E1792" s="1" t="s">
        <v>40</v>
      </c>
      <c r="F1792" s="1" t="s">
        <v>26</v>
      </c>
      <c r="G1792" s="28">
        <v>42973</v>
      </c>
      <c r="H1792" s="3">
        <v>55030.18</v>
      </c>
      <c r="I1792" s="1" t="s">
        <v>18</v>
      </c>
      <c r="J1792" s="1" t="s">
        <v>27</v>
      </c>
      <c r="K1792" s="1" t="s">
        <v>28</v>
      </c>
      <c r="L1792" s="1" t="s">
        <v>20</v>
      </c>
      <c r="M1792" s="1" t="s">
        <v>21</v>
      </c>
      <c r="N1792" s="1" t="s">
        <v>22</v>
      </c>
      <c r="O1792" s="1" t="s">
        <v>20</v>
      </c>
      <c r="P1792" s="1" t="str">
        <f>IFERROR( LOOKUP(Table1[[#This Row],[Age]],$AO$3:$AO$8,$AP$3:$AP$8), "Out of Range")</f>
        <v>35-45</v>
      </c>
      <c r="Q1792" s="1" t="str">
        <f>TEXT(Table1[[#This Row],[Date Joined]],"DD")</f>
        <v>26</v>
      </c>
      <c r="R1792" s="1" t="str">
        <f>TEXT(Table1[[#This Row],[Date Joined]],"MMM")</f>
        <v>Aug</v>
      </c>
      <c r="S1792" s="1" t="str">
        <f>TEXT(Table1[[#This Row],[Date Joined]],"YYYY")</f>
        <v>2017</v>
      </c>
    </row>
    <row r="1793" spans="1:19" x14ac:dyDescent="0.3">
      <c r="A1793" s="1" t="s">
        <v>1900</v>
      </c>
      <c r="B1793" s="1" t="s">
        <v>14</v>
      </c>
      <c r="C1793" s="1" t="s">
        <v>24</v>
      </c>
      <c r="D1793" s="2">
        <v>53</v>
      </c>
      <c r="E1793" s="1" t="s">
        <v>40</v>
      </c>
      <c r="F1793" s="1" t="s">
        <v>41</v>
      </c>
      <c r="G1793" s="28">
        <v>42973</v>
      </c>
      <c r="H1793" s="3">
        <v>56124.24</v>
      </c>
      <c r="I1793" s="1" t="s">
        <v>18</v>
      </c>
      <c r="J1793" s="1" t="s">
        <v>27</v>
      </c>
      <c r="K1793" s="1" t="s">
        <v>28</v>
      </c>
      <c r="L1793" s="1" t="s">
        <v>20</v>
      </c>
      <c r="M1793" s="1" t="s">
        <v>22</v>
      </c>
      <c r="N1793" s="1" t="s">
        <v>22</v>
      </c>
      <c r="O1793" s="1" t="s">
        <v>20</v>
      </c>
      <c r="P1793" s="1" t="str">
        <f>IFERROR( LOOKUP(Table1[[#This Row],[Age]],$AO$3:$AO$8,$AP$3:$AP$8), "Out of Range")</f>
        <v>45-55</v>
      </c>
      <c r="Q1793" s="1" t="str">
        <f>TEXT(Table1[[#This Row],[Date Joined]],"DD")</f>
        <v>26</v>
      </c>
      <c r="R1793" s="1" t="str">
        <f>TEXT(Table1[[#This Row],[Date Joined]],"MMM")</f>
        <v>Aug</v>
      </c>
      <c r="S1793" s="1" t="str">
        <f>TEXT(Table1[[#This Row],[Date Joined]],"YYYY")</f>
        <v>2017</v>
      </c>
    </row>
    <row r="1794" spans="1:19" x14ac:dyDescent="0.3">
      <c r="A1794" s="1" t="s">
        <v>1901</v>
      </c>
      <c r="B1794" s="1" t="s">
        <v>104</v>
      </c>
      <c r="C1794" s="1" t="s">
        <v>15</v>
      </c>
      <c r="D1794" s="2">
        <v>35</v>
      </c>
      <c r="E1794" s="1" t="s">
        <v>34</v>
      </c>
      <c r="F1794" s="1" t="s">
        <v>17</v>
      </c>
      <c r="G1794" s="28">
        <v>42973</v>
      </c>
      <c r="H1794" s="3">
        <v>30952.27</v>
      </c>
      <c r="I1794" s="1" t="s">
        <v>18</v>
      </c>
      <c r="J1794" s="1" t="s">
        <v>19</v>
      </c>
      <c r="K1794" s="1" t="s">
        <v>28</v>
      </c>
      <c r="L1794" s="1" t="s">
        <v>20</v>
      </c>
      <c r="M1794" s="1" t="s">
        <v>21</v>
      </c>
      <c r="N1794" s="1" t="s">
        <v>22</v>
      </c>
      <c r="O1794" s="1" t="s">
        <v>20</v>
      </c>
      <c r="P1794" s="1" t="str">
        <f>IFERROR( LOOKUP(Table1[[#This Row],[Age]],$AO$3:$AO$8,$AP$3:$AP$8), "Out of Range")</f>
        <v>35-45</v>
      </c>
      <c r="Q1794" s="1" t="str">
        <f>TEXT(Table1[[#This Row],[Date Joined]],"DD")</f>
        <v>26</v>
      </c>
      <c r="R1794" s="1" t="str">
        <f>TEXT(Table1[[#This Row],[Date Joined]],"MMM")</f>
        <v>Aug</v>
      </c>
      <c r="S1794" s="1" t="str">
        <f>TEXT(Table1[[#This Row],[Date Joined]],"YYYY")</f>
        <v>2017</v>
      </c>
    </row>
    <row r="1795" spans="1:19" x14ac:dyDescent="0.3">
      <c r="A1795" s="1" t="s">
        <v>3306</v>
      </c>
      <c r="B1795" s="1" t="s">
        <v>108</v>
      </c>
      <c r="C1795" s="1" t="s">
        <v>15</v>
      </c>
      <c r="D1795" s="2">
        <v>29</v>
      </c>
      <c r="E1795" s="1" t="s">
        <v>16</v>
      </c>
      <c r="F1795" s="1" t="s">
        <v>41</v>
      </c>
      <c r="G1795" s="28">
        <v>43054</v>
      </c>
      <c r="H1795" s="3">
        <v>53859.57</v>
      </c>
      <c r="I1795" s="1" t="s">
        <v>31</v>
      </c>
      <c r="J1795" s="1" t="s">
        <v>27</v>
      </c>
      <c r="K1795" s="1" t="s">
        <v>20</v>
      </c>
      <c r="L1795" s="1" t="s">
        <v>20</v>
      </c>
      <c r="M1795" s="1" t="s">
        <v>53</v>
      </c>
      <c r="N1795" s="1" t="s">
        <v>22</v>
      </c>
      <c r="O1795" s="1" t="s">
        <v>20</v>
      </c>
      <c r="P1795" s="1" t="str">
        <f>IFERROR( LOOKUP(Table1[[#This Row],[Age]],$AO$3:$AO$8,$AP$3:$AP$8), "Out of Range")</f>
        <v>26-35</v>
      </c>
      <c r="Q1795" s="1" t="str">
        <f>TEXT(Table1[[#This Row],[Date Joined]],"DD")</f>
        <v>15</v>
      </c>
      <c r="R1795" s="1" t="str">
        <f>TEXT(Table1[[#This Row],[Date Joined]],"MMM")</f>
        <v>Nov</v>
      </c>
      <c r="S1795" s="1" t="str">
        <f>TEXT(Table1[[#This Row],[Date Joined]],"YYYY")</f>
        <v>2017</v>
      </c>
    </row>
    <row r="1796" spans="1:19" x14ac:dyDescent="0.3">
      <c r="A1796" s="1" t="s">
        <v>1903</v>
      </c>
      <c r="B1796" s="1" t="s">
        <v>42</v>
      </c>
      <c r="C1796" s="1" t="s">
        <v>24</v>
      </c>
      <c r="D1796" s="2">
        <v>37</v>
      </c>
      <c r="E1796" s="1" t="s">
        <v>25</v>
      </c>
      <c r="F1796" s="1" t="s">
        <v>17</v>
      </c>
      <c r="G1796" s="28">
        <v>42973</v>
      </c>
      <c r="H1796" s="3">
        <v>32571.39</v>
      </c>
      <c r="I1796" s="1" t="s">
        <v>49</v>
      </c>
      <c r="J1796" s="1" t="s">
        <v>27</v>
      </c>
      <c r="K1796" s="1" t="s">
        <v>28</v>
      </c>
      <c r="L1796" s="1" t="s">
        <v>28</v>
      </c>
      <c r="M1796" s="1" t="s">
        <v>22</v>
      </c>
      <c r="N1796" s="1" t="s">
        <v>22</v>
      </c>
      <c r="O1796" s="1" t="s">
        <v>20</v>
      </c>
      <c r="P1796" s="1" t="str">
        <f>IFERROR( LOOKUP(Table1[[#This Row],[Age]],$AO$3:$AO$8,$AP$3:$AP$8), "Out of Range")</f>
        <v>35-45</v>
      </c>
      <c r="Q1796" s="1" t="str">
        <f>TEXT(Table1[[#This Row],[Date Joined]],"DD")</f>
        <v>26</v>
      </c>
      <c r="R1796" s="1" t="str">
        <f>TEXT(Table1[[#This Row],[Date Joined]],"MMM")</f>
        <v>Aug</v>
      </c>
      <c r="S1796" s="1" t="str">
        <f>TEXT(Table1[[#This Row],[Date Joined]],"YYYY")</f>
        <v>2017</v>
      </c>
    </row>
    <row r="1797" spans="1:19" x14ac:dyDescent="0.3">
      <c r="A1797" s="1" t="s">
        <v>1904</v>
      </c>
      <c r="B1797" s="1" t="s">
        <v>58</v>
      </c>
      <c r="C1797" s="1" t="s">
        <v>15</v>
      </c>
      <c r="D1797" s="2">
        <v>36</v>
      </c>
      <c r="E1797" s="1" t="s">
        <v>16</v>
      </c>
      <c r="F1797" s="1" t="s">
        <v>26</v>
      </c>
      <c r="G1797" s="28">
        <v>42974</v>
      </c>
      <c r="H1797" s="3">
        <v>17526.43</v>
      </c>
      <c r="I1797" s="1" t="s">
        <v>31</v>
      </c>
      <c r="J1797" s="1" t="s">
        <v>27</v>
      </c>
      <c r="K1797" s="1" t="s">
        <v>20</v>
      </c>
      <c r="L1797" s="1" t="s">
        <v>20</v>
      </c>
      <c r="M1797" s="1" t="s">
        <v>22</v>
      </c>
      <c r="N1797" s="1" t="s">
        <v>22</v>
      </c>
      <c r="O1797" s="1" t="s">
        <v>20</v>
      </c>
      <c r="P1797" s="1" t="str">
        <f>IFERROR( LOOKUP(Table1[[#This Row],[Age]],$AO$3:$AO$8,$AP$3:$AP$8), "Out of Range")</f>
        <v>35-45</v>
      </c>
      <c r="Q1797" s="1" t="str">
        <f>TEXT(Table1[[#This Row],[Date Joined]],"DD")</f>
        <v>27</v>
      </c>
      <c r="R1797" s="1" t="str">
        <f>TEXT(Table1[[#This Row],[Date Joined]],"MMM")</f>
        <v>Aug</v>
      </c>
      <c r="S1797" s="1" t="str">
        <f>TEXT(Table1[[#This Row],[Date Joined]],"YYYY")</f>
        <v>2017</v>
      </c>
    </row>
    <row r="1798" spans="1:19" x14ac:dyDescent="0.3">
      <c r="A1798" s="1" t="s">
        <v>1905</v>
      </c>
      <c r="B1798" s="1" t="s">
        <v>73</v>
      </c>
      <c r="C1798" s="1" t="s">
        <v>15</v>
      </c>
      <c r="D1798" s="2">
        <v>44</v>
      </c>
      <c r="E1798" s="1" t="s">
        <v>16</v>
      </c>
      <c r="F1798" s="1" t="s">
        <v>17</v>
      </c>
      <c r="G1798" s="28">
        <v>42974</v>
      </c>
      <c r="H1798" s="3">
        <v>4053.43</v>
      </c>
      <c r="I1798" s="1" t="s">
        <v>18</v>
      </c>
      <c r="J1798" s="1" t="s">
        <v>27</v>
      </c>
      <c r="K1798" s="1" t="s">
        <v>20</v>
      </c>
      <c r="L1798" s="1" t="s">
        <v>20</v>
      </c>
      <c r="M1798" s="1" t="s">
        <v>21</v>
      </c>
      <c r="N1798" s="1" t="s">
        <v>22</v>
      </c>
      <c r="O1798" s="1" t="s">
        <v>20</v>
      </c>
      <c r="P1798" s="1" t="str">
        <f>IFERROR( LOOKUP(Table1[[#This Row],[Age]],$AO$3:$AO$8,$AP$3:$AP$8), "Out of Range")</f>
        <v>35-45</v>
      </c>
      <c r="Q1798" s="1" t="str">
        <f>TEXT(Table1[[#This Row],[Date Joined]],"DD")</f>
        <v>27</v>
      </c>
      <c r="R1798" s="1" t="str">
        <f>TEXT(Table1[[#This Row],[Date Joined]],"MMM")</f>
        <v>Aug</v>
      </c>
      <c r="S1798" s="1" t="str">
        <f>TEXT(Table1[[#This Row],[Date Joined]],"YYYY")</f>
        <v>2017</v>
      </c>
    </row>
    <row r="1799" spans="1:19" x14ac:dyDescent="0.3">
      <c r="A1799" s="1" t="s">
        <v>3312</v>
      </c>
      <c r="B1799" s="1" t="s">
        <v>64</v>
      </c>
      <c r="C1799" s="1" t="s">
        <v>15</v>
      </c>
      <c r="D1799" s="2">
        <v>29</v>
      </c>
      <c r="E1799" s="1" t="s">
        <v>16</v>
      </c>
      <c r="F1799" s="1" t="s">
        <v>26</v>
      </c>
      <c r="G1799" s="28">
        <v>43055</v>
      </c>
      <c r="H1799" s="3">
        <v>55263.31</v>
      </c>
      <c r="I1799" s="1" t="s">
        <v>18</v>
      </c>
      <c r="J1799" s="1" t="s">
        <v>27</v>
      </c>
      <c r="K1799" s="1" t="s">
        <v>28</v>
      </c>
      <c r="L1799" s="1" t="s">
        <v>20</v>
      </c>
      <c r="M1799" s="1" t="s">
        <v>22</v>
      </c>
      <c r="N1799" s="1" t="s">
        <v>22</v>
      </c>
      <c r="O1799" s="1" t="s">
        <v>20</v>
      </c>
      <c r="P1799" s="1" t="str">
        <f>IFERROR( LOOKUP(Table1[[#This Row],[Age]],$AO$3:$AO$8,$AP$3:$AP$8), "Out of Range")</f>
        <v>26-35</v>
      </c>
      <c r="Q1799" s="1" t="str">
        <f>TEXT(Table1[[#This Row],[Date Joined]],"DD")</f>
        <v>16</v>
      </c>
      <c r="R1799" s="1" t="str">
        <f>TEXT(Table1[[#This Row],[Date Joined]],"MMM")</f>
        <v>Nov</v>
      </c>
      <c r="S1799" s="1" t="str">
        <f>TEXT(Table1[[#This Row],[Date Joined]],"YYYY")</f>
        <v>2017</v>
      </c>
    </row>
    <row r="1800" spans="1:19" x14ac:dyDescent="0.3">
      <c r="A1800" s="1" t="s">
        <v>1907</v>
      </c>
      <c r="B1800" s="1" t="s">
        <v>67</v>
      </c>
      <c r="C1800" s="1" t="s">
        <v>15</v>
      </c>
      <c r="D1800" s="2">
        <v>39</v>
      </c>
      <c r="E1800" s="1" t="s">
        <v>16</v>
      </c>
      <c r="F1800" s="1" t="s">
        <v>17</v>
      </c>
      <c r="G1800" s="28">
        <v>42974</v>
      </c>
      <c r="H1800" s="3">
        <v>26021.06</v>
      </c>
      <c r="I1800" s="1" t="s">
        <v>18</v>
      </c>
      <c r="J1800" s="1" t="s">
        <v>32</v>
      </c>
      <c r="K1800" s="1" t="s">
        <v>20</v>
      </c>
      <c r="L1800" s="1" t="s">
        <v>20</v>
      </c>
      <c r="M1800" s="1" t="s">
        <v>21</v>
      </c>
      <c r="N1800" s="1" t="s">
        <v>22</v>
      </c>
      <c r="O1800" s="1" t="s">
        <v>20</v>
      </c>
      <c r="P1800" s="1" t="str">
        <f>IFERROR( LOOKUP(Table1[[#This Row],[Age]],$AO$3:$AO$8,$AP$3:$AP$8), "Out of Range")</f>
        <v>35-45</v>
      </c>
      <c r="Q1800" s="1" t="str">
        <f>TEXT(Table1[[#This Row],[Date Joined]],"DD")</f>
        <v>27</v>
      </c>
      <c r="R1800" s="1" t="str">
        <f>TEXT(Table1[[#This Row],[Date Joined]],"MMM")</f>
        <v>Aug</v>
      </c>
      <c r="S1800" s="1" t="str">
        <f>TEXT(Table1[[#This Row],[Date Joined]],"YYYY")</f>
        <v>2017</v>
      </c>
    </row>
    <row r="1801" spans="1:19" x14ac:dyDescent="0.3">
      <c r="A1801" s="1" t="s">
        <v>3340</v>
      </c>
      <c r="B1801" s="1" t="s">
        <v>35</v>
      </c>
      <c r="C1801" s="1" t="s">
        <v>24</v>
      </c>
      <c r="D1801" s="2">
        <v>29</v>
      </c>
      <c r="E1801" s="1" t="s">
        <v>16</v>
      </c>
      <c r="F1801" s="1" t="s">
        <v>17</v>
      </c>
      <c r="G1801" s="28">
        <v>43056</v>
      </c>
      <c r="H1801" s="3">
        <v>106600.03</v>
      </c>
      <c r="I1801" s="1" t="s">
        <v>18</v>
      </c>
      <c r="J1801" s="1" t="s">
        <v>27</v>
      </c>
      <c r="K1801" s="1" t="s">
        <v>28</v>
      </c>
      <c r="L1801" s="1" t="s">
        <v>20</v>
      </c>
      <c r="M1801" s="1" t="s">
        <v>21</v>
      </c>
      <c r="N1801" s="1" t="s">
        <v>29</v>
      </c>
      <c r="O1801" s="1" t="s">
        <v>20</v>
      </c>
      <c r="P1801" s="1" t="str">
        <f>IFERROR( LOOKUP(Table1[[#This Row],[Age]],$AO$3:$AO$8,$AP$3:$AP$8), "Out of Range")</f>
        <v>26-35</v>
      </c>
      <c r="Q1801" s="1" t="str">
        <f>TEXT(Table1[[#This Row],[Date Joined]],"DD")</f>
        <v>17</v>
      </c>
      <c r="R1801" s="1" t="str">
        <f>TEXT(Table1[[#This Row],[Date Joined]],"MMM")</f>
        <v>Nov</v>
      </c>
      <c r="S1801" s="1" t="str">
        <f>TEXT(Table1[[#This Row],[Date Joined]],"YYYY")</f>
        <v>2017</v>
      </c>
    </row>
    <row r="1802" spans="1:19" x14ac:dyDescent="0.3">
      <c r="A1802" s="1" t="s">
        <v>1909</v>
      </c>
      <c r="B1802" s="1" t="s">
        <v>107</v>
      </c>
      <c r="C1802" s="1" t="s">
        <v>15</v>
      </c>
      <c r="D1802" s="2">
        <v>34</v>
      </c>
      <c r="E1802" s="1" t="s">
        <v>16</v>
      </c>
      <c r="F1802" s="1" t="s">
        <v>17</v>
      </c>
      <c r="G1802" s="28">
        <v>42974</v>
      </c>
      <c r="H1802" s="3">
        <v>86438.15</v>
      </c>
      <c r="I1802" s="1" t="s">
        <v>18</v>
      </c>
      <c r="J1802" s="1" t="s">
        <v>32</v>
      </c>
      <c r="K1802" s="1" t="s">
        <v>28</v>
      </c>
      <c r="L1802" s="1" t="s">
        <v>20</v>
      </c>
      <c r="M1802" s="1" t="s">
        <v>22</v>
      </c>
      <c r="N1802" s="1" t="s">
        <v>22</v>
      </c>
      <c r="O1802" s="1" t="s">
        <v>20</v>
      </c>
      <c r="P1802" s="1" t="str">
        <f>IFERROR( LOOKUP(Table1[[#This Row],[Age]],$AO$3:$AO$8,$AP$3:$AP$8), "Out of Range")</f>
        <v>26-35</v>
      </c>
      <c r="Q1802" s="1" t="str">
        <f>TEXT(Table1[[#This Row],[Date Joined]],"DD")</f>
        <v>27</v>
      </c>
      <c r="R1802" s="1" t="str">
        <f>TEXT(Table1[[#This Row],[Date Joined]],"MMM")</f>
        <v>Aug</v>
      </c>
      <c r="S1802" s="1" t="str">
        <f>TEXT(Table1[[#This Row],[Date Joined]],"YYYY")</f>
        <v>2017</v>
      </c>
    </row>
    <row r="1803" spans="1:19" x14ac:dyDescent="0.3">
      <c r="A1803" s="1" t="s">
        <v>1910</v>
      </c>
      <c r="B1803" s="1" t="s">
        <v>80</v>
      </c>
      <c r="C1803" s="1" t="s">
        <v>24</v>
      </c>
      <c r="D1803" s="2">
        <v>41</v>
      </c>
      <c r="E1803" s="1" t="s">
        <v>16</v>
      </c>
      <c r="F1803" s="1" t="s">
        <v>26</v>
      </c>
      <c r="G1803" s="28">
        <v>42974</v>
      </c>
      <c r="H1803" s="3">
        <v>64623.040000000001</v>
      </c>
      <c r="I1803" s="1" t="s">
        <v>18</v>
      </c>
      <c r="J1803" s="1" t="s">
        <v>27</v>
      </c>
      <c r="K1803" s="1" t="s">
        <v>28</v>
      </c>
      <c r="L1803" s="1" t="s">
        <v>20</v>
      </c>
      <c r="M1803" s="1" t="s">
        <v>22</v>
      </c>
      <c r="N1803" s="1" t="s">
        <v>22</v>
      </c>
      <c r="O1803" s="1" t="s">
        <v>20</v>
      </c>
      <c r="P1803" s="1" t="str">
        <f>IFERROR( LOOKUP(Table1[[#This Row],[Age]],$AO$3:$AO$8,$AP$3:$AP$8), "Out of Range")</f>
        <v>35-45</v>
      </c>
      <c r="Q1803" s="1" t="str">
        <f>TEXT(Table1[[#This Row],[Date Joined]],"DD")</f>
        <v>27</v>
      </c>
      <c r="R1803" s="1" t="str">
        <f>TEXT(Table1[[#This Row],[Date Joined]],"MMM")</f>
        <v>Aug</v>
      </c>
      <c r="S1803" s="1" t="str">
        <f>TEXT(Table1[[#This Row],[Date Joined]],"YYYY")</f>
        <v>2017</v>
      </c>
    </row>
    <row r="1804" spans="1:19" x14ac:dyDescent="0.3">
      <c r="A1804" s="1" t="s">
        <v>3373</v>
      </c>
      <c r="B1804" s="1" t="s">
        <v>103</v>
      </c>
      <c r="C1804" s="1" t="s">
        <v>15</v>
      </c>
      <c r="D1804" s="2">
        <v>29</v>
      </c>
      <c r="E1804" s="1" t="s">
        <v>34</v>
      </c>
      <c r="F1804" s="1" t="s">
        <v>17</v>
      </c>
      <c r="G1804" s="28">
        <v>43058</v>
      </c>
      <c r="H1804" s="3">
        <v>141077.96</v>
      </c>
      <c r="I1804" s="1" t="s">
        <v>31</v>
      </c>
      <c r="J1804" s="1" t="s">
        <v>32</v>
      </c>
      <c r="K1804" s="1" t="s">
        <v>20</v>
      </c>
      <c r="L1804" s="1" t="s">
        <v>20</v>
      </c>
      <c r="M1804" s="1" t="s">
        <v>21</v>
      </c>
      <c r="N1804" s="1" t="s">
        <v>22</v>
      </c>
      <c r="O1804" s="1" t="s">
        <v>20</v>
      </c>
      <c r="P1804" s="1" t="str">
        <f>IFERROR( LOOKUP(Table1[[#This Row],[Age]],$AO$3:$AO$8,$AP$3:$AP$8), "Out of Range")</f>
        <v>26-35</v>
      </c>
      <c r="Q1804" s="1" t="str">
        <f>TEXT(Table1[[#This Row],[Date Joined]],"DD")</f>
        <v>19</v>
      </c>
      <c r="R1804" s="1" t="str">
        <f>TEXT(Table1[[#This Row],[Date Joined]],"MMM")</f>
        <v>Nov</v>
      </c>
      <c r="S1804" s="1" t="str">
        <f>TEXT(Table1[[#This Row],[Date Joined]],"YYYY")</f>
        <v>2017</v>
      </c>
    </row>
    <row r="1805" spans="1:19" x14ac:dyDescent="0.3">
      <c r="A1805" s="1" t="s">
        <v>1912</v>
      </c>
      <c r="B1805" s="1" t="s">
        <v>14</v>
      </c>
      <c r="C1805" s="1" t="s">
        <v>24</v>
      </c>
      <c r="D1805" s="2">
        <v>38</v>
      </c>
      <c r="E1805" s="1" t="s">
        <v>16</v>
      </c>
      <c r="F1805" s="1" t="s">
        <v>17</v>
      </c>
      <c r="G1805" s="28">
        <v>42974</v>
      </c>
      <c r="H1805" s="3">
        <v>63903.24</v>
      </c>
      <c r="I1805" s="1" t="s">
        <v>31</v>
      </c>
      <c r="J1805" s="1" t="s">
        <v>27</v>
      </c>
      <c r="K1805" s="1" t="s">
        <v>28</v>
      </c>
      <c r="L1805" s="1" t="s">
        <v>20</v>
      </c>
      <c r="M1805" s="1" t="s">
        <v>53</v>
      </c>
      <c r="N1805" s="1" t="s">
        <v>22</v>
      </c>
      <c r="O1805" s="1" t="s">
        <v>20</v>
      </c>
      <c r="P1805" s="1" t="str">
        <f>IFERROR( LOOKUP(Table1[[#This Row],[Age]],$AO$3:$AO$8,$AP$3:$AP$8), "Out of Range")</f>
        <v>35-45</v>
      </c>
      <c r="Q1805" s="1" t="str">
        <f>TEXT(Table1[[#This Row],[Date Joined]],"DD")</f>
        <v>27</v>
      </c>
      <c r="R1805" s="1" t="str">
        <f>TEXT(Table1[[#This Row],[Date Joined]],"MMM")</f>
        <v>Aug</v>
      </c>
      <c r="S1805" s="1" t="str">
        <f>TEXT(Table1[[#This Row],[Date Joined]],"YYYY")</f>
        <v>2017</v>
      </c>
    </row>
    <row r="1806" spans="1:19" x14ac:dyDescent="0.3">
      <c r="A1806" s="1" t="s">
        <v>3423</v>
      </c>
      <c r="B1806" s="1" t="s">
        <v>82</v>
      </c>
      <c r="C1806" s="1" t="s">
        <v>24</v>
      </c>
      <c r="D1806" s="2">
        <v>29</v>
      </c>
      <c r="E1806" s="1" t="s">
        <v>16</v>
      </c>
      <c r="F1806" s="1" t="s">
        <v>17</v>
      </c>
      <c r="G1806" s="28">
        <v>43062</v>
      </c>
      <c r="H1806" s="3">
        <v>58691.39</v>
      </c>
      <c r="I1806" s="1" t="s">
        <v>18</v>
      </c>
      <c r="J1806" s="1" t="s">
        <v>32</v>
      </c>
      <c r="K1806" s="1" t="s">
        <v>20</v>
      </c>
      <c r="L1806" s="1" t="s">
        <v>20</v>
      </c>
      <c r="M1806" s="1" t="s">
        <v>21</v>
      </c>
      <c r="N1806" s="1" t="s">
        <v>29</v>
      </c>
      <c r="O1806" s="1" t="s">
        <v>20</v>
      </c>
      <c r="P1806" s="1" t="str">
        <f>IFERROR( LOOKUP(Table1[[#This Row],[Age]],$AO$3:$AO$8,$AP$3:$AP$8), "Out of Range")</f>
        <v>26-35</v>
      </c>
      <c r="Q1806" s="1" t="str">
        <f>TEXT(Table1[[#This Row],[Date Joined]],"DD")</f>
        <v>23</v>
      </c>
      <c r="R1806" s="1" t="str">
        <f>TEXT(Table1[[#This Row],[Date Joined]],"MMM")</f>
        <v>Nov</v>
      </c>
      <c r="S1806" s="1" t="str">
        <f>TEXT(Table1[[#This Row],[Date Joined]],"YYYY")</f>
        <v>2017</v>
      </c>
    </row>
    <row r="1807" spans="1:19" x14ac:dyDescent="0.3">
      <c r="A1807" s="1" t="s">
        <v>1914</v>
      </c>
      <c r="B1807" s="1" t="s">
        <v>23</v>
      </c>
      <c r="C1807" s="1" t="s">
        <v>15</v>
      </c>
      <c r="D1807" s="2">
        <v>35</v>
      </c>
      <c r="E1807" s="1" t="s">
        <v>16</v>
      </c>
      <c r="F1807" s="1" t="s">
        <v>41</v>
      </c>
      <c r="G1807" s="28">
        <v>42974</v>
      </c>
      <c r="H1807" s="3">
        <v>166285.22</v>
      </c>
      <c r="I1807" s="1" t="s">
        <v>18</v>
      </c>
      <c r="J1807" s="1" t="s">
        <v>32</v>
      </c>
      <c r="K1807" s="1" t="s">
        <v>20</v>
      </c>
      <c r="L1807" s="1" t="s">
        <v>20</v>
      </c>
      <c r="M1807" s="1" t="s">
        <v>21</v>
      </c>
      <c r="N1807" s="1" t="s">
        <v>29</v>
      </c>
      <c r="O1807" s="1" t="s">
        <v>20</v>
      </c>
      <c r="P1807" s="1" t="str">
        <f>IFERROR( LOOKUP(Table1[[#This Row],[Age]],$AO$3:$AO$8,$AP$3:$AP$8), "Out of Range")</f>
        <v>35-45</v>
      </c>
      <c r="Q1807" s="1" t="str">
        <f>TEXT(Table1[[#This Row],[Date Joined]],"DD")</f>
        <v>27</v>
      </c>
      <c r="R1807" s="1" t="str">
        <f>TEXT(Table1[[#This Row],[Date Joined]],"MMM")</f>
        <v>Aug</v>
      </c>
      <c r="S1807" s="1" t="str">
        <f>TEXT(Table1[[#This Row],[Date Joined]],"YYYY")</f>
        <v>2017</v>
      </c>
    </row>
    <row r="1808" spans="1:19" x14ac:dyDescent="0.3">
      <c r="A1808" s="1" t="s">
        <v>1915</v>
      </c>
      <c r="B1808" s="1" t="s">
        <v>90</v>
      </c>
      <c r="C1808" s="1" t="s">
        <v>24</v>
      </c>
      <c r="D1808" s="2">
        <v>54</v>
      </c>
      <c r="E1808" s="1" t="s">
        <v>40</v>
      </c>
      <c r="F1808" s="1" t="s">
        <v>41</v>
      </c>
      <c r="G1808" s="28">
        <v>42974</v>
      </c>
      <c r="H1808" s="3">
        <v>25485.82</v>
      </c>
      <c r="I1808" s="1" t="s">
        <v>18</v>
      </c>
      <c r="J1808" s="1" t="s">
        <v>32</v>
      </c>
      <c r="K1808" s="1" t="s">
        <v>20</v>
      </c>
      <c r="L1808" s="1" t="s">
        <v>20</v>
      </c>
      <c r="M1808" s="1" t="s">
        <v>22</v>
      </c>
      <c r="N1808" s="1" t="s">
        <v>22</v>
      </c>
      <c r="O1808" s="1" t="s">
        <v>20</v>
      </c>
      <c r="P1808" s="1" t="str">
        <f>IFERROR( LOOKUP(Table1[[#This Row],[Age]],$AO$3:$AO$8,$AP$3:$AP$8), "Out of Range")</f>
        <v>45-55</v>
      </c>
      <c r="Q1808" s="1" t="str">
        <f>TEXT(Table1[[#This Row],[Date Joined]],"DD")</f>
        <v>27</v>
      </c>
      <c r="R1808" s="1" t="str">
        <f>TEXT(Table1[[#This Row],[Date Joined]],"MMM")</f>
        <v>Aug</v>
      </c>
      <c r="S1808" s="1" t="str">
        <f>TEXT(Table1[[#This Row],[Date Joined]],"YYYY")</f>
        <v>2017</v>
      </c>
    </row>
    <row r="1809" spans="1:19" x14ac:dyDescent="0.3">
      <c r="A1809" s="1" t="s">
        <v>1916</v>
      </c>
      <c r="B1809" s="1" t="s">
        <v>78</v>
      </c>
      <c r="C1809" s="1" t="s">
        <v>24</v>
      </c>
      <c r="D1809" s="2">
        <v>47</v>
      </c>
      <c r="E1809" s="1" t="s">
        <v>40</v>
      </c>
      <c r="F1809" s="1" t="s">
        <v>17</v>
      </c>
      <c r="G1809" s="28">
        <v>42974</v>
      </c>
      <c r="H1809" s="3">
        <v>22912.94</v>
      </c>
      <c r="I1809" s="1" t="s">
        <v>18</v>
      </c>
      <c r="J1809" s="1" t="s">
        <v>32</v>
      </c>
      <c r="K1809" s="1" t="s">
        <v>20</v>
      </c>
      <c r="L1809" s="1" t="s">
        <v>20</v>
      </c>
      <c r="M1809" s="1" t="s">
        <v>21</v>
      </c>
      <c r="N1809" s="1" t="s">
        <v>22</v>
      </c>
      <c r="O1809" s="1" t="s">
        <v>20</v>
      </c>
      <c r="P1809" s="1" t="str">
        <f>IFERROR( LOOKUP(Table1[[#This Row],[Age]],$AO$3:$AO$8,$AP$3:$AP$8), "Out of Range")</f>
        <v>45-55</v>
      </c>
      <c r="Q1809" s="1" t="str">
        <f>TEXT(Table1[[#This Row],[Date Joined]],"DD")</f>
        <v>27</v>
      </c>
      <c r="R1809" s="1" t="str">
        <f>TEXT(Table1[[#This Row],[Date Joined]],"MMM")</f>
        <v>Aug</v>
      </c>
      <c r="S1809" s="1" t="str">
        <f>TEXT(Table1[[#This Row],[Date Joined]],"YYYY")</f>
        <v>2017</v>
      </c>
    </row>
    <row r="1810" spans="1:19" x14ac:dyDescent="0.3">
      <c r="A1810" s="1" t="s">
        <v>1917</v>
      </c>
      <c r="B1810" s="1" t="s">
        <v>42</v>
      </c>
      <c r="C1810" s="1" t="s">
        <v>24</v>
      </c>
      <c r="D1810" s="2">
        <v>54</v>
      </c>
      <c r="E1810" s="1" t="s">
        <v>40</v>
      </c>
      <c r="F1810" s="1" t="s">
        <v>41</v>
      </c>
      <c r="G1810" s="28">
        <v>42974</v>
      </c>
      <c r="H1810" s="3">
        <v>55236.6</v>
      </c>
      <c r="I1810" s="1" t="s">
        <v>18</v>
      </c>
      <c r="J1810" s="1" t="s">
        <v>27</v>
      </c>
      <c r="K1810" s="1" t="s">
        <v>20</v>
      </c>
      <c r="L1810" s="1" t="s">
        <v>20</v>
      </c>
      <c r="M1810" s="1" t="s">
        <v>21</v>
      </c>
      <c r="N1810" s="1" t="s">
        <v>22</v>
      </c>
      <c r="O1810" s="1" t="s">
        <v>20</v>
      </c>
      <c r="P1810" s="1" t="str">
        <f>IFERROR( LOOKUP(Table1[[#This Row],[Age]],$AO$3:$AO$8,$AP$3:$AP$8), "Out of Range")</f>
        <v>45-55</v>
      </c>
      <c r="Q1810" s="1" t="str">
        <f>TEXT(Table1[[#This Row],[Date Joined]],"DD")</f>
        <v>27</v>
      </c>
      <c r="R1810" s="1" t="str">
        <f>TEXT(Table1[[#This Row],[Date Joined]],"MMM")</f>
        <v>Aug</v>
      </c>
      <c r="S1810" s="1" t="str">
        <f>TEXT(Table1[[#This Row],[Date Joined]],"YYYY")</f>
        <v>2017</v>
      </c>
    </row>
    <row r="1811" spans="1:19" x14ac:dyDescent="0.3">
      <c r="A1811" s="1" t="s">
        <v>3473</v>
      </c>
      <c r="B1811" s="1" t="s">
        <v>52</v>
      </c>
      <c r="C1811" s="1" t="s">
        <v>24</v>
      </c>
      <c r="D1811" s="2">
        <v>29</v>
      </c>
      <c r="E1811" s="1" t="s">
        <v>16</v>
      </c>
      <c r="F1811" s="1" t="s">
        <v>41</v>
      </c>
      <c r="G1811" s="28">
        <v>43065</v>
      </c>
      <c r="H1811" s="3">
        <v>44259.01</v>
      </c>
      <c r="I1811" s="1" t="s">
        <v>49</v>
      </c>
      <c r="J1811" s="1" t="s">
        <v>27</v>
      </c>
      <c r="K1811" s="1" t="s">
        <v>20</v>
      </c>
      <c r="L1811" s="1" t="s">
        <v>28</v>
      </c>
      <c r="M1811" s="1" t="s">
        <v>22</v>
      </c>
      <c r="N1811" s="1" t="s">
        <v>22</v>
      </c>
      <c r="O1811" s="1" t="s">
        <v>20</v>
      </c>
      <c r="P1811" s="1" t="str">
        <f>IFERROR( LOOKUP(Table1[[#This Row],[Age]],$AO$3:$AO$8,$AP$3:$AP$8), "Out of Range")</f>
        <v>26-35</v>
      </c>
      <c r="Q1811" s="1" t="str">
        <f>TEXT(Table1[[#This Row],[Date Joined]],"DD")</f>
        <v>26</v>
      </c>
      <c r="R1811" s="1" t="str">
        <f>TEXT(Table1[[#This Row],[Date Joined]],"MMM")</f>
        <v>Nov</v>
      </c>
      <c r="S1811" s="1" t="str">
        <f>TEXT(Table1[[#This Row],[Date Joined]],"YYYY")</f>
        <v>2017</v>
      </c>
    </row>
    <row r="1812" spans="1:19" x14ac:dyDescent="0.3">
      <c r="A1812" s="1" t="s">
        <v>1919</v>
      </c>
      <c r="B1812" s="1" t="s">
        <v>87</v>
      </c>
      <c r="C1812" s="1" t="s">
        <v>15</v>
      </c>
      <c r="D1812" s="2">
        <v>53</v>
      </c>
      <c r="E1812" s="1" t="s">
        <v>40</v>
      </c>
      <c r="F1812" s="1" t="s">
        <v>41</v>
      </c>
      <c r="G1812" s="28">
        <v>42974</v>
      </c>
      <c r="H1812" s="3">
        <v>109636.93</v>
      </c>
      <c r="I1812" s="1" t="s">
        <v>18</v>
      </c>
      <c r="J1812" s="1" t="s">
        <v>27</v>
      </c>
      <c r="K1812" s="1" t="s">
        <v>28</v>
      </c>
      <c r="L1812" s="1" t="s">
        <v>20</v>
      </c>
      <c r="M1812" s="1" t="s">
        <v>21</v>
      </c>
      <c r="N1812" s="1" t="s">
        <v>29</v>
      </c>
      <c r="O1812" s="1" t="s">
        <v>20</v>
      </c>
      <c r="P1812" s="1" t="str">
        <f>IFERROR( LOOKUP(Table1[[#This Row],[Age]],$AO$3:$AO$8,$AP$3:$AP$8), "Out of Range")</f>
        <v>45-55</v>
      </c>
      <c r="Q1812" s="1" t="str">
        <f>TEXT(Table1[[#This Row],[Date Joined]],"DD")</f>
        <v>27</v>
      </c>
      <c r="R1812" s="1" t="str">
        <f>TEXT(Table1[[#This Row],[Date Joined]],"MMM")</f>
        <v>Aug</v>
      </c>
      <c r="S1812" s="1" t="str">
        <f>TEXT(Table1[[#This Row],[Date Joined]],"YYYY")</f>
        <v>2017</v>
      </c>
    </row>
    <row r="1813" spans="1:19" x14ac:dyDescent="0.3">
      <c r="A1813" s="1" t="s">
        <v>1920</v>
      </c>
      <c r="B1813" s="1" t="s">
        <v>35</v>
      </c>
      <c r="C1813" s="1" t="s">
        <v>15</v>
      </c>
      <c r="D1813" s="2">
        <v>36</v>
      </c>
      <c r="E1813" s="1" t="s">
        <v>34</v>
      </c>
      <c r="F1813" s="1" t="s">
        <v>17</v>
      </c>
      <c r="G1813" s="28">
        <v>42974</v>
      </c>
      <c r="H1813" s="3">
        <v>157371.07</v>
      </c>
      <c r="I1813" s="1" t="s">
        <v>31</v>
      </c>
      <c r="J1813" s="1" t="s">
        <v>27</v>
      </c>
      <c r="K1813" s="1" t="s">
        <v>28</v>
      </c>
      <c r="L1813" s="1" t="s">
        <v>20</v>
      </c>
      <c r="M1813" s="1" t="s">
        <v>21</v>
      </c>
      <c r="N1813" s="1" t="s">
        <v>22</v>
      </c>
      <c r="O1813" s="1" t="s">
        <v>20</v>
      </c>
      <c r="P1813" s="1" t="str">
        <f>IFERROR( LOOKUP(Table1[[#This Row],[Age]],$AO$3:$AO$8,$AP$3:$AP$8), "Out of Range")</f>
        <v>35-45</v>
      </c>
      <c r="Q1813" s="1" t="str">
        <f>TEXT(Table1[[#This Row],[Date Joined]],"DD")</f>
        <v>27</v>
      </c>
      <c r="R1813" s="1" t="str">
        <f>TEXT(Table1[[#This Row],[Date Joined]],"MMM")</f>
        <v>Aug</v>
      </c>
      <c r="S1813" s="1" t="str">
        <f>TEXT(Table1[[#This Row],[Date Joined]],"YYYY")</f>
        <v>2017</v>
      </c>
    </row>
    <row r="1814" spans="1:19" x14ac:dyDescent="0.3">
      <c r="A1814" s="1" t="s">
        <v>1921</v>
      </c>
      <c r="B1814" s="1" t="s">
        <v>82</v>
      </c>
      <c r="C1814" s="1" t="s">
        <v>15</v>
      </c>
      <c r="D1814" s="2">
        <v>39</v>
      </c>
      <c r="E1814" s="1" t="s">
        <v>34</v>
      </c>
      <c r="F1814" s="1" t="s">
        <v>17</v>
      </c>
      <c r="G1814" s="28">
        <v>42974</v>
      </c>
      <c r="H1814" s="3">
        <v>48402.67</v>
      </c>
      <c r="I1814" s="1" t="s">
        <v>49</v>
      </c>
      <c r="J1814" s="1" t="s">
        <v>27</v>
      </c>
      <c r="K1814" s="1" t="s">
        <v>20</v>
      </c>
      <c r="L1814" s="1" t="s">
        <v>20</v>
      </c>
      <c r="M1814" s="1" t="s">
        <v>22</v>
      </c>
      <c r="N1814" s="1" t="s">
        <v>22</v>
      </c>
      <c r="O1814" s="1" t="s">
        <v>20</v>
      </c>
      <c r="P1814" s="1" t="str">
        <f>IFERROR( LOOKUP(Table1[[#This Row],[Age]],$AO$3:$AO$8,$AP$3:$AP$8), "Out of Range")</f>
        <v>35-45</v>
      </c>
      <c r="Q1814" s="1" t="str">
        <f>TEXT(Table1[[#This Row],[Date Joined]],"DD")</f>
        <v>27</v>
      </c>
      <c r="R1814" s="1" t="str">
        <f>TEXT(Table1[[#This Row],[Date Joined]],"MMM")</f>
        <v>Aug</v>
      </c>
      <c r="S1814" s="1" t="str">
        <f>TEXT(Table1[[#This Row],[Date Joined]],"YYYY")</f>
        <v>2017</v>
      </c>
    </row>
    <row r="1815" spans="1:19" x14ac:dyDescent="0.3">
      <c r="A1815" s="1" t="s">
        <v>3485</v>
      </c>
      <c r="B1815" s="1" t="s">
        <v>102</v>
      </c>
      <c r="C1815" s="1" t="s">
        <v>24</v>
      </c>
      <c r="D1815" s="2">
        <v>29</v>
      </c>
      <c r="E1815" s="1" t="s">
        <v>16</v>
      </c>
      <c r="F1815" s="1" t="s">
        <v>41</v>
      </c>
      <c r="G1815" s="28">
        <v>43066</v>
      </c>
      <c r="H1815" s="3">
        <v>17518.97</v>
      </c>
      <c r="I1815" s="1" t="s">
        <v>31</v>
      </c>
      <c r="J1815" s="1" t="s">
        <v>27</v>
      </c>
      <c r="K1815" s="1" t="s">
        <v>28</v>
      </c>
      <c r="L1815" s="1" t="s">
        <v>20</v>
      </c>
      <c r="M1815" s="1" t="s">
        <v>21</v>
      </c>
      <c r="N1815" s="1" t="s">
        <v>22</v>
      </c>
      <c r="O1815" s="1" t="s">
        <v>20</v>
      </c>
      <c r="P1815" s="1" t="str">
        <f>IFERROR( LOOKUP(Table1[[#This Row],[Age]],$AO$3:$AO$8,$AP$3:$AP$8), "Out of Range")</f>
        <v>26-35</v>
      </c>
      <c r="Q1815" s="1" t="str">
        <f>TEXT(Table1[[#This Row],[Date Joined]],"DD")</f>
        <v>27</v>
      </c>
      <c r="R1815" s="1" t="str">
        <f>TEXT(Table1[[#This Row],[Date Joined]],"MMM")</f>
        <v>Nov</v>
      </c>
      <c r="S1815" s="1" t="str">
        <f>TEXT(Table1[[#This Row],[Date Joined]],"YYYY")</f>
        <v>2017</v>
      </c>
    </row>
    <row r="1816" spans="1:19" x14ac:dyDescent="0.3">
      <c r="A1816" s="1" t="s">
        <v>1923</v>
      </c>
      <c r="B1816" s="1" t="s">
        <v>67</v>
      </c>
      <c r="C1816" s="1" t="s">
        <v>24</v>
      </c>
      <c r="D1816" s="2">
        <v>35</v>
      </c>
      <c r="E1816" s="1" t="s">
        <v>25</v>
      </c>
      <c r="F1816" s="1" t="s">
        <v>26</v>
      </c>
      <c r="G1816" s="28">
        <v>42974</v>
      </c>
      <c r="H1816" s="3">
        <v>26785.3</v>
      </c>
      <c r="I1816" s="1" t="s">
        <v>18</v>
      </c>
      <c r="J1816" s="1" t="s">
        <v>32</v>
      </c>
      <c r="K1816" s="1" t="s">
        <v>20</v>
      </c>
      <c r="L1816" s="1" t="s">
        <v>20</v>
      </c>
      <c r="M1816" s="1" t="s">
        <v>21</v>
      </c>
      <c r="N1816" s="1" t="s">
        <v>22</v>
      </c>
      <c r="O1816" s="1" t="s">
        <v>20</v>
      </c>
      <c r="P1816" s="1" t="str">
        <f>IFERROR( LOOKUP(Table1[[#This Row],[Age]],$AO$3:$AO$8,$AP$3:$AP$8), "Out of Range")</f>
        <v>35-45</v>
      </c>
      <c r="Q1816" s="1" t="str">
        <f>TEXT(Table1[[#This Row],[Date Joined]],"DD")</f>
        <v>27</v>
      </c>
      <c r="R1816" s="1" t="str">
        <f>TEXT(Table1[[#This Row],[Date Joined]],"MMM")</f>
        <v>Aug</v>
      </c>
      <c r="S1816" s="1" t="str">
        <f>TEXT(Table1[[#This Row],[Date Joined]],"YYYY")</f>
        <v>2017</v>
      </c>
    </row>
    <row r="1817" spans="1:19" x14ac:dyDescent="0.3">
      <c r="A1817" s="1" t="s">
        <v>3495</v>
      </c>
      <c r="B1817" s="1" t="s">
        <v>46</v>
      </c>
      <c r="C1817" s="1" t="s">
        <v>15</v>
      </c>
      <c r="D1817" s="2">
        <v>29</v>
      </c>
      <c r="E1817" s="1" t="s">
        <v>16</v>
      </c>
      <c r="F1817" s="1" t="s">
        <v>17</v>
      </c>
      <c r="G1817" s="28">
        <v>43066</v>
      </c>
      <c r="H1817" s="3">
        <v>21173.51</v>
      </c>
      <c r="I1817" s="1" t="s">
        <v>18</v>
      </c>
      <c r="J1817" s="1" t="s">
        <v>27</v>
      </c>
      <c r="K1817" s="1" t="s">
        <v>28</v>
      </c>
      <c r="L1817" s="1" t="s">
        <v>20</v>
      </c>
      <c r="M1817" s="1" t="s">
        <v>22</v>
      </c>
      <c r="N1817" s="1" t="s">
        <v>22</v>
      </c>
      <c r="O1817" s="1" t="s">
        <v>20</v>
      </c>
      <c r="P1817" s="1" t="str">
        <f>IFERROR( LOOKUP(Table1[[#This Row],[Age]],$AO$3:$AO$8,$AP$3:$AP$8), "Out of Range")</f>
        <v>26-35</v>
      </c>
      <c r="Q1817" s="1" t="str">
        <f>TEXT(Table1[[#This Row],[Date Joined]],"DD")</f>
        <v>27</v>
      </c>
      <c r="R1817" s="1" t="str">
        <f>TEXT(Table1[[#This Row],[Date Joined]],"MMM")</f>
        <v>Nov</v>
      </c>
      <c r="S1817" s="1" t="str">
        <f>TEXT(Table1[[#This Row],[Date Joined]],"YYYY")</f>
        <v>2017</v>
      </c>
    </row>
    <row r="1818" spans="1:19" x14ac:dyDescent="0.3">
      <c r="A1818" s="1" t="s">
        <v>1925</v>
      </c>
      <c r="B1818" s="1" t="s">
        <v>61</v>
      </c>
      <c r="C1818" s="1" t="s">
        <v>15</v>
      </c>
      <c r="D1818" s="2">
        <v>35</v>
      </c>
      <c r="E1818" s="1" t="s">
        <v>25</v>
      </c>
      <c r="F1818" s="1" t="s">
        <v>17</v>
      </c>
      <c r="G1818" s="28">
        <v>42974</v>
      </c>
      <c r="H1818" s="3">
        <v>39268.79</v>
      </c>
      <c r="I1818" s="1" t="s">
        <v>18</v>
      </c>
      <c r="J1818" s="1" t="s">
        <v>27</v>
      </c>
      <c r="K1818" s="1" t="s">
        <v>20</v>
      </c>
      <c r="L1818" s="1" t="s">
        <v>28</v>
      </c>
      <c r="M1818" s="1" t="s">
        <v>21</v>
      </c>
      <c r="N1818" s="1" t="s">
        <v>22</v>
      </c>
      <c r="O1818" s="1" t="s">
        <v>20</v>
      </c>
      <c r="P1818" s="1" t="str">
        <f>IFERROR( LOOKUP(Table1[[#This Row],[Age]],$AO$3:$AO$8,$AP$3:$AP$8), "Out of Range")</f>
        <v>35-45</v>
      </c>
      <c r="Q1818" s="1" t="str">
        <f>TEXT(Table1[[#This Row],[Date Joined]],"DD")</f>
        <v>27</v>
      </c>
      <c r="R1818" s="1" t="str">
        <f>TEXT(Table1[[#This Row],[Date Joined]],"MMM")</f>
        <v>Aug</v>
      </c>
      <c r="S1818" s="1" t="str">
        <f>TEXT(Table1[[#This Row],[Date Joined]],"YYYY")</f>
        <v>2017</v>
      </c>
    </row>
    <row r="1819" spans="1:19" x14ac:dyDescent="0.3">
      <c r="A1819" s="1" t="s">
        <v>3538</v>
      </c>
      <c r="B1819" s="1" t="s">
        <v>104</v>
      </c>
      <c r="C1819" s="1" t="s">
        <v>24</v>
      </c>
      <c r="D1819" s="2">
        <v>29</v>
      </c>
      <c r="E1819" s="1" t="s">
        <v>34</v>
      </c>
      <c r="F1819" s="1" t="s">
        <v>26</v>
      </c>
      <c r="G1819" s="28">
        <v>43067</v>
      </c>
      <c r="H1819" s="3">
        <v>34401.15</v>
      </c>
      <c r="I1819" s="1" t="s">
        <v>18</v>
      </c>
      <c r="J1819" s="1" t="s">
        <v>19</v>
      </c>
      <c r="K1819" s="1" t="s">
        <v>28</v>
      </c>
      <c r="L1819" s="1" t="s">
        <v>20</v>
      </c>
      <c r="M1819" s="1" t="s">
        <v>21</v>
      </c>
      <c r="N1819" s="1" t="s">
        <v>29</v>
      </c>
      <c r="O1819" s="1" t="s">
        <v>20</v>
      </c>
      <c r="P1819" s="1" t="str">
        <f>IFERROR( LOOKUP(Table1[[#This Row],[Age]],$AO$3:$AO$8,$AP$3:$AP$8), "Out of Range")</f>
        <v>26-35</v>
      </c>
      <c r="Q1819" s="1" t="str">
        <f>TEXT(Table1[[#This Row],[Date Joined]],"DD")</f>
        <v>28</v>
      </c>
      <c r="R1819" s="1" t="str">
        <f>TEXT(Table1[[#This Row],[Date Joined]],"MMM")</f>
        <v>Nov</v>
      </c>
      <c r="S1819" s="1" t="str">
        <f>TEXT(Table1[[#This Row],[Date Joined]],"YYYY")</f>
        <v>2017</v>
      </c>
    </row>
    <row r="1820" spans="1:19" x14ac:dyDescent="0.3">
      <c r="A1820" s="1" t="s">
        <v>1927</v>
      </c>
      <c r="B1820" s="1" t="s">
        <v>46</v>
      </c>
      <c r="C1820" s="1" t="s">
        <v>15</v>
      </c>
      <c r="D1820" s="2">
        <v>38</v>
      </c>
      <c r="E1820" s="1" t="s">
        <v>16</v>
      </c>
      <c r="F1820" s="1" t="s">
        <v>41</v>
      </c>
      <c r="G1820" s="28">
        <v>42975</v>
      </c>
      <c r="H1820" s="3">
        <v>74043.960000000006</v>
      </c>
      <c r="I1820" s="1" t="s">
        <v>18</v>
      </c>
      <c r="J1820" s="1" t="s">
        <v>27</v>
      </c>
      <c r="K1820" s="1" t="s">
        <v>28</v>
      </c>
      <c r="L1820" s="1" t="s">
        <v>20</v>
      </c>
      <c r="M1820" s="1" t="s">
        <v>21</v>
      </c>
      <c r="N1820" s="1" t="s">
        <v>22</v>
      </c>
      <c r="O1820" s="1" t="s">
        <v>20</v>
      </c>
      <c r="P1820" s="1" t="str">
        <f>IFERROR( LOOKUP(Table1[[#This Row],[Age]],$AO$3:$AO$8,$AP$3:$AP$8), "Out of Range")</f>
        <v>35-45</v>
      </c>
      <c r="Q1820" s="1" t="str">
        <f>TEXT(Table1[[#This Row],[Date Joined]],"DD")</f>
        <v>28</v>
      </c>
      <c r="R1820" s="1" t="str">
        <f>TEXT(Table1[[#This Row],[Date Joined]],"MMM")</f>
        <v>Aug</v>
      </c>
      <c r="S1820" s="1" t="str">
        <f>TEXT(Table1[[#This Row],[Date Joined]],"YYYY")</f>
        <v>2017</v>
      </c>
    </row>
    <row r="1821" spans="1:19" x14ac:dyDescent="0.3">
      <c r="A1821" s="1" t="s">
        <v>3598</v>
      </c>
      <c r="B1821" s="1" t="s">
        <v>47</v>
      </c>
      <c r="C1821" s="1" t="s">
        <v>15</v>
      </c>
      <c r="D1821" s="2">
        <v>29</v>
      </c>
      <c r="E1821" s="1" t="s">
        <v>16</v>
      </c>
      <c r="F1821" s="1" t="s">
        <v>26</v>
      </c>
      <c r="G1821" s="28">
        <v>43071</v>
      </c>
      <c r="H1821" s="3">
        <v>62533.55</v>
      </c>
      <c r="I1821" s="1" t="s">
        <v>18</v>
      </c>
      <c r="J1821" s="1" t="s">
        <v>27</v>
      </c>
      <c r="K1821" s="1" t="s">
        <v>28</v>
      </c>
      <c r="L1821" s="1" t="s">
        <v>28</v>
      </c>
      <c r="M1821" s="1" t="s">
        <v>22</v>
      </c>
      <c r="N1821" s="1" t="s">
        <v>22</v>
      </c>
      <c r="O1821" s="1" t="s">
        <v>20</v>
      </c>
      <c r="P1821" s="1" t="str">
        <f>IFERROR( LOOKUP(Table1[[#This Row],[Age]],$AO$3:$AO$8,$AP$3:$AP$8), "Out of Range")</f>
        <v>26-35</v>
      </c>
      <c r="Q1821" s="1" t="str">
        <f>TEXT(Table1[[#This Row],[Date Joined]],"DD")</f>
        <v>02</v>
      </c>
      <c r="R1821" s="1" t="str">
        <f>TEXT(Table1[[#This Row],[Date Joined]],"MMM")</f>
        <v>Dec</v>
      </c>
      <c r="S1821" s="1" t="str">
        <f>TEXT(Table1[[#This Row],[Date Joined]],"YYYY")</f>
        <v>2017</v>
      </c>
    </row>
    <row r="1822" spans="1:19" x14ac:dyDescent="0.3">
      <c r="A1822" s="1" t="s">
        <v>3608</v>
      </c>
      <c r="B1822" s="1" t="s">
        <v>108</v>
      </c>
      <c r="C1822" s="1" t="s">
        <v>15</v>
      </c>
      <c r="D1822" s="2">
        <v>29</v>
      </c>
      <c r="E1822" s="1" t="s">
        <v>16</v>
      </c>
      <c r="F1822" s="1" t="s">
        <v>17</v>
      </c>
      <c r="G1822" s="28">
        <v>43072</v>
      </c>
      <c r="H1822" s="3">
        <v>202305.37</v>
      </c>
      <c r="I1822" s="1" t="s">
        <v>31</v>
      </c>
      <c r="J1822" s="1" t="s">
        <v>32</v>
      </c>
      <c r="K1822" s="1" t="s">
        <v>28</v>
      </c>
      <c r="L1822" s="1" t="s">
        <v>20</v>
      </c>
      <c r="M1822" s="1" t="s">
        <v>21</v>
      </c>
      <c r="N1822" s="1" t="s">
        <v>22</v>
      </c>
      <c r="O1822" s="1" t="s">
        <v>20</v>
      </c>
      <c r="P1822" s="1" t="str">
        <f>IFERROR( LOOKUP(Table1[[#This Row],[Age]],$AO$3:$AO$8,$AP$3:$AP$8), "Out of Range")</f>
        <v>26-35</v>
      </c>
      <c r="Q1822" s="1" t="str">
        <f>TEXT(Table1[[#This Row],[Date Joined]],"DD")</f>
        <v>03</v>
      </c>
      <c r="R1822" s="1" t="str">
        <f>TEXT(Table1[[#This Row],[Date Joined]],"MMM")</f>
        <v>Dec</v>
      </c>
      <c r="S1822" s="1" t="str">
        <f>TEXT(Table1[[#This Row],[Date Joined]],"YYYY")</f>
        <v>2017</v>
      </c>
    </row>
    <row r="1823" spans="1:19" x14ac:dyDescent="0.3">
      <c r="A1823" s="1" t="s">
        <v>1930</v>
      </c>
      <c r="B1823" s="1" t="s">
        <v>61</v>
      </c>
      <c r="C1823" s="1" t="s">
        <v>24</v>
      </c>
      <c r="D1823" s="2">
        <v>38</v>
      </c>
      <c r="E1823" s="1" t="s">
        <v>16</v>
      </c>
      <c r="F1823" s="1" t="s">
        <v>41</v>
      </c>
      <c r="G1823" s="28">
        <v>42975</v>
      </c>
      <c r="H1823" s="3">
        <v>77939</v>
      </c>
      <c r="I1823" s="1" t="s">
        <v>18</v>
      </c>
      <c r="J1823" s="1" t="s">
        <v>22</v>
      </c>
      <c r="K1823" s="1" t="s">
        <v>20</v>
      </c>
      <c r="L1823" s="1" t="s">
        <v>28</v>
      </c>
      <c r="M1823" s="1" t="s">
        <v>21</v>
      </c>
      <c r="N1823" s="1" t="s">
        <v>22</v>
      </c>
      <c r="O1823" s="1" t="s">
        <v>20</v>
      </c>
      <c r="P1823" s="1" t="str">
        <f>IFERROR( LOOKUP(Table1[[#This Row],[Age]],$AO$3:$AO$8,$AP$3:$AP$8), "Out of Range")</f>
        <v>35-45</v>
      </c>
      <c r="Q1823" s="1" t="str">
        <f>TEXT(Table1[[#This Row],[Date Joined]],"DD")</f>
        <v>28</v>
      </c>
      <c r="R1823" s="1" t="str">
        <f>TEXT(Table1[[#This Row],[Date Joined]],"MMM")</f>
        <v>Aug</v>
      </c>
      <c r="S1823" s="1" t="str">
        <f>TEXT(Table1[[#This Row],[Date Joined]],"YYYY")</f>
        <v>2017</v>
      </c>
    </row>
    <row r="1824" spans="1:19" x14ac:dyDescent="0.3">
      <c r="A1824" s="1" t="s">
        <v>1931</v>
      </c>
      <c r="B1824" s="1" t="s">
        <v>73</v>
      </c>
      <c r="C1824" s="1" t="s">
        <v>24</v>
      </c>
      <c r="D1824" s="2">
        <v>34</v>
      </c>
      <c r="E1824" s="1" t="s">
        <v>16</v>
      </c>
      <c r="F1824" s="1" t="s">
        <v>17</v>
      </c>
      <c r="G1824" s="28">
        <v>42975</v>
      </c>
      <c r="H1824" s="3">
        <v>223408.07</v>
      </c>
      <c r="I1824" s="1" t="s">
        <v>18</v>
      </c>
      <c r="J1824" s="1" t="s">
        <v>32</v>
      </c>
      <c r="K1824" s="1" t="s">
        <v>20</v>
      </c>
      <c r="L1824" s="1" t="s">
        <v>20</v>
      </c>
      <c r="M1824" s="1" t="s">
        <v>21</v>
      </c>
      <c r="N1824" s="1" t="s">
        <v>22</v>
      </c>
      <c r="O1824" s="1" t="s">
        <v>28</v>
      </c>
      <c r="P1824" s="1" t="str">
        <f>IFERROR( LOOKUP(Table1[[#This Row],[Age]],$AO$3:$AO$8,$AP$3:$AP$8), "Out of Range")</f>
        <v>26-35</v>
      </c>
      <c r="Q1824" s="1" t="str">
        <f>TEXT(Table1[[#This Row],[Date Joined]],"DD")</f>
        <v>28</v>
      </c>
      <c r="R1824" s="1" t="str">
        <f>TEXT(Table1[[#This Row],[Date Joined]],"MMM")</f>
        <v>Aug</v>
      </c>
      <c r="S1824" s="1" t="str">
        <f>TEXT(Table1[[#This Row],[Date Joined]],"YYYY")</f>
        <v>2017</v>
      </c>
    </row>
    <row r="1825" spans="1:19" x14ac:dyDescent="0.3">
      <c r="A1825" s="1" t="s">
        <v>1932</v>
      </c>
      <c r="B1825" s="1" t="s">
        <v>83</v>
      </c>
      <c r="C1825" s="1" t="s">
        <v>15</v>
      </c>
      <c r="D1825" s="2">
        <v>35</v>
      </c>
      <c r="E1825" s="1" t="s">
        <v>16</v>
      </c>
      <c r="F1825" s="1" t="s">
        <v>41</v>
      </c>
      <c r="G1825" s="28">
        <v>42975</v>
      </c>
      <c r="H1825" s="3">
        <v>30998.639999999999</v>
      </c>
      <c r="I1825" s="1" t="s">
        <v>49</v>
      </c>
      <c r="J1825" s="1" t="s">
        <v>27</v>
      </c>
      <c r="K1825" s="1" t="s">
        <v>28</v>
      </c>
      <c r="L1825" s="1" t="s">
        <v>28</v>
      </c>
      <c r="M1825" s="1" t="s">
        <v>22</v>
      </c>
      <c r="N1825" s="1" t="s">
        <v>22</v>
      </c>
      <c r="O1825" s="1" t="s">
        <v>20</v>
      </c>
      <c r="P1825" s="1" t="str">
        <f>IFERROR( LOOKUP(Table1[[#This Row],[Age]],$AO$3:$AO$8,$AP$3:$AP$8), "Out of Range")</f>
        <v>35-45</v>
      </c>
      <c r="Q1825" s="1" t="str">
        <f>TEXT(Table1[[#This Row],[Date Joined]],"DD")</f>
        <v>28</v>
      </c>
      <c r="R1825" s="1" t="str">
        <f>TEXT(Table1[[#This Row],[Date Joined]],"MMM")</f>
        <v>Aug</v>
      </c>
      <c r="S1825" s="1" t="str">
        <f>TEXT(Table1[[#This Row],[Date Joined]],"YYYY")</f>
        <v>2017</v>
      </c>
    </row>
    <row r="1826" spans="1:19" x14ac:dyDescent="0.3">
      <c r="A1826" s="1" t="s">
        <v>1933</v>
      </c>
      <c r="B1826" s="1" t="s">
        <v>74</v>
      </c>
      <c r="C1826" s="1" t="s">
        <v>15</v>
      </c>
      <c r="D1826" s="2">
        <v>34</v>
      </c>
      <c r="E1826" s="1" t="s">
        <v>16</v>
      </c>
      <c r="F1826" s="1" t="s">
        <v>17</v>
      </c>
      <c r="G1826" s="28">
        <v>42975</v>
      </c>
      <c r="H1826" s="3">
        <v>38729.82</v>
      </c>
      <c r="I1826" s="1" t="s">
        <v>31</v>
      </c>
      <c r="J1826" s="1" t="s">
        <v>27</v>
      </c>
      <c r="K1826" s="1" t="s">
        <v>20</v>
      </c>
      <c r="L1826" s="1" t="s">
        <v>20</v>
      </c>
      <c r="M1826" s="1" t="s">
        <v>21</v>
      </c>
      <c r="N1826" s="1" t="s">
        <v>22</v>
      </c>
      <c r="O1826" s="1" t="s">
        <v>20</v>
      </c>
      <c r="P1826" s="1" t="str">
        <f>IFERROR( LOOKUP(Table1[[#This Row],[Age]],$AO$3:$AO$8,$AP$3:$AP$8), "Out of Range")</f>
        <v>26-35</v>
      </c>
      <c r="Q1826" s="1" t="str">
        <f>TEXT(Table1[[#This Row],[Date Joined]],"DD")</f>
        <v>28</v>
      </c>
      <c r="R1826" s="1" t="str">
        <f>TEXT(Table1[[#This Row],[Date Joined]],"MMM")</f>
        <v>Aug</v>
      </c>
      <c r="S1826" s="1" t="str">
        <f>TEXT(Table1[[#This Row],[Date Joined]],"YYYY")</f>
        <v>2017</v>
      </c>
    </row>
    <row r="1827" spans="1:19" x14ac:dyDescent="0.3">
      <c r="A1827" s="1" t="s">
        <v>1934</v>
      </c>
      <c r="B1827" s="1" t="s">
        <v>54</v>
      </c>
      <c r="C1827" s="1" t="s">
        <v>15</v>
      </c>
      <c r="D1827" s="2">
        <v>62</v>
      </c>
      <c r="E1827" s="1" t="s">
        <v>40</v>
      </c>
      <c r="F1827" s="1" t="s">
        <v>41</v>
      </c>
      <c r="G1827" s="28">
        <v>42975</v>
      </c>
      <c r="H1827" s="3">
        <v>114689.42</v>
      </c>
      <c r="I1827" s="1" t="s">
        <v>18</v>
      </c>
      <c r="J1827" s="1" t="s">
        <v>19</v>
      </c>
      <c r="K1827" s="1" t="s">
        <v>20</v>
      </c>
      <c r="L1827" s="1" t="s">
        <v>20</v>
      </c>
      <c r="M1827" s="1" t="s">
        <v>53</v>
      </c>
      <c r="N1827" s="1" t="s">
        <v>22</v>
      </c>
      <c r="O1827" s="1" t="s">
        <v>20</v>
      </c>
      <c r="P1827" s="1" t="str">
        <f>IFERROR( LOOKUP(Table1[[#This Row],[Age]],$AO$3:$AO$8,$AP$3:$AP$8), "Out of Range")</f>
        <v>55-65</v>
      </c>
      <c r="Q1827" s="1" t="str">
        <f>TEXT(Table1[[#This Row],[Date Joined]],"DD")</f>
        <v>28</v>
      </c>
      <c r="R1827" s="1" t="str">
        <f>TEXT(Table1[[#This Row],[Date Joined]],"MMM")</f>
        <v>Aug</v>
      </c>
      <c r="S1827" s="1" t="str">
        <f>TEXT(Table1[[#This Row],[Date Joined]],"YYYY")</f>
        <v>2017</v>
      </c>
    </row>
    <row r="1828" spans="1:19" x14ac:dyDescent="0.3">
      <c r="A1828" s="1" t="s">
        <v>1935</v>
      </c>
      <c r="B1828" s="1" t="s">
        <v>35</v>
      </c>
      <c r="C1828" s="1" t="s">
        <v>15</v>
      </c>
      <c r="D1828" s="2">
        <v>47</v>
      </c>
      <c r="E1828" s="1" t="s">
        <v>40</v>
      </c>
      <c r="F1828" s="1" t="s">
        <v>26</v>
      </c>
      <c r="G1828" s="28">
        <v>42975</v>
      </c>
      <c r="H1828" s="3">
        <v>123986.52</v>
      </c>
      <c r="I1828" s="1" t="s">
        <v>18</v>
      </c>
      <c r="J1828" s="1" t="s">
        <v>27</v>
      </c>
      <c r="K1828" s="1" t="s">
        <v>20</v>
      </c>
      <c r="L1828" s="1" t="s">
        <v>20</v>
      </c>
      <c r="M1828" s="1" t="s">
        <v>21</v>
      </c>
      <c r="N1828" s="1" t="s">
        <v>22</v>
      </c>
      <c r="O1828" s="1" t="s">
        <v>20</v>
      </c>
      <c r="P1828" s="1" t="str">
        <f>IFERROR( LOOKUP(Table1[[#This Row],[Age]],$AO$3:$AO$8,$AP$3:$AP$8), "Out of Range")</f>
        <v>45-55</v>
      </c>
      <c r="Q1828" s="1" t="str">
        <f>TEXT(Table1[[#This Row],[Date Joined]],"DD")</f>
        <v>28</v>
      </c>
      <c r="R1828" s="1" t="str">
        <f>TEXT(Table1[[#This Row],[Date Joined]],"MMM")</f>
        <v>Aug</v>
      </c>
      <c r="S1828" s="1" t="str">
        <f>TEXT(Table1[[#This Row],[Date Joined]],"YYYY")</f>
        <v>2017</v>
      </c>
    </row>
    <row r="1829" spans="1:19" x14ac:dyDescent="0.3">
      <c r="A1829" s="1" t="s">
        <v>1936</v>
      </c>
      <c r="B1829" s="1" t="s">
        <v>67</v>
      </c>
      <c r="C1829" s="1" t="s">
        <v>24</v>
      </c>
      <c r="D1829" s="2">
        <v>59</v>
      </c>
      <c r="E1829" s="1" t="s">
        <v>40</v>
      </c>
      <c r="F1829" s="1" t="s">
        <v>26</v>
      </c>
      <c r="G1829" s="28">
        <v>42975</v>
      </c>
      <c r="H1829" s="3">
        <v>21743.63</v>
      </c>
      <c r="I1829" s="1" t="s">
        <v>18</v>
      </c>
      <c r="J1829" s="1" t="s">
        <v>32</v>
      </c>
      <c r="K1829" s="1" t="s">
        <v>28</v>
      </c>
      <c r="L1829" s="1" t="s">
        <v>20</v>
      </c>
      <c r="M1829" s="1" t="s">
        <v>21</v>
      </c>
      <c r="N1829" s="1" t="s">
        <v>29</v>
      </c>
      <c r="O1829" s="1" t="s">
        <v>20</v>
      </c>
      <c r="P1829" s="1" t="str">
        <f>IFERROR( LOOKUP(Table1[[#This Row],[Age]],$AO$3:$AO$8,$AP$3:$AP$8), "Out of Range")</f>
        <v>55-65</v>
      </c>
      <c r="Q1829" s="1" t="str">
        <f>TEXT(Table1[[#This Row],[Date Joined]],"DD")</f>
        <v>28</v>
      </c>
      <c r="R1829" s="1" t="str">
        <f>TEXT(Table1[[#This Row],[Date Joined]],"MMM")</f>
        <v>Aug</v>
      </c>
      <c r="S1829" s="1" t="str">
        <f>TEXT(Table1[[#This Row],[Date Joined]],"YYYY")</f>
        <v>2017</v>
      </c>
    </row>
    <row r="1830" spans="1:19" x14ac:dyDescent="0.3">
      <c r="A1830" s="1" t="s">
        <v>1937</v>
      </c>
      <c r="B1830" s="1" t="s">
        <v>73</v>
      </c>
      <c r="C1830" s="1" t="s">
        <v>24</v>
      </c>
      <c r="D1830" s="2">
        <v>52</v>
      </c>
      <c r="E1830" s="1" t="s">
        <v>40</v>
      </c>
      <c r="F1830" s="1" t="s">
        <v>41</v>
      </c>
      <c r="G1830" s="28">
        <v>42975</v>
      </c>
      <c r="H1830" s="3">
        <v>73439.179999999993</v>
      </c>
      <c r="I1830" s="1" t="s">
        <v>18</v>
      </c>
      <c r="J1830" s="1" t="s">
        <v>27</v>
      </c>
      <c r="K1830" s="1" t="s">
        <v>28</v>
      </c>
      <c r="L1830" s="1" t="s">
        <v>28</v>
      </c>
      <c r="M1830" s="1" t="s">
        <v>21</v>
      </c>
      <c r="N1830" s="1" t="s">
        <v>22</v>
      </c>
      <c r="O1830" s="1" t="s">
        <v>20</v>
      </c>
      <c r="P1830" s="1" t="str">
        <f>IFERROR( LOOKUP(Table1[[#This Row],[Age]],$AO$3:$AO$8,$AP$3:$AP$8), "Out of Range")</f>
        <v>45-55</v>
      </c>
      <c r="Q1830" s="1" t="str">
        <f>TEXT(Table1[[#This Row],[Date Joined]],"DD")</f>
        <v>28</v>
      </c>
      <c r="R1830" s="1" t="str">
        <f>TEXT(Table1[[#This Row],[Date Joined]],"MMM")</f>
        <v>Aug</v>
      </c>
      <c r="S1830" s="1" t="str">
        <f>TEXT(Table1[[#This Row],[Date Joined]],"YYYY")</f>
        <v>2017</v>
      </c>
    </row>
    <row r="1831" spans="1:19" x14ac:dyDescent="0.3">
      <c r="A1831" s="1" t="s">
        <v>3612</v>
      </c>
      <c r="B1831" s="1" t="s">
        <v>82</v>
      </c>
      <c r="C1831" s="1" t="s">
        <v>24</v>
      </c>
      <c r="D1831" s="2">
        <v>29</v>
      </c>
      <c r="E1831" s="1" t="s">
        <v>16</v>
      </c>
      <c r="F1831" s="1" t="s">
        <v>17</v>
      </c>
      <c r="G1831" s="28">
        <v>43072</v>
      </c>
      <c r="H1831" s="3">
        <v>79975.64</v>
      </c>
      <c r="I1831" s="1" t="s">
        <v>31</v>
      </c>
      <c r="J1831" s="1" t="s">
        <v>27</v>
      </c>
      <c r="K1831" s="1" t="s">
        <v>20</v>
      </c>
      <c r="L1831" s="1" t="s">
        <v>28</v>
      </c>
      <c r="M1831" s="1" t="s">
        <v>21</v>
      </c>
      <c r="N1831" s="1" t="s">
        <v>22</v>
      </c>
      <c r="O1831" s="1" t="s">
        <v>20</v>
      </c>
      <c r="P1831" s="1" t="str">
        <f>IFERROR( LOOKUP(Table1[[#This Row],[Age]],$AO$3:$AO$8,$AP$3:$AP$8), "Out of Range")</f>
        <v>26-35</v>
      </c>
      <c r="Q1831" s="1" t="str">
        <f>TEXT(Table1[[#This Row],[Date Joined]],"DD")</f>
        <v>03</v>
      </c>
      <c r="R1831" s="1" t="str">
        <f>TEXT(Table1[[#This Row],[Date Joined]],"MMM")</f>
        <v>Dec</v>
      </c>
      <c r="S1831" s="1" t="str">
        <f>TEXT(Table1[[#This Row],[Date Joined]],"YYYY")</f>
        <v>2017</v>
      </c>
    </row>
    <row r="1832" spans="1:19" x14ac:dyDescent="0.3">
      <c r="A1832" s="1" t="s">
        <v>1939</v>
      </c>
      <c r="B1832" s="1" t="s">
        <v>84</v>
      </c>
      <c r="C1832" s="1" t="s">
        <v>24</v>
      </c>
      <c r="D1832" s="2">
        <v>34</v>
      </c>
      <c r="E1832" s="1" t="s">
        <v>16</v>
      </c>
      <c r="F1832" s="1" t="s">
        <v>17</v>
      </c>
      <c r="G1832" s="28">
        <v>42976</v>
      </c>
      <c r="H1832" s="3">
        <v>78659.09</v>
      </c>
      <c r="I1832" s="1" t="s">
        <v>31</v>
      </c>
      <c r="J1832" s="1" t="s">
        <v>27</v>
      </c>
      <c r="K1832" s="1" t="s">
        <v>28</v>
      </c>
      <c r="L1832" s="1" t="s">
        <v>20</v>
      </c>
      <c r="M1832" s="1" t="s">
        <v>21</v>
      </c>
      <c r="N1832" s="1" t="s">
        <v>29</v>
      </c>
      <c r="O1832" s="1" t="s">
        <v>20</v>
      </c>
      <c r="P1832" s="1" t="str">
        <f>IFERROR( LOOKUP(Table1[[#This Row],[Age]],$AO$3:$AO$8,$AP$3:$AP$8), "Out of Range")</f>
        <v>26-35</v>
      </c>
      <c r="Q1832" s="1" t="str">
        <f>TEXT(Table1[[#This Row],[Date Joined]],"DD")</f>
        <v>29</v>
      </c>
      <c r="R1832" s="1" t="str">
        <f>TEXT(Table1[[#This Row],[Date Joined]],"MMM")</f>
        <v>Aug</v>
      </c>
      <c r="S1832" s="1" t="str">
        <f>TEXT(Table1[[#This Row],[Date Joined]],"YYYY")</f>
        <v>2017</v>
      </c>
    </row>
    <row r="1833" spans="1:19" x14ac:dyDescent="0.3">
      <c r="A1833" s="1" t="s">
        <v>1940</v>
      </c>
      <c r="B1833" s="1" t="s">
        <v>62</v>
      </c>
      <c r="C1833" s="1" t="s">
        <v>24</v>
      </c>
      <c r="D1833" s="2">
        <v>36</v>
      </c>
      <c r="E1833" s="1" t="s">
        <v>16</v>
      </c>
      <c r="F1833" s="1" t="s">
        <v>41</v>
      </c>
      <c r="G1833" s="28">
        <v>42976</v>
      </c>
      <c r="H1833" s="3">
        <v>15009.03</v>
      </c>
      <c r="I1833" s="1" t="s">
        <v>31</v>
      </c>
      <c r="J1833" s="1" t="s">
        <v>32</v>
      </c>
      <c r="K1833" s="1" t="s">
        <v>20</v>
      </c>
      <c r="L1833" s="1" t="s">
        <v>28</v>
      </c>
      <c r="M1833" s="1" t="s">
        <v>22</v>
      </c>
      <c r="N1833" s="1" t="s">
        <v>22</v>
      </c>
      <c r="O1833" s="1" t="s">
        <v>20</v>
      </c>
      <c r="P1833" s="1" t="str">
        <f>IFERROR( LOOKUP(Table1[[#This Row],[Age]],$AO$3:$AO$8,$AP$3:$AP$8), "Out of Range")</f>
        <v>35-45</v>
      </c>
      <c r="Q1833" s="1" t="str">
        <f>TEXT(Table1[[#This Row],[Date Joined]],"DD")</f>
        <v>29</v>
      </c>
      <c r="R1833" s="1" t="str">
        <f>TEXT(Table1[[#This Row],[Date Joined]],"MMM")</f>
        <v>Aug</v>
      </c>
      <c r="S1833" s="1" t="str">
        <f>TEXT(Table1[[#This Row],[Date Joined]],"YYYY")</f>
        <v>2017</v>
      </c>
    </row>
    <row r="1834" spans="1:19" x14ac:dyDescent="0.3">
      <c r="A1834" s="1" t="s">
        <v>3615</v>
      </c>
      <c r="B1834" s="1" t="s">
        <v>39</v>
      </c>
      <c r="C1834" s="1" t="s">
        <v>15</v>
      </c>
      <c r="D1834" s="2">
        <v>29</v>
      </c>
      <c r="E1834" s="1" t="s">
        <v>16</v>
      </c>
      <c r="F1834" s="1" t="s">
        <v>17</v>
      </c>
      <c r="G1834" s="28">
        <v>43072</v>
      </c>
      <c r="H1834" s="3">
        <v>75548.960000000006</v>
      </c>
      <c r="I1834" s="1" t="s">
        <v>18</v>
      </c>
      <c r="J1834" s="1" t="s">
        <v>32</v>
      </c>
      <c r="K1834" s="1" t="s">
        <v>20</v>
      </c>
      <c r="L1834" s="1" t="s">
        <v>28</v>
      </c>
      <c r="M1834" s="1" t="s">
        <v>21</v>
      </c>
      <c r="N1834" s="1" t="s">
        <v>22</v>
      </c>
      <c r="O1834" s="1" t="s">
        <v>20</v>
      </c>
      <c r="P1834" s="1" t="str">
        <f>IFERROR( LOOKUP(Table1[[#This Row],[Age]],$AO$3:$AO$8,$AP$3:$AP$8), "Out of Range")</f>
        <v>26-35</v>
      </c>
      <c r="Q1834" s="1" t="str">
        <f>TEXT(Table1[[#This Row],[Date Joined]],"DD")</f>
        <v>03</v>
      </c>
      <c r="R1834" s="1" t="str">
        <f>TEXT(Table1[[#This Row],[Date Joined]],"MMM")</f>
        <v>Dec</v>
      </c>
      <c r="S1834" s="1" t="str">
        <f>TEXT(Table1[[#This Row],[Date Joined]],"YYYY")</f>
        <v>2017</v>
      </c>
    </row>
    <row r="1835" spans="1:19" x14ac:dyDescent="0.3">
      <c r="A1835" s="1" t="s">
        <v>1942</v>
      </c>
      <c r="B1835" s="1" t="s">
        <v>73</v>
      </c>
      <c r="C1835" s="1" t="s">
        <v>24</v>
      </c>
      <c r="D1835" s="2">
        <v>37</v>
      </c>
      <c r="E1835" s="1" t="s">
        <v>16</v>
      </c>
      <c r="F1835" s="1" t="s">
        <v>17</v>
      </c>
      <c r="G1835" s="28">
        <v>42976</v>
      </c>
      <c r="H1835" s="3">
        <v>10976.51</v>
      </c>
      <c r="I1835" s="1" t="s">
        <v>18</v>
      </c>
      <c r="J1835" s="1" t="s">
        <v>19</v>
      </c>
      <c r="K1835" s="1" t="s">
        <v>28</v>
      </c>
      <c r="L1835" s="1" t="s">
        <v>20</v>
      </c>
      <c r="M1835" s="1" t="s">
        <v>21</v>
      </c>
      <c r="N1835" s="1" t="s">
        <v>38</v>
      </c>
      <c r="O1835" s="1" t="s">
        <v>20</v>
      </c>
      <c r="P1835" s="1" t="str">
        <f>IFERROR( LOOKUP(Table1[[#This Row],[Age]],$AO$3:$AO$8,$AP$3:$AP$8), "Out of Range")</f>
        <v>35-45</v>
      </c>
      <c r="Q1835" s="1" t="str">
        <f>TEXT(Table1[[#This Row],[Date Joined]],"DD")</f>
        <v>29</v>
      </c>
      <c r="R1835" s="1" t="str">
        <f>TEXT(Table1[[#This Row],[Date Joined]],"MMM")</f>
        <v>Aug</v>
      </c>
      <c r="S1835" s="1" t="str">
        <f>TEXT(Table1[[#This Row],[Date Joined]],"YYYY")</f>
        <v>2017</v>
      </c>
    </row>
    <row r="1836" spans="1:19" x14ac:dyDescent="0.3">
      <c r="A1836" s="1" t="s">
        <v>1943</v>
      </c>
      <c r="B1836" s="1" t="s">
        <v>108</v>
      </c>
      <c r="C1836" s="1" t="s">
        <v>24</v>
      </c>
      <c r="D1836" s="2">
        <v>41</v>
      </c>
      <c r="E1836" s="1" t="s">
        <v>16</v>
      </c>
      <c r="F1836" s="1" t="s">
        <v>17</v>
      </c>
      <c r="G1836" s="28">
        <v>42976</v>
      </c>
      <c r="H1836" s="3">
        <v>27976.76</v>
      </c>
      <c r="I1836" s="1" t="s">
        <v>18</v>
      </c>
      <c r="J1836" s="1" t="s">
        <v>32</v>
      </c>
      <c r="K1836" s="1" t="s">
        <v>28</v>
      </c>
      <c r="L1836" s="1" t="s">
        <v>20</v>
      </c>
      <c r="M1836" s="1" t="s">
        <v>21</v>
      </c>
      <c r="N1836" s="1" t="s">
        <v>22</v>
      </c>
      <c r="O1836" s="1" t="s">
        <v>20</v>
      </c>
      <c r="P1836" s="1" t="str">
        <f>IFERROR( LOOKUP(Table1[[#This Row],[Age]],$AO$3:$AO$8,$AP$3:$AP$8), "Out of Range")</f>
        <v>35-45</v>
      </c>
      <c r="Q1836" s="1" t="str">
        <f>TEXT(Table1[[#This Row],[Date Joined]],"DD")</f>
        <v>29</v>
      </c>
      <c r="R1836" s="1" t="str">
        <f>TEXT(Table1[[#This Row],[Date Joined]],"MMM")</f>
        <v>Aug</v>
      </c>
      <c r="S1836" s="1" t="str">
        <f>TEXT(Table1[[#This Row],[Date Joined]],"YYYY")</f>
        <v>2017</v>
      </c>
    </row>
    <row r="1837" spans="1:19" x14ac:dyDescent="0.3">
      <c r="A1837" s="1" t="s">
        <v>1944</v>
      </c>
      <c r="B1837" s="1" t="s">
        <v>43</v>
      </c>
      <c r="C1837" s="1" t="s">
        <v>15</v>
      </c>
      <c r="D1837" s="2">
        <v>58</v>
      </c>
      <c r="E1837" s="1" t="s">
        <v>40</v>
      </c>
      <c r="F1837" s="1" t="s">
        <v>41</v>
      </c>
      <c r="G1837" s="28">
        <v>42976</v>
      </c>
      <c r="H1837" s="3">
        <v>16093.49</v>
      </c>
      <c r="I1837" s="1" t="s">
        <v>18</v>
      </c>
      <c r="J1837" s="1" t="s">
        <v>32</v>
      </c>
      <c r="K1837" s="1" t="s">
        <v>20</v>
      </c>
      <c r="L1837" s="1" t="s">
        <v>20</v>
      </c>
      <c r="M1837" s="1" t="s">
        <v>21</v>
      </c>
      <c r="N1837" s="1" t="s">
        <v>22</v>
      </c>
      <c r="O1837" s="1" t="s">
        <v>20</v>
      </c>
      <c r="P1837" s="1" t="str">
        <f>IFERROR( LOOKUP(Table1[[#This Row],[Age]],$AO$3:$AO$8,$AP$3:$AP$8), "Out of Range")</f>
        <v>55-65</v>
      </c>
      <c r="Q1837" s="1" t="str">
        <f>TEXT(Table1[[#This Row],[Date Joined]],"DD")</f>
        <v>29</v>
      </c>
      <c r="R1837" s="1" t="str">
        <f>TEXT(Table1[[#This Row],[Date Joined]],"MMM")</f>
        <v>Aug</v>
      </c>
      <c r="S1837" s="1" t="str">
        <f>TEXT(Table1[[#This Row],[Date Joined]],"YYYY")</f>
        <v>2017</v>
      </c>
    </row>
    <row r="1838" spans="1:19" x14ac:dyDescent="0.3">
      <c r="A1838" s="1" t="s">
        <v>1945</v>
      </c>
      <c r="B1838" s="1" t="s">
        <v>67</v>
      </c>
      <c r="C1838" s="1" t="s">
        <v>15</v>
      </c>
      <c r="D1838" s="2">
        <v>53</v>
      </c>
      <c r="E1838" s="1" t="s">
        <v>40</v>
      </c>
      <c r="F1838" s="1" t="s">
        <v>17</v>
      </c>
      <c r="G1838" s="28">
        <v>42976</v>
      </c>
      <c r="H1838" s="3">
        <v>64441.01</v>
      </c>
      <c r="I1838" s="1" t="s">
        <v>31</v>
      </c>
      <c r="J1838" s="1" t="s">
        <v>19</v>
      </c>
      <c r="K1838" s="1" t="s">
        <v>28</v>
      </c>
      <c r="L1838" s="1" t="s">
        <v>20</v>
      </c>
      <c r="M1838" s="1" t="s">
        <v>21</v>
      </c>
      <c r="N1838" s="1" t="s">
        <v>22</v>
      </c>
      <c r="O1838" s="1" t="s">
        <v>20</v>
      </c>
      <c r="P1838" s="1" t="str">
        <f>IFERROR( LOOKUP(Table1[[#This Row],[Age]],$AO$3:$AO$8,$AP$3:$AP$8), "Out of Range")</f>
        <v>45-55</v>
      </c>
      <c r="Q1838" s="1" t="str">
        <f>TEXT(Table1[[#This Row],[Date Joined]],"DD")</f>
        <v>29</v>
      </c>
      <c r="R1838" s="1" t="str">
        <f>TEXT(Table1[[#This Row],[Date Joined]],"MMM")</f>
        <v>Aug</v>
      </c>
      <c r="S1838" s="1" t="str">
        <f>TEXT(Table1[[#This Row],[Date Joined]],"YYYY")</f>
        <v>2017</v>
      </c>
    </row>
    <row r="1839" spans="1:19" x14ac:dyDescent="0.3">
      <c r="A1839" s="1" t="s">
        <v>3764</v>
      </c>
      <c r="B1839" s="1" t="s">
        <v>43</v>
      </c>
      <c r="C1839" s="1" t="s">
        <v>24</v>
      </c>
      <c r="D1839" s="2">
        <v>29</v>
      </c>
      <c r="E1839" s="1" t="s">
        <v>34</v>
      </c>
      <c r="F1839" s="1" t="s">
        <v>17</v>
      </c>
      <c r="G1839" s="28">
        <v>43079</v>
      </c>
      <c r="H1839" s="3">
        <v>14134.61</v>
      </c>
      <c r="I1839" s="1" t="s">
        <v>18</v>
      </c>
      <c r="J1839" s="1" t="s">
        <v>32</v>
      </c>
      <c r="K1839" s="1" t="s">
        <v>28</v>
      </c>
      <c r="L1839" s="1" t="s">
        <v>20</v>
      </c>
      <c r="M1839" s="1" t="s">
        <v>21</v>
      </c>
      <c r="N1839" s="1" t="s">
        <v>22</v>
      </c>
      <c r="O1839" s="1" t="s">
        <v>20</v>
      </c>
      <c r="P1839" s="1" t="str">
        <f>IFERROR( LOOKUP(Table1[[#This Row],[Age]],$AO$3:$AO$8,$AP$3:$AP$8), "Out of Range")</f>
        <v>26-35</v>
      </c>
      <c r="Q1839" s="1" t="str">
        <f>TEXT(Table1[[#This Row],[Date Joined]],"DD")</f>
        <v>10</v>
      </c>
      <c r="R1839" s="1" t="str">
        <f>TEXT(Table1[[#This Row],[Date Joined]],"MMM")</f>
        <v>Dec</v>
      </c>
      <c r="S1839" s="1" t="str">
        <f>TEXT(Table1[[#This Row],[Date Joined]],"YYYY")</f>
        <v>2017</v>
      </c>
    </row>
    <row r="1840" spans="1:19" x14ac:dyDescent="0.3">
      <c r="A1840" s="1" t="s">
        <v>1947</v>
      </c>
      <c r="B1840" s="1" t="s">
        <v>73</v>
      </c>
      <c r="C1840" s="1" t="s">
        <v>24</v>
      </c>
      <c r="D1840" s="2">
        <v>38</v>
      </c>
      <c r="E1840" s="1" t="s">
        <v>34</v>
      </c>
      <c r="F1840" s="1" t="s">
        <v>17</v>
      </c>
      <c r="G1840" s="28">
        <v>42976</v>
      </c>
      <c r="H1840" s="3">
        <v>34787.22</v>
      </c>
      <c r="I1840" s="1" t="s">
        <v>18</v>
      </c>
      <c r="J1840" s="1" t="s">
        <v>27</v>
      </c>
      <c r="K1840" s="1" t="s">
        <v>28</v>
      </c>
      <c r="L1840" s="1" t="s">
        <v>20</v>
      </c>
      <c r="M1840" s="1" t="s">
        <v>22</v>
      </c>
      <c r="N1840" s="1" t="s">
        <v>22</v>
      </c>
      <c r="O1840" s="1" t="s">
        <v>20</v>
      </c>
      <c r="P1840" s="1" t="str">
        <f>IFERROR( LOOKUP(Table1[[#This Row],[Age]],$AO$3:$AO$8,$AP$3:$AP$8), "Out of Range")</f>
        <v>35-45</v>
      </c>
      <c r="Q1840" s="1" t="str">
        <f>TEXT(Table1[[#This Row],[Date Joined]],"DD")</f>
        <v>29</v>
      </c>
      <c r="R1840" s="1" t="str">
        <f>TEXT(Table1[[#This Row],[Date Joined]],"MMM")</f>
        <v>Aug</v>
      </c>
      <c r="S1840" s="1" t="str">
        <f>TEXT(Table1[[#This Row],[Date Joined]],"YYYY")</f>
        <v>2017</v>
      </c>
    </row>
    <row r="1841" spans="1:19" x14ac:dyDescent="0.3">
      <c r="A1841" s="1" t="s">
        <v>1948</v>
      </c>
      <c r="B1841" s="1" t="s">
        <v>35</v>
      </c>
      <c r="C1841" s="1" t="s">
        <v>24</v>
      </c>
      <c r="D1841" s="2">
        <v>34</v>
      </c>
      <c r="E1841" s="1" t="s">
        <v>34</v>
      </c>
      <c r="F1841" s="1" t="s">
        <v>17</v>
      </c>
      <c r="G1841" s="28">
        <v>42976</v>
      </c>
      <c r="H1841" s="3">
        <v>146169.49</v>
      </c>
      <c r="I1841" s="1" t="s">
        <v>18</v>
      </c>
      <c r="J1841" s="1" t="s">
        <v>19</v>
      </c>
      <c r="K1841" s="1" t="s">
        <v>20</v>
      </c>
      <c r="L1841" s="1" t="s">
        <v>20</v>
      </c>
      <c r="M1841" s="1" t="s">
        <v>21</v>
      </c>
      <c r="N1841" s="1" t="s">
        <v>22</v>
      </c>
      <c r="O1841" s="1" t="s">
        <v>20</v>
      </c>
      <c r="P1841" s="1" t="str">
        <f>IFERROR( LOOKUP(Table1[[#This Row],[Age]],$AO$3:$AO$8,$AP$3:$AP$8), "Out of Range")</f>
        <v>26-35</v>
      </c>
      <c r="Q1841" s="1" t="str">
        <f>TEXT(Table1[[#This Row],[Date Joined]],"DD")</f>
        <v>29</v>
      </c>
      <c r="R1841" s="1" t="str">
        <f>TEXT(Table1[[#This Row],[Date Joined]],"MMM")</f>
        <v>Aug</v>
      </c>
      <c r="S1841" s="1" t="str">
        <f>TEXT(Table1[[#This Row],[Date Joined]],"YYYY")</f>
        <v>2017</v>
      </c>
    </row>
    <row r="1842" spans="1:19" x14ac:dyDescent="0.3">
      <c r="A1842" s="1" t="s">
        <v>3798</v>
      </c>
      <c r="B1842" s="1" t="s">
        <v>106</v>
      </c>
      <c r="C1842" s="1" t="s">
        <v>24</v>
      </c>
      <c r="D1842" s="2">
        <v>29</v>
      </c>
      <c r="E1842" s="1" t="s">
        <v>16</v>
      </c>
      <c r="F1842" s="1" t="s">
        <v>26</v>
      </c>
      <c r="G1842" s="28">
        <v>43082</v>
      </c>
      <c r="H1842" s="3">
        <v>28058.6</v>
      </c>
      <c r="I1842" s="1" t="s">
        <v>18</v>
      </c>
      <c r="J1842" s="1" t="s">
        <v>32</v>
      </c>
      <c r="K1842" s="1" t="s">
        <v>28</v>
      </c>
      <c r="L1842" s="1" t="s">
        <v>20</v>
      </c>
      <c r="M1842" s="1" t="s">
        <v>21</v>
      </c>
      <c r="N1842" s="1" t="s">
        <v>29</v>
      </c>
      <c r="O1842" s="1" t="s">
        <v>20</v>
      </c>
      <c r="P1842" s="1" t="str">
        <f>IFERROR( LOOKUP(Table1[[#This Row],[Age]],$AO$3:$AO$8,$AP$3:$AP$8), "Out of Range")</f>
        <v>26-35</v>
      </c>
      <c r="Q1842" s="1" t="str">
        <f>TEXT(Table1[[#This Row],[Date Joined]],"DD")</f>
        <v>13</v>
      </c>
      <c r="R1842" s="1" t="str">
        <f>TEXT(Table1[[#This Row],[Date Joined]],"MMM")</f>
        <v>Dec</v>
      </c>
      <c r="S1842" s="1" t="str">
        <f>TEXT(Table1[[#This Row],[Date Joined]],"YYYY")</f>
        <v>2017</v>
      </c>
    </row>
    <row r="1843" spans="1:19" x14ac:dyDescent="0.3">
      <c r="A1843" s="1" t="s">
        <v>3858</v>
      </c>
      <c r="B1843" s="1" t="s">
        <v>78</v>
      </c>
      <c r="C1843" s="1" t="s">
        <v>15</v>
      </c>
      <c r="D1843" s="2">
        <v>29</v>
      </c>
      <c r="E1843" s="1" t="s">
        <v>16</v>
      </c>
      <c r="F1843" s="1" t="s">
        <v>17</v>
      </c>
      <c r="G1843" s="28">
        <v>43085</v>
      </c>
      <c r="H1843" s="3">
        <v>41767.42</v>
      </c>
      <c r="I1843" s="1" t="s">
        <v>18</v>
      </c>
      <c r="J1843" s="1" t="s">
        <v>32</v>
      </c>
      <c r="K1843" s="1" t="s">
        <v>20</v>
      </c>
      <c r="L1843" s="1" t="s">
        <v>20</v>
      </c>
      <c r="M1843" s="1" t="s">
        <v>21</v>
      </c>
      <c r="N1843" s="1" t="s">
        <v>22</v>
      </c>
      <c r="O1843" s="1" t="s">
        <v>20</v>
      </c>
      <c r="P1843" s="1" t="str">
        <f>IFERROR( LOOKUP(Table1[[#This Row],[Age]],$AO$3:$AO$8,$AP$3:$AP$8), "Out of Range")</f>
        <v>26-35</v>
      </c>
      <c r="Q1843" s="1" t="str">
        <f>TEXT(Table1[[#This Row],[Date Joined]],"DD")</f>
        <v>16</v>
      </c>
      <c r="R1843" s="1" t="str">
        <f>TEXT(Table1[[#This Row],[Date Joined]],"MMM")</f>
        <v>Dec</v>
      </c>
      <c r="S1843" s="1" t="str">
        <f>TEXT(Table1[[#This Row],[Date Joined]],"YYYY")</f>
        <v>2017</v>
      </c>
    </row>
    <row r="1844" spans="1:19" x14ac:dyDescent="0.3">
      <c r="A1844" s="1" t="s">
        <v>3883</v>
      </c>
      <c r="B1844" s="1" t="s">
        <v>83</v>
      </c>
      <c r="C1844" s="1" t="s">
        <v>15</v>
      </c>
      <c r="D1844" s="2">
        <v>29</v>
      </c>
      <c r="E1844" s="1" t="s">
        <v>34</v>
      </c>
      <c r="F1844" s="1" t="s">
        <v>26</v>
      </c>
      <c r="G1844" s="28">
        <v>43085</v>
      </c>
      <c r="H1844" s="3">
        <v>44638.87</v>
      </c>
      <c r="I1844" s="1" t="s">
        <v>18</v>
      </c>
      <c r="J1844" s="1" t="s">
        <v>27</v>
      </c>
      <c r="K1844" s="1" t="s">
        <v>28</v>
      </c>
      <c r="L1844" s="1" t="s">
        <v>20</v>
      </c>
      <c r="M1844" s="1" t="s">
        <v>22</v>
      </c>
      <c r="N1844" s="1" t="s">
        <v>22</v>
      </c>
      <c r="O1844" s="1" t="s">
        <v>20</v>
      </c>
      <c r="P1844" s="1" t="str">
        <f>IFERROR( LOOKUP(Table1[[#This Row],[Age]],$AO$3:$AO$8,$AP$3:$AP$8), "Out of Range")</f>
        <v>26-35</v>
      </c>
      <c r="Q1844" s="1" t="str">
        <f>TEXT(Table1[[#This Row],[Date Joined]],"DD")</f>
        <v>16</v>
      </c>
      <c r="R1844" s="1" t="str">
        <f>TEXT(Table1[[#This Row],[Date Joined]],"MMM")</f>
        <v>Dec</v>
      </c>
      <c r="S1844" s="1" t="str">
        <f>TEXT(Table1[[#This Row],[Date Joined]],"YYYY")</f>
        <v>2017</v>
      </c>
    </row>
    <row r="1845" spans="1:19" x14ac:dyDescent="0.3">
      <c r="A1845" s="1" t="s">
        <v>1952</v>
      </c>
      <c r="B1845" s="1" t="s">
        <v>97</v>
      </c>
      <c r="C1845" s="1" t="s">
        <v>15</v>
      </c>
      <c r="D1845" s="2">
        <v>35</v>
      </c>
      <c r="E1845" s="1" t="s">
        <v>34</v>
      </c>
      <c r="F1845" s="1" t="s">
        <v>41</v>
      </c>
      <c r="G1845" s="28">
        <v>42976</v>
      </c>
      <c r="H1845" s="3">
        <v>117543.31</v>
      </c>
      <c r="I1845" s="1" t="s">
        <v>18</v>
      </c>
      <c r="J1845" s="1" t="s">
        <v>27</v>
      </c>
      <c r="K1845" s="1" t="s">
        <v>28</v>
      </c>
      <c r="L1845" s="1" t="s">
        <v>20</v>
      </c>
      <c r="M1845" s="1" t="s">
        <v>21</v>
      </c>
      <c r="N1845" s="1" t="s">
        <v>22</v>
      </c>
      <c r="O1845" s="1" t="s">
        <v>20</v>
      </c>
      <c r="P1845" s="1" t="str">
        <f>IFERROR( LOOKUP(Table1[[#This Row],[Age]],$AO$3:$AO$8,$AP$3:$AP$8), "Out of Range")</f>
        <v>35-45</v>
      </c>
      <c r="Q1845" s="1" t="str">
        <f>TEXT(Table1[[#This Row],[Date Joined]],"DD")</f>
        <v>29</v>
      </c>
      <c r="R1845" s="1" t="str">
        <f>TEXT(Table1[[#This Row],[Date Joined]],"MMM")</f>
        <v>Aug</v>
      </c>
      <c r="S1845" s="1" t="str">
        <f>TEXT(Table1[[#This Row],[Date Joined]],"YYYY")</f>
        <v>2017</v>
      </c>
    </row>
    <row r="1846" spans="1:19" x14ac:dyDescent="0.3">
      <c r="A1846" s="1" t="s">
        <v>1953</v>
      </c>
      <c r="B1846" s="1" t="s">
        <v>61</v>
      </c>
      <c r="C1846" s="1" t="s">
        <v>24</v>
      </c>
      <c r="D1846" s="2">
        <v>45</v>
      </c>
      <c r="E1846" s="1" t="s">
        <v>25</v>
      </c>
      <c r="F1846" s="1" t="s">
        <v>41</v>
      </c>
      <c r="G1846" s="28">
        <v>42976</v>
      </c>
      <c r="H1846" s="3">
        <v>132206.29999999999</v>
      </c>
      <c r="I1846" s="1" t="s">
        <v>18</v>
      </c>
      <c r="J1846" s="1" t="s">
        <v>32</v>
      </c>
      <c r="K1846" s="1" t="s">
        <v>20</v>
      </c>
      <c r="L1846" s="1" t="s">
        <v>20</v>
      </c>
      <c r="M1846" s="1" t="s">
        <v>21</v>
      </c>
      <c r="N1846" s="1" t="s">
        <v>22</v>
      </c>
      <c r="O1846" s="1" t="s">
        <v>28</v>
      </c>
      <c r="P1846" s="1" t="str">
        <f>IFERROR( LOOKUP(Table1[[#This Row],[Age]],$AO$3:$AO$8,$AP$3:$AP$8), "Out of Range")</f>
        <v>45-55</v>
      </c>
      <c r="Q1846" s="1" t="str">
        <f>TEXT(Table1[[#This Row],[Date Joined]],"DD")</f>
        <v>29</v>
      </c>
      <c r="R1846" s="1" t="str">
        <f>TEXT(Table1[[#This Row],[Date Joined]],"MMM")</f>
        <v>Aug</v>
      </c>
      <c r="S1846" s="1" t="str">
        <f>TEXT(Table1[[#This Row],[Date Joined]],"YYYY")</f>
        <v>2017</v>
      </c>
    </row>
    <row r="1847" spans="1:19" x14ac:dyDescent="0.3">
      <c r="A1847" s="1" t="s">
        <v>3896</v>
      </c>
      <c r="B1847" s="1" t="s">
        <v>68</v>
      </c>
      <c r="C1847" s="1" t="s">
        <v>24</v>
      </c>
      <c r="D1847" s="2">
        <v>29</v>
      </c>
      <c r="E1847" s="1" t="s">
        <v>16</v>
      </c>
      <c r="F1847" s="1" t="s">
        <v>17</v>
      </c>
      <c r="G1847" s="28">
        <v>43086</v>
      </c>
      <c r="H1847" s="3">
        <v>7926.99</v>
      </c>
      <c r="I1847" s="1" t="s">
        <v>18</v>
      </c>
      <c r="J1847" s="1" t="s">
        <v>27</v>
      </c>
      <c r="K1847" s="1" t="s">
        <v>28</v>
      </c>
      <c r="L1847" s="1" t="s">
        <v>20</v>
      </c>
      <c r="M1847" s="1" t="s">
        <v>21</v>
      </c>
      <c r="N1847" s="1" t="s">
        <v>22</v>
      </c>
      <c r="O1847" s="1" t="s">
        <v>20</v>
      </c>
      <c r="P1847" s="1" t="str">
        <f>IFERROR( LOOKUP(Table1[[#This Row],[Age]],$AO$3:$AO$8,$AP$3:$AP$8), "Out of Range")</f>
        <v>26-35</v>
      </c>
      <c r="Q1847" s="1" t="str">
        <f>TEXT(Table1[[#This Row],[Date Joined]],"DD")</f>
        <v>17</v>
      </c>
      <c r="R1847" s="1" t="str">
        <f>TEXT(Table1[[#This Row],[Date Joined]],"MMM")</f>
        <v>Dec</v>
      </c>
      <c r="S1847" s="1" t="str">
        <f>TEXT(Table1[[#This Row],[Date Joined]],"YYYY")</f>
        <v>2017</v>
      </c>
    </row>
    <row r="1848" spans="1:19" x14ac:dyDescent="0.3">
      <c r="A1848" s="1" t="s">
        <v>3922</v>
      </c>
      <c r="B1848" s="1" t="s">
        <v>56</v>
      </c>
      <c r="C1848" s="1" t="s">
        <v>15</v>
      </c>
      <c r="D1848" s="2">
        <v>29</v>
      </c>
      <c r="E1848" s="1" t="s">
        <v>16</v>
      </c>
      <c r="F1848" s="1" t="s">
        <v>17</v>
      </c>
      <c r="G1848" s="28">
        <v>43088</v>
      </c>
      <c r="H1848" s="3">
        <v>38305.629999999997</v>
      </c>
      <c r="I1848" s="1" t="s">
        <v>31</v>
      </c>
      <c r="J1848" s="1" t="s">
        <v>27</v>
      </c>
      <c r="K1848" s="1" t="s">
        <v>20</v>
      </c>
      <c r="L1848" s="1" t="s">
        <v>20</v>
      </c>
      <c r="M1848" s="1" t="s">
        <v>53</v>
      </c>
      <c r="N1848" s="1" t="s">
        <v>22</v>
      </c>
      <c r="O1848" s="1" t="s">
        <v>20</v>
      </c>
      <c r="P1848" s="1" t="str">
        <f>IFERROR( LOOKUP(Table1[[#This Row],[Age]],$AO$3:$AO$8,$AP$3:$AP$8), "Out of Range")</f>
        <v>26-35</v>
      </c>
      <c r="Q1848" s="1" t="str">
        <f>TEXT(Table1[[#This Row],[Date Joined]],"DD")</f>
        <v>19</v>
      </c>
      <c r="R1848" s="1" t="str">
        <f>TEXT(Table1[[#This Row],[Date Joined]],"MMM")</f>
        <v>Dec</v>
      </c>
      <c r="S1848" s="1" t="str">
        <f>TEXT(Table1[[#This Row],[Date Joined]],"YYYY")</f>
        <v>2017</v>
      </c>
    </row>
    <row r="1849" spans="1:19" x14ac:dyDescent="0.3">
      <c r="A1849" s="1" t="s">
        <v>3925</v>
      </c>
      <c r="B1849" s="1" t="s">
        <v>80</v>
      </c>
      <c r="C1849" s="1" t="s">
        <v>15</v>
      </c>
      <c r="D1849" s="2">
        <v>29</v>
      </c>
      <c r="E1849" s="1" t="s">
        <v>16</v>
      </c>
      <c r="F1849" s="1" t="s">
        <v>17</v>
      </c>
      <c r="G1849" s="28">
        <v>43088</v>
      </c>
      <c r="H1849" s="3">
        <v>76475.009999999995</v>
      </c>
      <c r="I1849" s="1" t="s">
        <v>18</v>
      </c>
      <c r="J1849" s="1" t="s">
        <v>27</v>
      </c>
      <c r="K1849" s="1" t="s">
        <v>28</v>
      </c>
      <c r="L1849" s="1" t="s">
        <v>20</v>
      </c>
      <c r="M1849" s="1" t="s">
        <v>21</v>
      </c>
      <c r="N1849" s="1" t="s">
        <v>29</v>
      </c>
      <c r="O1849" s="1" t="s">
        <v>20</v>
      </c>
      <c r="P1849" s="1" t="str">
        <f>IFERROR( LOOKUP(Table1[[#This Row],[Age]],$AO$3:$AO$8,$AP$3:$AP$8), "Out of Range")</f>
        <v>26-35</v>
      </c>
      <c r="Q1849" s="1" t="str">
        <f>TEXT(Table1[[#This Row],[Date Joined]],"DD")</f>
        <v>19</v>
      </c>
      <c r="R1849" s="1" t="str">
        <f>TEXT(Table1[[#This Row],[Date Joined]],"MMM")</f>
        <v>Dec</v>
      </c>
      <c r="S1849" s="1" t="str">
        <f>TEXT(Table1[[#This Row],[Date Joined]],"YYYY")</f>
        <v>2017</v>
      </c>
    </row>
    <row r="1850" spans="1:19" x14ac:dyDescent="0.3">
      <c r="A1850" s="1" t="s">
        <v>3985</v>
      </c>
      <c r="B1850" s="1" t="s">
        <v>57</v>
      </c>
      <c r="C1850" s="1" t="s">
        <v>15</v>
      </c>
      <c r="D1850" s="2">
        <v>29</v>
      </c>
      <c r="E1850" s="1" t="s">
        <v>16</v>
      </c>
      <c r="F1850" s="1" t="s">
        <v>17</v>
      </c>
      <c r="G1850" s="28">
        <v>43092</v>
      </c>
      <c r="H1850" s="3">
        <v>35764.6</v>
      </c>
      <c r="I1850" s="1" t="s">
        <v>31</v>
      </c>
      <c r="J1850" s="1" t="s">
        <v>27</v>
      </c>
      <c r="K1850" s="1" t="s">
        <v>28</v>
      </c>
      <c r="L1850" s="1" t="s">
        <v>20</v>
      </c>
      <c r="M1850" s="1" t="s">
        <v>21</v>
      </c>
      <c r="N1850" s="1" t="s">
        <v>22</v>
      </c>
      <c r="O1850" s="1" t="s">
        <v>20</v>
      </c>
      <c r="P1850" s="1" t="str">
        <f>IFERROR( LOOKUP(Table1[[#This Row],[Age]],$AO$3:$AO$8,$AP$3:$AP$8), "Out of Range")</f>
        <v>26-35</v>
      </c>
      <c r="Q1850" s="1" t="str">
        <f>TEXT(Table1[[#This Row],[Date Joined]],"DD")</f>
        <v>23</v>
      </c>
      <c r="R1850" s="1" t="str">
        <f>TEXT(Table1[[#This Row],[Date Joined]],"MMM")</f>
        <v>Dec</v>
      </c>
      <c r="S1850" s="1" t="str">
        <f>TEXT(Table1[[#This Row],[Date Joined]],"YYYY")</f>
        <v>2017</v>
      </c>
    </row>
    <row r="1851" spans="1:19" x14ac:dyDescent="0.3">
      <c r="A1851" s="1" t="s">
        <v>3993</v>
      </c>
      <c r="B1851" s="1" t="s">
        <v>45</v>
      </c>
      <c r="C1851" s="1" t="s">
        <v>24</v>
      </c>
      <c r="D1851" s="2">
        <v>29</v>
      </c>
      <c r="E1851" s="1" t="s">
        <v>16</v>
      </c>
      <c r="F1851" s="1" t="s">
        <v>17</v>
      </c>
      <c r="G1851" s="28">
        <v>43092</v>
      </c>
      <c r="H1851" s="3">
        <v>145.81</v>
      </c>
      <c r="I1851" s="1" t="s">
        <v>18</v>
      </c>
      <c r="J1851" s="1" t="s">
        <v>32</v>
      </c>
      <c r="K1851" s="1" t="s">
        <v>20</v>
      </c>
      <c r="L1851" s="1" t="s">
        <v>20</v>
      </c>
      <c r="M1851" s="1" t="s">
        <v>21</v>
      </c>
      <c r="N1851" s="1" t="s">
        <v>29</v>
      </c>
      <c r="O1851" s="1" t="s">
        <v>20</v>
      </c>
      <c r="P1851" s="1" t="str">
        <f>IFERROR( LOOKUP(Table1[[#This Row],[Age]],$AO$3:$AO$8,$AP$3:$AP$8), "Out of Range")</f>
        <v>26-35</v>
      </c>
      <c r="Q1851" s="1" t="str">
        <f>TEXT(Table1[[#This Row],[Date Joined]],"DD")</f>
        <v>23</v>
      </c>
      <c r="R1851" s="1" t="str">
        <f>TEXT(Table1[[#This Row],[Date Joined]],"MMM")</f>
        <v>Dec</v>
      </c>
      <c r="S1851" s="1" t="str">
        <f>TEXT(Table1[[#This Row],[Date Joined]],"YYYY")</f>
        <v>2017</v>
      </c>
    </row>
    <row r="1852" spans="1:19" x14ac:dyDescent="0.3">
      <c r="A1852" s="1" t="s">
        <v>4021</v>
      </c>
      <c r="B1852" s="1" t="s">
        <v>33</v>
      </c>
      <c r="C1852" s="1" t="s">
        <v>15</v>
      </c>
      <c r="D1852" s="2">
        <v>29</v>
      </c>
      <c r="E1852" s="1" t="s">
        <v>16</v>
      </c>
      <c r="F1852" s="1" t="s">
        <v>41</v>
      </c>
      <c r="G1852" s="28">
        <v>43093</v>
      </c>
      <c r="H1852" s="3">
        <v>25368.21</v>
      </c>
      <c r="I1852" s="1" t="s">
        <v>18</v>
      </c>
      <c r="J1852" s="1" t="s">
        <v>27</v>
      </c>
      <c r="K1852" s="1" t="s">
        <v>28</v>
      </c>
      <c r="L1852" s="1" t="s">
        <v>20</v>
      </c>
      <c r="M1852" s="1" t="s">
        <v>22</v>
      </c>
      <c r="N1852" s="1" t="s">
        <v>22</v>
      </c>
      <c r="O1852" s="1" t="s">
        <v>20</v>
      </c>
      <c r="P1852" s="1" t="str">
        <f>IFERROR( LOOKUP(Table1[[#This Row],[Age]],$AO$3:$AO$8,$AP$3:$AP$8), "Out of Range")</f>
        <v>26-35</v>
      </c>
      <c r="Q1852" s="1" t="str">
        <f>TEXT(Table1[[#This Row],[Date Joined]],"DD")</f>
        <v>24</v>
      </c>
      <c r="R1852" s="1" t="str">
        <f>TEXT(Table1[[#This Row],[Date Joined]],"MMM")</f>
        <v>Dec</v>
      </c>
      <c r="S1852" s="1" t="str">
        <f>TEXT(Table1[[#This Row],[Date Joined]],"YYYY")</f>
        <v>2017</v>
      </c>
    </row>
    <row r="1853" spans="1:19" x14ac:dyDescent="0.3">
      <c r="A1853" s="1" t="s">
        <v>4023</v>
      </c>
      <c r="B1853" s="1" t="s">
        <v>42</v>
      </c>
      <c r="C1853" s="1" t="s">
        <v>24</v>
      </c>
      <c r="D1853" s="2">
        <v>29</v>
      </c>
      <c r="E1853" s="1" t="s">
        <v>16</v>
      </c>
      <c r="F1853" s="1" t="s">
        <v>17</v>
      </c>
      <c r="G1853" s="28">
        <v>43093</v>
      </c>
      <c r="H1853" s="3">
        <v>40002.730000000003</v>
      </c>
      <c r="I1853" s="1" t="s">
        <v>18</v>
      </c>
      <c r="J1853" s="1" t="s">
        <v>32</v>
      </c>
      <c r="K1853" s="1" t="s">
        <v>20</v>
      </c>
      <c r="L1853" s="1" t="s">
        <v>20</v>
      </c>
      <c r="M1853" s="1" t="s">
        <v>21</v>
      </c>
      <c r="N1853" s="1" t="s">
        <v>22</v>
      </c>
      <c r="O1853" s="1" t="s">
        <v>28</v>
      </c>
      <c r="P1853" s="1" t="str">
        <f>IFERROR( LOOKUP(Table1[[#This Row],[Age]],$AO$3:$AO$8,$AP$3:$AP$8), "Out of Range")</f>
        <v>26-35</v>
      </c>
      <c r="Q1853" s="1" t="str">
        <f>TEXT(Table1[[#This Row],[Date Joined]],"DD")</f>
        <v>24</v>
      </c>
      <c r="R1853" s="1" t="str">
        <f>TEXT(Table1[[#This Row],[Date Joined]],"MMM")</f>
        <v>Dec</v>
      </c>
      <c r="S1853" s="1" t="str">
        <f>TEXT(Table1[[#This Row],[Date Joined]],"YYYY")</f>
        <v>2017</v>
      </c>
    </row>
    <row r="1854" spans="1:19" x14ac:dyDescent="0.3">
      <c r="A1854" s="1" t="s">
        <v>4025</v>
      </c>
      <c r="B1854" s="1" t="s">
        <v>83</v>
      </c>
      <c r="C1854" s="1" t="s">
        <v>24</v>
      </c>
      <c r="D1854" s="2">
        <v>29</v>
      </c>
      <c r="E1854" s="1" t="s">
        <v>16</v>
      </c>
      <c r="F1854" s="1" t="s">
        <v>17</v>
      </c>
      <c r="G1854" s="28">
        <v>43093</v>
      </c>
      <c r="H1854" s="3">
        <v>55918.58</v>
      </c>
      <c r="I1854" s="1" t="s">
        <v>18</v>
      </c>
      <c r="J1854" s="1" t="s">
        <v>32</v>
      </c>
      <c r="K1854" s="1" t="s">
        <v>28</v>
      </c>
      <c r="L1854" s="1" t="s">
        <v>20</v>
      </c>
      <c r="M1854" s="1" t="s">
        <v>21</v>
      </c>
      <c r="N1854" s="1" t="s">
        <v>22</v>
      </c>
      <c r="O1854" s="1" t="s">
        <v>20</v>
      </c>
      <c r="P1854" s="1" t="str">
        <f>IFERROR( LOOKUP(Table1[[#This Row],[Age]],$AO$3:$AO$8,$AP$3:$AP$8), "Out of Range")</f>
        <v>26-35</v>
      </c>
      <c r="Q1854" s="1" t="str">
        <f>TEXT(Table1[[#This Row],[Date Joined]],"DD")</f>
        <v>24</v>
      </c>
      <c r="R1854" s="1" t="str">
        <f>TEXT(Table1[[#This Row],[Date Joined]],"MMM")</f>
        <v>Dec</v>
      </c>
      <c r="S1854" s="1" t="str">
        <f>TEXT(Table1[[#This Row],[Date Joined]],"YYYY")</f>
        <v>2017</v>
      </c>
    </row>
    <row r="1855" spans="1:19" x14ac:dyDescent="0.3">
      <c r="A1855" s="1" t="s">
        <v>4081</v>
      </c>
      <c r="B1855" s="1" t="s">
        <v>89</v>
      </c>
      <c r="C1855" s="1" t="s">
        <v>15</v>
      </c>
      <c r="D1855" s="2">
        <v>29</v>
      </c>
      <c r="E1855" s="1" t="s">
        <v>34</v>
      </c>
      <c r="F1855" s="1" t="s">
        <v>41</v>
      </c>
      <c r="G1855" s="28">
        <v>43096</v>
      </c>
      <c r="H1855" s="3">
        <v>20760.07</v>
      </c>
      <c r="I1855" s="1" t="s">
        <v>18</v>
      </c>
      <c r="J1855" s="1" t="s">
        <v>27</v>
      </c>
      <c r="K1855" s="1" t="s">
        <v>28</v>
      </c>
      <c r="L1855" s="1" t="s">
        <v>28</v>
      </c>
      <c r="M1855" s="1" t="s">
        <v>21</v>
      </c>
      <c r="N1855" s="1" t="s">
        <v>29</v>
      </c>
      <c r="O1855" s="1" t="s">
        <v>20</v>
      </c>
      <c r="P1855" s="1" t="str">
        <f>IFERROR( LOOKUP(Table1[[#This Row],[Age]],$AO$3:$AO$8,$AP$3:$AP$8), "Out of Range")</f>
        <v>26-35</v>
      </c>
      <c r="Q1855" s="1" t="str">
        <f>TEXT(Table1[[#This Row],[Date Joined]],"DD")</f>
        <v>27</v>
      </c>
      <c r="R1855" s="1" t="str">
        <f>TEXT(Table1[[#This Row],[Date Joined]],"MMM")</f>
        <v>Dec</v>
      </c>
      <c r="S1855" s="1" t="str">
        <f>TEXT(Table1[[#This Row],[Date Joined]],"YYYY")</f>
        <v>2017</v>
      </c>
    </row>
    <row r="1856" spans="1:19" x14ac:dyDescent="0.3">
      <c r="A1856" s="1" t="s">
        <v>4091</v>
      </c>
      <c r="B1856" s="1" t="s">
        <v>101</v>
      </c>
      <c r="C1856" s="1" t="s">
        <v>24</v>
      </c>
      <c r="D1856" s="2">
        <v>29</v>
      </c>
      <c r="E1856" s="1" t="s">
        <v>34</v>
      </c>
      <c r="F1856" s="1" t="s">
        <v>26</v>
      </c>
      <c r="G1856" s="28">
        <v>43097</v>
      </c>
      <c r="H1856" s="3">
        <v>38413.360000000001</v>
      </c>
      <c r="I1856" s="1" t="s">
        <v>18</v>
      </c>
      <c r="J1856" s="1" t="s">
        <v>32</v>
      </c>
      <c r="K1856" s="1" t="s">
        <v>28</v>
      </c>
      <c r="L1856" s="1" t="s">
        <v>20</v>
      </c>
      <c r="M1856" s="1" t="s">
        <v>22</v>
      </c>
      <c r="N1856" s="1" t="s">
        <v>22</v>
      </c>
      <c r="O1856" s="1" t="s">
        <v>20</v>
      </c>
      <c r="P1856" s="1" t="str">
        <f>IFERROR( LOOKUP(Table1[[#This Row],[Age]],$AO$3:$AO$8,$AP$3:$AP$8), "Out of Range")</f>
        <v>26-35</v>
      </c>
      <c r="Q1856" s="1" t="str">
        <f>TEXT(Table1[[#This Row],[Date Joined]],"DD")</f>
        <v>28</v>
      </c>
      <c r="R1856" s="1" t="str">
        <f>TEXT(Table1[[#This Row],[Date Joined]],"MMM")</f>
        <v>Dec</v>
      </c>
      <c r="S1856" s="1" t="str">
        <f>TEXT(Table1[[#This Row],[Date Joined]],"YYYY")</f>
        <v>2017</v>
      </c>
    </row>
    <row r="1857" spans="1:19" x14ac:dyDescent="0.3">
      <c r="A1857" s="1" t="s">
        <v>4101</v>
      </c>
      <c r="B1857" s="1" t="s">
        <v>101</v>
      </c>
      <c r="C1857" s="1" t="s">
        <v>15</v>
      </c>
      <c r="D1857" s="2">
        <v>29</v>
      </c>
      <c r="E1857" s="1" t="s">
        <v>16</v>
      </c>
      <c r="F1857" s="1" t="s">
        <v>17</v>
      </c>
      <c r="G1857" s="28">
        <v>43098</v>
      </c>
      <c r="H1857" s="3">
        <v>45010.51</v>
      </c>
      <c r="I1857" s="1" t="s">
        <v>18</v>
      </c>
      <c r="J1857" s="1" t="s">
        <v>32</v>
      </c>
      <c r="K1857" s="1" t="s">
        <v>20</v>
      </c>
      <c r="L1857" s="1" t="s">
        <v>20</v>
      </c>
      <c r="M1857" s="1" t="s">
        <v>22</v>
      </c>
      <c r="N1857" s="1" t="s">
        <v>22</v>
      </c>
      <c r="O1857" s="1" t="s">
        <v>20</v>
      </c>
      <c r="P1857" s="1" t="str">
        <f>IFERROR( LOOKUP(Table1[[#This Row],[Age]],$AO$3:$AO$8,$AP$3:$AP$8), "Out of Range")</f>
        <v>26-35</v>
      </c>
      <c r="Q1857" s="1" t="str">
        <f>TEXT(Table1[[#This Row],[Date Joined]],"DD")</f>
        <v>29</v>
      </c>
      <c r="R1857" s="1" t="str">
        <f>TEXT(Table1[[#This Row],[Date Joined]],"MMM")</f>
        <v>Dec</v>
      </c>
      <c r="S1857" s="1" t="str">
        <f>TEXT(Table1[[#This Row],[Date Joined]],"YYYY")</f>
        <v>2017</v>
      </c>
    </row>
    <row r="1858" spans="1:19" x14ac:dyDescent="0.3">
      <c r="A1858" s="1" t="s">
        <v>1965</v>
      </c>
      <c r="B1858" s="1" t="s">
        <v>97</v>
      </c>
      <c r="C1858" s="1" t="s">
        <v>24</v>
      </c>
      <c r="D1858" s="2">
        <v>47</v>
      </c>
      <c r="E1858" s="1" t="s">
        <v>34</v>
      </c>
      <c r="F1858" s="1" t="s">
        <v>17</v>
      </c>
      <c r="G1858" s="28">
        <v>42977</v>
      </c>
      <c r="H1858" s="3">
        <v>5730.66</v>
      </c>
      <c r="I1858" s="1" t="s">
        <v>49</v>
      </c>
      <c r="J1858" s="1" t="s">
        <v>32</v>
      </c>
      <c r="K1858" s="1" t="s">
        <v>28</v>
      </c>
      <c r="L1858" s="1" t="s">
        <v>20</v>
      </c>
      <c r="M1858" s="1" t="s">
        <v>21</v>
      </c>
      <c r="N1858" s="1" t="s">
        <v>38</v>
      </c>
      <c r="O1858" s="1" t="s">
        <v>20</v>
      </c>
      <c r="P1858" s="1" t="str">
        <f>IFERROR( LOOKUP(Table1[[#This Row],[Age]],$AO$3:$AO$8,$AP$3:$AP$8), "Out of Range")</f>
        <v>45-55</v>
      </c>
      <c r="Q1858" s="1" t="str">
        <f>TEXT(Table1[[#This Row],[Date Joined]],"DD")</f>
        <v>30</v>
      </c>
      <c r="R1858" s="1" t="str">
        <f>TEXT(Table1[[#This Row],[Date Joined]],"MMM")</f>
        <v>Aug</v>
      </c>
      <c r="S1858" s="1" t="str">
        <f>TEXT(Table1[[#This Row],[Date Joined]],"YYYY")</f>
        <v>2017</v>
      </c>
    </row>
    <row r="1859" spans="1:19" x14ac:dyDescent="0.3">
      <c r="A1859" s="1" t="s">
        <v>1966</v>
      </c>
      <c r="B1859" s="1" t="s">
        <v>78</v>
      </c>
      <c r="C1859" s="1" t="s">
        <v>15</v>
      </c>
      <c r="D1859" s="2">
        <v>57</v>
      </c>
      <c r="E1859" s="1" t="s">
        <v>34</v>
      </c>
      <c r="F1859" s="1" t="s">
        <v>41</v>
      </c>
      <c r="G1859" s="28">
        <v>42977</v>
      </c>
      <c r="H1859" s="3">
        <v>103403.96</v>
      </c>
      <c r="I1859" s="1" t="s">
        <v>18</v>
      </c>
      <c r="J1859" s="1" t="s">
        <v>27</v>
      </c>
      <c r="K1859" s="1" t="s">
        <v>28</v>
      </c>
      <c r="L1859" s="1" t="s">
        <v>20</v>
      </c>
      <c r="M1859" s="1" t="s">
        <v>22</v>
      </c>
      <c r="N1859" s="1" t="s">
        <v>22</v>
      </c>
      <c r="O1859" s="1" t="s">
        <v>20</v>
      </c>
      <c r="P1859" s="1" t="str">
        <f>IFERROR( LOOKUP(Table1[[#This Row],[Age]],$AO$3:$AO$8,$AP$3:$AP$8), "Out of Range")</f>
        <v>55-65</v>
      </c>
      <c r="Q1859" s="1" t="str">
        <f>TEXT(Table1[[#This Row],[Date Joined]],"DD")</f>
        <v>30</v>
      </c>
      <c r="R1859" s="1" t="str">
        <f>TEXT(Table1[[#This Row],[Date Joined]],"MMM")</f>
        <v>Aug</v>
      </c>
      <c r="S1859" s="1" t="str">
        <f>TEXT(Table1[[#This Row],[Date Joined]],"YYYY")</f>
        <v>2017</v>
      </c>
    </row>
    <row r="1860" spans="1:19" x14ac:dyDescent="0.3">
      <c r="A1860" s="1" t="s">
        <v>1967</v>
      </c>
      <c r="B1860" s="1" t="s">
        <v>89</v>
      </c>
      <c r="C1860" s="1" t="s">
        <v>24</v>
      </c>
      <c r="D1860" s="2">
        <v>35</v>
      </c>
      <c r="E1860" s="1" t="s">
        <v>16</v>
      </c>
      <c r="F1860" s="1" t="s">
        <v>17</v>
      </c>
      <c r="G1860" s="28">
        <v>42978</v>
      </c>
      <c r="H1860" s="3">
        <v>7088.43</v>
      </c>
      <c r="I1860" s="1" t="s">
        <v>18</v>
      </c>
      <c r="J1860" s="1" t="s">
        <v>27</v>
      </c>
      <c r="K1860" s="1" t="s">
        <v>28</v>
      </c>
      <c r="L1860" s="1" t="s">
        <v>20</v>
      </c>
      <c r="M1860" s="1" t="s">
        <v>22</v>
      </c>
      <c r="N1860" s="1" t="s">
        <v>22</v>
      </c>
      <c r="O1860" s="1" t="s">
        <v>20</v>
      </c>
      <c r="P1860" s="1" t="str">
        <f>IFERROR( LOOKUP(Table1[[#This Row],[Age]],$AO$3:$AO$8,$AP$3:$AP$8), "Out of Range")</f>
        <v>35-45</v>
      </c>
      <c r="Q1860" s="1" t="str">
        <f>TEXT(Table1[[#This Row],[Date Joined]],"DD")</f>
        <v>31</v>
      </c>
      <c r="R1860" s="1" t="str">
        <f>TEXT(Table1[[#This Row],[Date Joined]],"MMM")</f>
        <v>Aug</v>
      </c>
      <c r="S1860" s="1" t="str">
        <f>TEXT(Table1[[#This Row],[Date Joined]],"YYYY")</f>
        <v>2017</v>
      </c>
    </row>
    <row r="1861" spans="1:19" x14ac:dyDescent="0.3">
      <c r="A1861" s="1" t="s">
        <v>1968</v>
      </c>
      <c r="B1861" s="1" t="s">
        <v>72</v>
      </c>
      <c r="C1861" s="1" t="s">
        <v>15</v>
      </c>
      <c r="D1861" s="2">
        <v>40</v>
      </c>
      <c r="E1861" s="1" t="s">
        <v>16</v>
      </c>
      <c r="F1861" s="1" t="s">
        <v>17</v>
      </c>
      <c r="G1861" s="28">
        <v>42978</v>
      </c>
      <c r="H1861" s="3">
        <v>123377.69</v>
      </c>
      <c r="I1861" s="1" t="s">
        <v>18</v>
      </c>
      <c r="J1861" s="1" t="s">
        <v>27</v>
      </c>
      <c r="K1861" s="1" t="s">
        <v>28</v>
      </c>
      <c r="L1861" s="1" t="s">
        <v>20</v>
      </c>
      <c r="M1861" s="1" t="s">
        <v>21</v>
      </c>
      <c r="N1861" s="1" t="s">
        <v>22</v>
      </c>
      <c r="O1861" s="1" t="s">
        <v>20</v>
      </c>
      <c r="P1861" s="1" t="str">
        <f>IFERROR( LOOKUP(Table1[[#This Row],[Age]],$AO$3:$AO$8,$AP$3:$AP$8), "Out of Range")</f>
        <v>35-45</v>
      </c>
      <c r="Q1861" s="1" t="str">
        <f>TEXT(Table1[[#This Row],[Date Joined]],"DD")</f>
        <v>31</v>
      </c>
      <c r="R1861" s="1" t="str">
        <f>TEXT(Table1[[#This Row],[Date Joined]],"MMM")</f>
        <v>Aug</v>
      </c>
      <c r="S1861" s="1" t="str">
        <f>TEXT(Table1[[#This Row],[Date Joined]],"YYYY")</f>
        <v>2017</v>
      </c>
    </row>
    <row r="1862" spans="1:19" x14ac:dyDescent="0.3">
      <c r="A1862" s="1" t="s">
        <v>114</v>
      </c>
      <c r="B1862" s="1" t="s">
        <v>36</v>
      </c>
      <c r="C1862" s="1" t="s">
        <v>24</v>
      </c>
      <c r="D1862" s="2">
        <v>30</v>
      </c>
      <c r="E1862" s="1" t="s">
        <v>34</v>
      </c>
      <c r="F1862" s="1" t="s">
        <v>26</v>
      </c>
      <c r="G1862" s="28">
        <v>42744</v>
      </c>
      <c r="H1862" s="3">
        <v>182750.42</v>
      </c>
      <c r="I1862" s="1" t="s">
        <v>31</v>
      </c>
      <c r="J1862" s="1" t="s">
        <v>32</v>
      </c>
      <c r="K1862" s="1" t="s">
        <v>20</v>
      </c>
      <c r="L1862" s="1" t="s">
        <v>20</v>
      </c>
      <c r="M1862" s="1" t="s">
        <v>21</v>
      </c>
      <c r="N1862" s="1" t="s">
        <v>29</v>
      </c>
      <c r="O1862" s="1" t="s">
        <v>20</v>
      </c>
      <c r="P1862" s="1" t="str">
        <f>IFERROR( LOOKUP(Table1[[#This Row],[Age]],$AO$3:$AO$8,$AP$3:$AP$8), "Out of Range")</f>
        <v>26-35</v>
      </c>
      <c r="Q1862" s="1" t="str">
        <f>TEXT(Table1[[#This Row],[Date Joined]],"DD")</f>
        <v>09</v>
      </c>
      <c r="R1862" s="1" t="str">
        <f>TEXT(Table1[[#This Row],[Date Joined]],"MMM")</f>
        <v>Jan</v>
      </c>
      <c r="S1862" s="1" t="str">
        <f>TEXT(Table1[[#This Row],[Date Joined]],"YYYY")</f>
        <v>2017</v>
      </c>
    </row>
    <row r="1863" spans="1:19" x14ac:dyDescent="0.3">
      <c r="A1863" s="1" t="s">
        <v>1970</v>
      </c>
      <c r="B1863" s="1" t="s">
        <v>30</v>
      </c>
      <c r="C1863" s="1" t="s">
        <v>15</v>
      </c>
      <c r="D1863" s="2">
        <v>35</v>
      </c>
      <c r="E1863" s="1" t="s">
        <v>16</v>
      </c>
      <c r="F1863" s="1" t="s">
        <v>17</v>
      </c>
      <c r="G1863" s="28">
        <v>42978</v>
      </c>
      <c r="H1863" s="3">
        <v>29372.66</v>
      </c>
      <c r="I1863" s="1" t="s">
        <v>31</v>
      </c>
      <c r="J1863" s="1" t="s">
        <v>27</v>
      </c>
      <c r="K1863" s="1" t="s">
        <v>28</v>
      </c>
      <c r="L1863" s="1" t="s">
        <v>20</v>
      </c>
      <c r="M1863" s="1" t="s">
        <v>21</v>
      </c>
      <c r="N1863" s="1" t="s">
        <v>22</v>
      </c>
      <c r="O1863" s="1" t="s">
        <v>20</v>
      </c>
      <c r="P1863" s="1" t="str">
        <f>IFERROR( LOOKUP(Table1[[#This Row],[Age]],$AO$3:$AO$8,$AP$3:$AP$8), "Out of Range")</f>
        <v>35-45</v>
      </c>
      <c r="Q1863" s="1" t="str">
        <f>TEXT(Table1[[#This Row],[Date Joined]],"DD")</f>
        <v>31</v>
      </c>
      <c r="R1863" s="1" t="str">
        <f>TEXT(Table1[[#This Row],[Date Joined]],"MMM")</f>
        <v>Aug</v>
      </c>
      <c r="S1863" s="1" t="str">
        <f>TEXT(Table1[[#This Row],[Date Joined]],"YYYY")</f>
        <v>2017</v>
      </c>
    </row>
    <row r="1864" spans="1:19" x14ac:dyDescent="0.3">
      <c r="A1864" s="1" t="s">
        <v>1971</v>
      </c>
      <c r="B1864" s="1" t="s">
        <v>93</v>
      </c>
      <c r="C1864" s="1" t="s">
        <v>24</v>
      </c>
      <c r="D1864" s="2">
        <v>36</v>
      </c>
      <c r="E1864" s="1" t="s">
        <v>16</v>
      </c>
      <c r="F1864" s="1" t="s">
        <v>17</v>
      </c>
      <c r="G1864" s="28">
        <v>42978</v>
      </c>
      <c r="H1864" s="3">
        <v>3829.52</v>
      </c>
      <c r="I1864" s="1" t="s">
        <v>18</v>
      </c>
      <c r="J1864" s="1" t="s">
        <v>27</v>
      </c>
      <c r="K1864" s="1" t="s">
        <v>28</v>
      </c>
      <c r="L1864" s="1" t="s">
        <v>20</v>
      </c>
      <c r="M1864" s="1" t="s">
        <v>21</v>
      </c>
      <c r="N1864" s="1" t="s">
        <v>69</v>
      </c>
      <c r="O1864" s="1" t="s">
        <v>28</v>
      </c>
      <c r="P1864" s="1" t="str">
        <f>IFERROR( LOOKUP(Table1[[#This Row],[Age]],$AO$3:$AO$8,$AP$3:$AP$8), "Out of Range")</f>
        <v>35-45</v>
      </c>
      <c r="Q1864" s="1" t="str">
        <f>TEXT(Table1[[#This Row],[Date Joined]],"DD")</f>
        <v>31</v>
      </c>
      <c r="R1864" s="1" t="str">
        <f>TEXT(Table1[[#This Row],[Date Joined]],"MMM")</f>
        <v>Aug</v>
      </c>
      <c r="S1864" s="1" t="str">
        <f>TEXT(Table1[[#This Row],[Date Joined]],"YYYY")</f>
        <v>2017</v>
      </c>
    </row>
    <row r="1865" spans="1:19" x14ac:dyDescent="0.3">
      <c r="A1865" s="1" t="s">
        <v>140</v>
      </c>
      <c r="B1865" s="1" t="s">
        <v>56</v>
      </c>
      <c r="C1865" s="1" t="s">
        <v>15</v>
      </c>
      <c r="D1865" s="2">
        <v>30</v>
      </c>
      <c r="E1865" s="1" t="s">
        <v>34</v>
      </c>
      <c r="F1865" s="1" t="s">
        <v>17</v>
      </c>
      <c r="G1865" s="28">
        <v>42763</v>
      </c>
      <c r="H1865" s="3">
        <v>21034.36</v>
      </c>
      <c r="I1865" s="1" t="s">
        <v>18</v>
      </c>
      <c r="J1865" s="1" t="s">
        <v>27</v>
      </c>
      <c r="K1865" s="1" t="s">
        <v>20</v>
      </c>
      <c r="L1865" s="1" t="s">
        <v>20</v>
      </c>
      <c r="M1865" s="1" t="s">
        <v>21</v>
      </c>
      <c r="N1865" s="1" t="s">
        <v>22</v>
      </c>
      <c r="O1865" s="1" t="s">
        <v>20</v>
      </c>
      <c r="P1865" s="1" t="str">
        <f>IFERROR( LOOKUP(Table1[[#This Row],[Age]],$AO$3:$AO$8,$AP$3:$AP$8), "Out of Range")</f>
        <v>26-35</v>
      </c>
      <c r="Q1865" s="1" t="str">
        <f>TEXT(Table1[[#This Row],[Date Joined]],"DD")</f>
        <v>28</v>
      </c>
      <c r="R1865" s="1" t="str">
        <f>TEXT(Table1[[#This Row],[Date Joined]],"MMM")</f>
        <v>Jan</v>
      </c>
      <c r="S1865" s="1" t="str">
        <f>TEXT(Table1[[#This Row],[Date Joined]],"YYYY")</f>
        <v>2017</v>
      </c>
    </row>
    <row r="1866" spans="1:19" x14ac:dyDescent="0.3">
      <c r="A1866" s="1" t="s">
        <v>1973</v>
      </c>
      <c r="B1866" s="1" t="s">
        <v>44</v>
      </c>
      <c r="C1866" s="1" t="s">
        <v>24</v>
      </c>
      <c r="D1866" s="2">
        <v>36</v>
      </c>
      <c r="E1866" s="1" t="s">
        <v>16</v>
      </c>
      <c r="F1866" s="1" t="s">
        <v>17</v>
      </c>
      <c r="G1866" s="28">
        <v>42978</v>
      </c>
      <c r="H1866" s="3">
        <v>91527.9</v>
      </c>
      <c r="I1866" s="1" t="s">
        <v>18</v>
      </c>
      <c r="J1866" s="1" t="s">
        <v>27</v>
      </c>
      <c r="K1866" s="1" t="s">
        <v>28</v>
      </c>
      <c r="L1866" s="1" t="s">
        <v>20</v>
      </c>
      <c r="M1866" s="1" t="s">
        <v>21</v>
      </c>
      <c r="N1866" s="1" t="s">
        <v>22</v>
      </c>
      <c r="O1866" s="1" t="s">
        <v>20</v>
      </c>
      <c r="P1866" s="1" t="str">
        <f>IFERROR( LOOKUP(Table1[[#This Row],[Age]],$AO$3:$AO$8,$AP$3:$AP$8), "Out of Range")</f>
        <v>35-45</v>
      </c>
      <c r="Q1866" s="1" t="str">
        <f>TEXT(Table1[[#This Row],[Date Joined]],"DD")</f>
        <v>31</v>
      </c>
      <c r="R1866" s="1" t="str">
        <f>TEXT(Table1[[#This Row],[Date Joined]],"MMM")</f>
        <v>Aug</v>
      </c>
      <c r="S1866" s="1" t="str">
        <f>TEXT(Table1[[#This Row],[Date Joined]],"YYYY")</f>
        <v>2017</v>
      </c>
    </row>
    <row r="1867" spans="1:19" x14ac:dyDescent="0.3">
      <c r="A1867" s="1" t="s">
        <v>1974</v>
      </c>
      <c r="B1867" s="1" t="s">
        <v>74</v>
      </c>
      <c r="C1867" s="1" t="s">
        <v>15</v>
      </c>
      <c r="D1867" s="2">
        <v>40</v>
      </c>
      <c r="E1867" s="1" t="s">
        <v>40</v>
      </c>
      <c r="F1867" s="1" t="s">
        <v>26</v>
      </c>
      <c r="G1867" s="28">
        <v>42978</v>
      </c>
      <c r="H1867" s="3">
        <v>148661.78</v>
      </c>
      <c r="I1867" s="1" t="s">
        <v>18</v>
      </c>
      <c r="J1867" s="1" t="s">
        <v>32</v>
      </c>
      <c r="K1867" s="1" t="s">
        <v>20</v>
      </c>
      <c r="L1867" s="1" t="s">
        <v>20</v>
      </c>
      <c r="M1867" s="1" t="s">
        <v>21</v>
      </c>
      <c r="N1867" s="1" t="s">
        <v>22</v>
      </c>
      <c r="O1867" s="1" t="s">
        <v>20</v>
      </c>
      <c r="P1867" s="1" t="str">
        <f>IFERROR( LOOKUP(Table1[[#This Row],[Age]],$AO$3:$AO$8,$AP$3:$AP$8), "Out of Range")</f>
        <v>35-45</v>
      </c>
      <c r="Q1867" s="1" t="str">
        <f>TEXT(Table1[[#This Row],[Date Joined]],"DD")</f>
        <v>31</v>
      </c>
      <c r="R1867" s="1" t="str">
        <f>TEXT(Table1[[#This Row],[Date Joined]],"MMM")</f>
        <v>Aug</v>
      </c>
      <c r="S1867" s="1" t="str">
        <f>TEXT(Table1[[#This Row],[Date Joined]],"YYYY")</f>
        <v>2017</v>
      </c>
    </row>
    <row r="1868" spans="1:19" x14ac:dyDescent="0.3">
      <c r="A1868" s="1" t="s">
        <v>1975</v>
      </c>
      <c r="B1868" s="1" t="s">
        <v>39</v>
      </c>
      <c r="C1868" s="1" t="s">
        <v>15</v>
      </c>
      <c r="D1868" s="2">
        <v>48</v>
      </c>
      <c r="E1868" s="1" t="s">
        <v>40</v>
      </c>
      <c r="F1868" s="1" t="s">
        <v>17</v>
      </c>
      <c r="G1868" s="28">
        <v>42978</v>
      </c>
      <c r="H1868" s="3">
        <v>82700.100000000006</v>
      </c>
      <c r="I1868" s="1" t="s">
        <v>18</v>
      </c>
      <c r="J1868" s="1" t="s">
        <v>27</v>
      </c>
      <c r="K1868" s="1" t="s">
        <v>20</v>
      </c>
      <c r="L1868" s="1" t="s">
        <v>20</v>
      </c>
      <c r="M1868" s="1" t="s">
        <v>53</v>
      </c>
      <c r="N1868" s="1" t="s">
        <v>38</v>
      </c>
      <c r="O1868" s="1" t="s">
        <v>20</v>
      </c>
      <c r="P1868" s="1" t="str">
        <f>IFERROR( LOOKUP(Table1[[#This Row],[Age]],$AO$3:$AO$8,$AP$3:$AP$8), "Out of Range")</f>
        <v>45-55</v>
      </c>
      <c r="Q1868" s="1" t="str">
        <f>TEXT(Table1[[#This Row],[Date Joined]],"DD")</f>
        <v>31</v>
      </c>
      <c r="R1868" s="1" t="str">
        <f>TEXT(Table1[[#This Row],[Date Joined]],"MMM")</f>
        <v>Aug</v>
      </c>
      <c r="S1868" s="1" t="str">
        <f>TEXT(Table1[[#This Row],[Date Joined]],"YYYY")</f>
        <v>2017</v>
      </c>
    </row>
    <row r="1869" spans="1:19" x14ac:dyDescent="0.3">
      <c r="A1869" s="1" t="s">
        <v>1976</v>
      </c>
      <c r="B1869" s="1" t="s">
        <v>35</v>
      </c>
      <c r="C1869" s="1" t="s">
        <v>24</v>
      </c>
      <c r="D1869" s="2">
        <v>48</v>
      </c>
      <c r="E1869" s="1" t="s">
        <v>40</v>
      </c>
      <c r="F1869" s="1" t="s">
        <v>41</v>
      </c>
      <c r="G1869" s="28">
        <v>42978</v>
      </c>
      <c r="H1869" s="3">
        <v>59528.04</v>
      </c>
      <c r="I1869" s="1" t="s">
        <v>18</v>
      </c>
      <c r="J1869" s="1" t="s">
        <v>27</v>
      </c>
      <c r="K1869" s="1" t="s">
        <v>20</v>
      </c>
      <c r="L1869" s="1" t="s">
        <v>20</v>
      </c>
      <c r="M1869" s="1" t="s">
        <v>21</v>
      </c>
      <c r="N1869" s="1" t="s">
        <v>22</v>
      </c>
      <c r="O1869" s="1" t="s">
        <v>20</v>
      </c>
      <c r="P1869" s="1" t="str">
        <f>IFERROR( LOOKUP(Table1[[#This Row],[Age]],$AO$3:$AO$8,$AP$3:$AP$8), "Out of Range")</f>
        <v>45-55</v>
      </c>
      <c r="Q1869" s="1" t="str">
        <f>TEXT(Table1[[#This Row],[Date Joined]],"DD")</f>
        <v>31</v>
      </c>
      <c r="R1869" s="1" t="str">
        <f>TEXT(Table1[[#This Row],[Date Joined]],"MMM")</f>
        <v>Aug</v>
      </c>
      <c r="S1869" s="1" t="str">
        <f>TEXT(Table1[[#This Row],[Date Joined]],"YYYY")</f>
        <v>2017</v>
      </c>
    </row>
    <row r="1870" spans="1:19" x14ac:dyDescent="0.3">
      <c r="A1870" s="1" t="s">
        <v>1977</v>
      </c>
      <c r="B1870" s="1" t="s">
        <v>103</v>
      </c>
      <c r="C1870" s="1" t="s">
        <v>15</v>
      </c>
      <c r="D1870" s="2">
        <v>59</v>
      </c>
      <c r="E1870" s="1" t="s">
        <v>40</v>
      </c>
      <c r="F1870" s="1" t="s">
        <v>41</v>
      </c>
      <c r="G1870" s="28">
        <v>42978</v>
      </c>
      <c r="H1870" s="3">
        <v>74907.87</v>
      </c>
      <c r="I1870" s="1" t="s">
        <v>18</v>
      </c>
      <c r="J1870" s="1" t="s">
        <v>19</v>
      </c>
      <c r="K1870" s="1" t="s">
        <v>28</v>
      </c>
      <c r="L1870" s="1" t="s">
        <v>28</v>
      </c>
      <c r="M1870" s="1" t="s">
        <v>21</v>
      </c>
      <c r="N1870" s="1" t="s">
        <v>29</v>
      </c>
      <c r="O1870" s="1" t="s">
        <v>20</v>
      </c>
      <c r="P1870" s="1" t="str">
        <f>IFERROR( LOOKUP(Table1[[#This Row],[Age]],$AO$3:$AO$8,$AP$3:$AP$8), "Out of Range")</f>
        <v>55-65</v>
      </c>
      <c r="Q1870" s="1" t="str">
        <f>TEXT(Table1[[#This Row],[Date Joined]],"DD")</f>
        <v>31</v>
      </c>
      <c r="R1870" s="1" t="str">
        <f>TEXT(Table1[[#This Row],[Date Joined]],"MMM")</f>
        <v>Aug</v>
      </c>
      <c r="S1870" s="1" t="str">
        <f>TEXT(Table1[[#This Row],[Date Joined]],"YYYY")</f>
        <v>2017</v>
      </c>
    </row>
    <row r="1871" spans="1:19" x14ac:dyDescent="0.3">
      <c r="A1871" s="1" t="s">
        <v>1978</v>
      </c>
      <c r="B1871" s="1" t="s">
        <v>43</v>
      </c>
      <c r="C1871" s="1" t="s">
        <v>15</v>
      </c>
      <c r="D1871" s="2">
        <v>55</v>
      </c>
      <c r="E1871" s="1" t="s">
        <v>40</v>
      </c>
      <c r="F1871" s="1" t="s">
        <v>26</v>
      </c>
      <c r="G1871" s="28">
        <v>42978</v>
      </c>
      <c r="H1871" s="3">
        <v>107157.75</v>
      </c>
      <c r="I1871" s="1" t="s">
        <v>18</v>
      </c>
      <c r="J1871" s="1" t="s">
        <v>32</v>
      </c>
      <c r="K1871" s="1" t="s">
        <v>20</v>
      </c>
      <c r="L1871" s="1" t="s">
        <v>28</v>
      </c>
      <c r="M1871" s="1" t="s">
        <v>21</v>
      </c>
      <c r="N1871" s="1" t="s">
        <v>22</v>
      </c>
      <c r="O1871" s="1" t="s">
        <v>20</v>
      </c>
      <c r="P1871" s="1" t="str">
        <f>IFERROR( LOOKUP(Table1[[#This Row],[Age]],$AO$3:$AO$8,$AP$3:$AP$8), "Out of Range")</f>
        <v>55-65</v>
      </c>
      <c r="Q1871" s="1" t="str">
        <f>TEXT(Table1[[#This Row],[Date Joined]],"DD")</f>
        <v>31</v>
      </c>
      <c r="R1871" s="1" t="str">
        <f>TEXT(Table1[[#This Row],[Date Joined]],"MMM")</f>
        <v>Aug</v>
      </c>
      <c r="S1871" s="1" t="str">
        <f>TEXT(Table1[[#This Row],[Date Joined]],"YYYY")</f>
        <v>2017</v>
      </c>
    </row>
    <row r="1872" spans="1:19" x14ac:dyDescent="0.3">
      <c r="A1872" s="1" t="s">
        <v>1979</v>
      </c>
      <c r="B1872" s="1" t="s">
        <v>73</v>
      </c>
      <c r="C1872" s="1" t="s">
        <v>15</v>
      </c>
      <c r="D1872" s="2">
        <v>46</v>
      </c>
      <c r="E1872" s="1" t="s">
        <v>40</v>
      </c>
      <c r="F1872" s="1" t="s">
        <v>41</v>
      </c>
      <c r="G1872" s="28">
        <v>42978</v>
      </c>
      <c r="H1872" s="3">
        <v>25136.9</v>
      </c>
      <c r="I1872" s="1" t="s">
        <v>31</v>
      </c>
      <c r="J1872" s="1" t="s">
        <v>22</v>
      </c>
      <c r="K1872" s="1" t="s">
        <v>20</v>
      </c>
      <c r="L1872" s="1" t="s">
        <v>20</v>
      </c>
      <c r="M1872" s="1" t="s">
        <v>21</v>
      </c>
      <c r="N1872" s="1" t="s">
        <v>38</v>
      </c>
      <c r="O1872" s="1" t="s">
        <v>20</v>
      </c>
      <c r="P1872" s="1" t="str">
        <f>IFERROR( LOOKUP(Table1[[#This Row],[Age]],$AO$3:$AO$8,$AP$3:$AP$8), "Out of Range")</f>
        <v>45-55</v>
      </c>
      <c r="Q1872" s="1" t="str">
        <f>TEXT(Table1[[#This Row],[Date Joined]],"DD")</f>
        <v>31</v>
      </c>
      <c r="R1872" s="1" t="str">
        <f>TEXT(Table1[[#This Row],[Date Joined]],"MMM")</f>
        <v>Aug</v>
      </c>
      <c r="S1872" s="1" t="str">
        <f>TEXT(Table1[[#This Row],[Date Joined]],"YYYY")</f>
        <v>2017</v>
      </c>
    </row>
    <row r="1873" spans="1:19" x14ac:dyDescent="0.3">
      <c r="A1873" s="1" t="s">
        <v>1980</v>
      </c>
      <c r="B1873" s="1" t="s">
        <v>36</v>
      </c>
      <c r="C1873" s="1" t="s">
        <v>15</v>
      </c>
      <c r="D1873" s="2">
        <v>23</v>
      </c>
      <c r="E1873" s="1" t="s">
        <v>34</v>
      </c>
      <c r="F1873" s="1" t="s">
        <v>26</v>
      </c>
      <c r="G1873" s="28">
        <v>42978</v>
      </c>
      <c r="H1873" s="3">
        <v>101766.06</v>
      </c>
      <c r="I1873" s="1" t="s">
        <v>49</v>
      </c>
      <c r="J1873" s="1" t="s">
        <v>27</v>
      </c>
      <c r="K1873" s="1" t="s">
        <v>28</v>
      </c>
      <c r="L1873" s="1" t="s">
        <v>20</v>
      </c>
      <c r="M1873" s="1" t="s">
        <v>21</v>
      </c>
      <c r="N1873" s="1" t="s">
        <v>29</v>
      </c>
      <c r="O1873" s="1" t="s">
        <v>20</v>
      </c>
      <c r="P1873" s="1" t="str">
        <f>IFERROR( LOOKUP(Table1[[#This Row],[Age]],$AO$3:$AO$8,$AP$3:$AP$8), "Out of Range")</f>
        <v>15-25</v>
      </c>
      <c r="Q1873" s="1" t="str">
        <f>TEXT(Table1[[#This Row],[Date Joined]],"DD")</f>
        <v>31</v>
      </c>
      <c r="R1873" s="1" t="str">
        <f>TEXT(Table1[[#This Row],[Date Joined]],"MMM")</f>
        <v>Aug</v>
      </c>
      <c r="S1873" s="1" t="str">
        <f>TEXT(Table1[[#This Row],[Date Joined]],"YYYY")</f>
        <v>2017</v>
      </c>
    </row>
    <row r="1874" spans="1:19" x14ac:dyDescent="0.3">
      <c r="A1874" s="1" t="s">
        <v>183</v>
      </c>
      <c r="B1874" s="1" t="s">
        <v>78</v>
      </c>
      <c r="C1874" s="1" t="s">
        <v>24</v>
      </c>
      <c r="D1874" s="2">
        <v>30</v>
      </c>
      <c r="E1874" s="1" t="s">
        <v>25</v>
      </c>
      <c r="F1874" s="1" t="s">
        <v>17</v>
      </c>
      <c r="G1874" s="28">
        <v>42778</v>
      </c>
      <c r="H1874" s="3">
        <v>29.91</v>
      </c>
      <c r="I1874" s="1" t="s">
        <v>18</v>
      </c>
      <c r="J1874" s="1" t="s">
        <v>27</v>
      </c>
      <c r="K1874" s="1" t="s">
        <v>28</v>
      </c>
      <c r="L1874" s="1" t="s">
        <v>20</v>
      </c>
      <c r="M1874" s="1" t="s">
        <v>22</v>
      </c>
      <c r="N1874" s="1" t="s">
        <v>22</v>
      </c>
      <c r="O1874" s="1" t="s">
        <v>20</v>
      </c>
      <c r="P1874" s="1" t="str">
        <f>IFERROR( LOOKUP(Table1[[#This Row],[Age]],$AO$3:$AO$8,$AP$3:$AP$8), "Out of Range")</f>
        <v>26-35</v>
      </c>
      <c r="Q1874" s="1" t="str">
        <f>TEXT(Table1[[#This Row],[Date Joined]],"DD")</f>
        <v>12</v>
      </c>
      <c r="R1874" s="1" t="str">
        <f>TEXT(Table1[[#This Row],[Date Joined]],"MMM")</f>
        <v>Feb</v>
      </c>
      <c r="S1874" s="1" t="str">
        <f>TEXT(Table1[[#This Row],[Date Joined]],"YYYY")</f>
        <v>2017</v>
      </c>
    </row>
    <row r="1875" spans="1:19" x14ac:dyDescent="0.3">
      <c r="A1875" s="1" t="s">
        <v>1982</v>
      </c>
      <c r="B1875" s="1" t="s">
        <v>51</v>
      </c>
      <c r="C1875" s="1" t="s">
        <v>15</v>
      </c>
      <c r="D1875" s="2">
        <v>42</v>
      </c>
      <c r="E1875" s="1" t="s">
        <v>34</v>
      </c>
      <c r="F1875" s="1" t="s">
        <v>17</v>
      </c>
      <c r="G1875" s="28">
        <v>42978</v>
      </c>
      <c r="H1875" s="3">
        <v>120777.76</v>
      </c>
      <c r="I1875" s="1" t="s">
        <v>18</v>
      </c>
      <c r="J1875" s="1" t="s">
        <v>19</v>
      </c>
      <c r="K1875" s="1" t="s">
        <v>20</v>
      </c>
      <c r="L1875" s="1" t="s">
        <v>20</v>
      </c>
      <c r="M1875" s="1" t="s">
        <v>21</v>
      </c>
      <c r="N1875" s="1" t="s">
        <v>22</v>
      </c>
      <c r="O1875" s="1" t="s">
        <v>20</v>
      </c>
      <c r="P1875" s="1" t="str">
        <f>IFERROR( LOOKUP(Table1[[#This Row],[Age]],$AO$3:$AO$8,$AP$3:$AP$8), "Out of Range")</f>
        <v>35-45</v>
      </c>
      <c r="Q1875" s="1" t="str">
        <f>TEXT(Table1[[#This Row],[Date Joined]],"DD")</f>
        <v>31</v>
      </c>
      <c r="R1875" s="1" t="str">
        <f>TEXT(Table1[[#This Row],[Date Joined]],"MMM")</f>
        <v>Aug</v>
      </c>
      <c r="S1875" s="1" t="str">
        <f>TEXT(Table1[[#This Row],[Date Joined]],"YYYY")</f>
        <v>2017</v>
      </c>
    </row>
    <row r="1876" spans="1:19" x14ac:dyDescent="0.3">
      <c r="A1876" s="1" t="s">
        <v>1983</v>
      </c>
      <c r="B1876" s="1" t="s">
        <v>98</v>
      </c>
      <c r="C1876" s="1" t="s">
        <v>15</v>
      </c>
      <c r="D1876" s="2">
        <v>40</v>
      </c>
      <c r="E1876" s="1" t="s">
        <v>16</v>
      </c>
      <c r="F1876" s="1" t="s">
        <v>26</v>
      </c>
      <c r="G1876" s="28">
        <v>42979</v>
      </c>
      <c r="H1876" s="3">
        <v>56435.43</v>
      </c>
      <c r="I1876" s="1" t="s">
        <v>18</v>
      </c>
      <c r="J1876" s="1" t="s">
        <v>22</v>
      </c>
      <c r="K1876" s="1" t="s">
        <v>28</v>
      </c>
      <c r="L1876" s="1" t="s">
        <v>20</v>
      </c>
      <c r="M1876" s="1" t="s">
        <v>21</v>
      </c>
      <c r="N1876" s="1" t="s">
        <v>22</v>
      </c>
      <c r="O1876" s="1" t="s">
        <v>20</v>
      </c>
      <c r="P1876" s="1" t="str">
        <f>IFERROR( LOOKUP(Table1[[#This Row],[Age]],$AO$3:$AO$8,$AP$3:$AP$8), "Out of Range")</f>
        <v>35-45</v>
      </c>
      <c r="Q1876" s="1" t="str">
        <f>TEXT(Table1[[#This Row],[Date Joined]],"DD")</f>
        <v>01</v>
      </c>
      <c r="R1876" s="1" t="str">
        <f>TEXT(Table1[[#This Row],[Date Joined]],"MMM")</f>
        <v>Sep</v>
      </c>
      <c r="S1876" s="1" t="str">
        <f>TEXT(Table1[[#This Row],[Date Joined]],"YYYY")</f>
        <v>2017</v>
      </c>
    </row>
    <row r="1877" spans="1:19" x14ac:dyDescent="0.3">
      <c r="A1877" s="1" t="s">
        <v>1984</v>
      </c>
      <c r="B1877" s="1" t="s">
        <v>54</v>
      </c>
      <c r="C1877" s="1" t="s">
        <v>15</v>
      </c>
      <c r="D1877" s="2">
        <v>46</v>
      </c>
      <c r="E1877" s="1" t="s">
        <v>16</v>
      </c>
      <c r="F1877" s="1" t="s">
        <v>17</v>
      </c>
      <c r="G1877" s="28">
        <v>42979</v>
      </c>
      <c r="H1877" s="3">
        <v>70684.84</v>
      </c>
      <c r="I1877" s="1" t="s">
        <v>31</v>
      </c>
      <c r="J1877" s="1" t="s">
        <v>27</v>
      </c>
      <c r="K1877" s="1" t="s">
        <v>20</v>
      </c>
      <c r="L1877" s="1" t="s">
        <v>20</v>
      </c>
      <c r="M1877" s="1" t="s">
        <v>21</v>
      </c>
      <c r="N1877" s="1" t="s">
        <v>29</v>
      </c>
      <c r="O1877" s="1" t="s">
        <v>20</v>
      </c>
      <c r="P1877" s="1" t="str">
        <f>IFERROR( LOOKUP(Table1[[#This Row],[Age]],$AO$3:$AO$8,$AP$3:$AP$8), "Out of Range")</f>
        <v>45-55</v>
      </c>
      <c r="Q1877" s="1" t="str">
        <f>TEXT(Table1[[#This Row],[Date Joined]],"DD")</f>
        <v>01</v>
      </c>
      <c r="R1877" s="1" t="str">
        <f>TEXT(Table1[[#This Row],[Date Joined]],"MMM")</f>
        <v>Sep</v>
      </c>
      <c r="S1877" s="1" t="str">
        <f>TEXT(Table1[[#This Row],[Date Joined]],"YYYY")</f>
        <v>2017</v>
      </c>
    </row>
    <row r="1878" spans="1:19" x14ac:dyDescent="0.3">
      <c r="A1878" s="1" t="s">
        <v>1985</v>
      </c>
      <c r="B1878" s="1" t="s">
        <v>101</v>
      </c>
      <c r="C1878" s="1" t="s">
        <v>24</v>
      </c>
      <c r="D1878" s="2">
        <v>41</v>
      </c>
      <c r="E1878" s="1" t="s">
        <v>16</v>
      </c>
      <c r="F1878" s="1" t="s">
        <v>17</v>
      </c>
      <c r="G1878" s="28">
        <v>42979</v>
      </c>
      <c r="H1878" s="3">
        <v>37203.279999999999</v>
      </c>
      <c r="I1878" s="1" t="s">
        <v>31</v>
      </c>
      <c r="J1878" s="1" t="s">
        <v>19</v>
      </c>
      <c r="K1878" s="1" t="s">
        <v>28</v>
      </c>
      <c r="L1878" s="1" t="s">
        <v>20</v>
      </c>
      <c r="M1878" s="1" t="s">
        <v>21</v>
      </c>
      <c r="N1878" s="1" t="s">
        <v>22</v>
      </c>
      <c r="O1878" s="1" t="s">
        <v>28</v>
      </c>
      <c r="P1878" s="1" t="str">
        <f>IFERROR( LOOKUP(Table1[[#This Row],[Age]],$AO$3:$AO$8,$AP$3:$AP$8), "Out of Range")</f>
        <v>35-45</v>
      </c>
      <c r="Q1878" s="1" t="str">
        <f>TEXT(Table1[[#This Row],[Date Joined]],"DD")</f>
        <v>01</v>
      </c>
      <c r="R1878" s="1" t="str">
        <f>TEXT(Table1[[#This Row],[Date Joined]],"MMM")</f>
        <v>Sep</v>
      </c>
      <c r="S1878" s="1" t="str">
        <f>TEXT(Table1[[#This Row],[Date Joined]],"YYYY")</f>
        <v>2017</v>
      </c>
    </row>
    <row r="1879" spans="1:19" x14ac:dyDescent="0.3">
      <c r="A1879" s="1" t="s">
        <v>203</v>
      </c>
      <c r="B1879" s="1" t="s">
        <v>51</v>
      </c>
      <c r="C1879" s="1" t="s">
        <v>24</v>
      </c>
      <c r="D1879" s="2">
        <v>30</v>
      </c>
      <c r="E1879" s="1" t="s">
        <v>16</v>
      </c>
      <c r="F1879" s="1" t="s">
        <v>17</v>
      </c>
      <c r="G1879" s="28">
        <v>42810</v>
      </c>
      <c r="H1879" s="3">
        <v>82157.25</v>
      </c>
      <c r="I1879" s="1" t="s">
        <v>18</v>
      </c>
      <c r="J1879" s="1" t="s">
        <v>27</v>
      </c>
      <c r="K1879" s="1" t="s">
        <v>20</v>
      </c>
      <c r="L1879" s="1" t="s">
        <v>20</v>
      </c>
      <c r="M1879" s="1" t="s">
        <v>21</v>
      </c>
      <c r="N1879" s="1" t="s">
        <v>22</v>
      </c>
      <c r="O1879" s="1" t="s">
        <v>20</v>
      </c>
      <c r="P1879" s="1" t="str">
        <f>IFERROR( LOOKUP(Table1[[#This Row],[Age]],$AO$3:$AO$8,$AP$3:$AP$8), "Out of Range")</f>
        <v>26-35</v>
      </c>
      <c r="Q1879" s="1" t="str">
        <f>TEXT(Table1[[#This Row],[Date Joined]],"DD")</f>
        <v>16</v>
      </c>
      <c r="R1879" s="1" t="str">
        <f>TEXT(Table1[[#This Row],[Date Joined]],"MMM")</f>
        <v>Mar</v>
      </c>
      <c r="S1879" s="1" t="str">
        <f>TEXT(Table1[[#This Row],[Date Joined]],"YYYY")</f>
        <v>2017</v>
      </c>
    </row>
    <row r="1880" spans="1:19" x14ac:dyDescent="0.3">
      <c r="A1880" s="1" t="s">
        <v>1987</v>
      </c>
      <c r="B1880" s="1" t="s">
        <v>74</v>
      </c>
      <c r="C1880" s="1" t="s">
        <v>24</v>
      </c>
      <c r="D1880" s="2">
        <v>37</v>
      </c>
      <c r="E1880" s="1" t="s">
        <v>16</v>
      </c>
      <c r="F1880" s="1" t="s">
        <v>26</v>
      </c>
      <c r="G1880" s="28">
        <v>42979</v>
      </c>
      <c r="H1880" s="3">
        <v>110802.75</v>
      </c>
      <c r="I1880" s="1" t="s">
        <v>31</v>
      </c>
      <c r="J1880" s="1" t="s">
        <v>27</v>
      </c>
      <c r="K1880" s="1" t="s">
        <v>28</v>
      </c>
      <c r="L1880" s="1" t="s">
        <v>28</v>
      </c>
      <c r="M1880" s="1" t="s">
        <v>22</v>
      </c>
      <c r="N1880" s="1" t="s">
        <v>22</v>
      </c>
      <c r="O1880" s="1" t="s">
        <v>20</v>
      </c>
      <c r="P1880" s="1" t="str">
        <f>IFERROR( LOOKUP(Table1[[#This Row],[Age]],$AO$3:$AO$8,$AP$3:$AP$8), "Out of Range")</f>
        <v>35-45</v>
      </c>
      <c r="Q1880" s="1" t="str">
        <f>TEXT(Table1[[#This Row],[Date Joined]],"DD")</f>
        <v>01</v>
      </c>
      <c r="R1880" s="1" t="str">
        <f>TEXT(Table1[[#This Row],[Date Joined]],"MMM")</f>
        <v>Sep</v>
      </c>
      <c r="S1880" s="1" t="str">
        <f>TEXT(Table1[[#This Row],[Date Joined]],"YYYY")</f>
        <v>2017</v>
      </c>
    </row>
    <row r="1881" spans="1:19" x14ac:dyDescent="0.3">
      <c r="A1881" s="1" t="s">
        <v>1988</v>
      </c>
      <c r="B1881" s="1" t="s">
        <v>78</v>
      </c>
      <c r="C1881" s="1" t="s">
        <v>15</v>
      </c>
      <c r="D1881" s="2">
        <v>36</v>
      </c>
      <c r="E1881" s="1" t="s">
        <v>16</v>
      </c>
      <c r="F1881" s="1" t="s">
        <v>17</v>
      </c>
      <c r="G1881" s="28">
        <v>42979</v>
      </c>
      <c r="H1881" s="3">
        <v>21938.34</v>
      </c>
      <c r="I1881" s="1" t="s">
        <v>18</v>
      </c>
      <c r="J1881" s="1" t="s">
        <v>27</v>
      </c>
      <c r="K1881" s="1" t="s">
        <v>20</v>
      </c>
      <c r="L1881" s="1" t="s">
        <v>20</v>
      </c>
      <c r="M1881" s="1" t="s">
        <v>22</v>
      </c>
      <c r="N1881" s="1" t="s">
        <v>22</v>
      </c>
      <c r="O1881" s="1" t="s">
        <v>20</v>
      </c>
      <c r="P1881" s="1" t="str">
        <f>IFERROR( LOOKUP(Table1[[#This Row],[Age]],$AO$3:$AO$8,$AP$3:$AP$8), "Out of Range")</f>
        <v>35-45</v>
      </c>
      <c r="Q1881" s="1" t="str">
        <f>TEXT(Table1[[#This Row],[Date Joined]],"DD")</f>
        <v>01</v>
      </c>
      <c r="R1881" s="1" t="str">
        <f>TEXT(Table1[[#This Row],[Date Joined]],"MMM")</f>
        <v>Sep</v>
      </c>
      <c r="S1881" s="1" t="str">
        <f>TEXT(Table1[[#This Row],[Date Joined]],"YYYY")</f>
        <v>2017</v>
      </c>
    </row>
    <row r="1882" spans="1:19" x14ac:dyDescent="0.3">
      <c r="A1882" s="1" t="s">
        <v>1989</v>
      </c>
      <c r="B1882" s="1" t="s">
        <v>103</v>
      </c>
      <c r="C1882" s="1" t="s">
        <v>24</v>
      </c>
      <c r="D1882" s="2">
        <v>44</v>
      </c>
      <c r="E1882" s="1" t="s">
        <v>16</v>
      </c>
      <c r="F1882" s="1" t="s">
        <v>41</v>
      </c>
      <c r="G1882" s="28">
        <v>42979</v>
      </c>
      <c r="H1882" s="3">
        <v>78535.570000000007</v>
      </c>
      <c r="I1882" s="1" t="s">
        <v>18</v>
      </c>
      <c r="J1882" s="1" t="s">
        <v>32</v>
      </c>
      <c r="K1882" s="1" t="s">
        <v>20</v>
      </c>
      <c r="L1882" s="1" t="s">
        <v>28</v>
      </c>
      <c r="M1882" s="1" t="s">
        <v>21</v>
      </c>
      <c r="N1882" s="1" t="s">
        <v>22</v>
      </c>
      <c r="O1882" s="1" t="s">
        <v>20</v>
      </c>
      <c r="P1882" s="1" t="str">
        <f>IFERROR( LOOKUP(Table1[[#This Row],[Age]],$AO$3:$AO$8,$AP$3:$AP$8), "Out of Range")</f>
        <v>35-45</v>
      </c>
      <c r="Q1882" s="1" t="str">
        <f>TEXT(Table1[[#This Row],[Date Joined]],"DD")</f>
        <v>01</v>
      </c>
      <c r="R1882" s="1" t="str">
        <f>TEXT(Table1[[#This Row],[Date Joined]],"MMM")</f>
        <v>Sep</v>
      </c>
      <c r="S1882" s="1" t="str">
        <f>TEXT(Table1[[#This Row],[Date Joined]],"YYYY")</f>
        <v>2017</v>
      </c>
    </row>
    <row r="1883" spans="1:19" x14ac:dyDescent="0.3">
      <c r="A1883" s="1" t="s">
        <v>1990</v>
      </c>
      <c r="B1883" s="1" t="s">
        <v>77</v>
      </c>
      <c r="C1883" s="1" t="s">
        <v>15</v>
      </c>
      <c r="D1883" s="2">
        <v>19</v>
      </c>
      <c r="E1883" s="1" t="s">
        <v>16</v>
      </c>
      <c r="F1883" s="1" t="s">
        <v>17</v>
      </c>
      <c r="G1883" s="28">
        <v>42979</v>
      </c>
      <c r="H1883" s="3">
        <v>113302.78</v>
      </c>
      <c r="I1883" s="1" t="s">
        <v>18</v>
      </c>
      <c r="J1883" s="1" t="s">
        <v>32</v>
      </c>
      <c r="K1883" s="1" t="s">
        <v>28</v>
      </c>
      <c r="L1883" s="1" t="s">
        <v>20</v>
      </c>
      <c r="M1883" s="1" t="s">
        <v>22</v>
      </c>
      <c r="N1883" s="1" t="s">
        <v>22</v>
      </c>
      <c r="O1883" s="1" t="s">
        <v>20</v>
      </c>
      <c r="P1883" s="1" t="str">
        <f>IFERROR( LOOKUP(Table1[[#This Row],[Age]],$AO$3:$AO$8,$AP$3:$AP$8), "Out of Range")</f>
        <v>15-25</v>
      </c>
      <c r="Q1883" s="1" t="str">
        <f>TEXT(Table1[[#This Row],[Date Joined]],"DD")</f>
        <v>01</v>
      </c>
      <c r="R1883" s="1" t="str">
        <f>TEXT(Table1[[#This Row],[Date Joined]],"MMM")</f>
        <v>Sep</v>
      </c>
      <c r="S1883" s="1" t="str">
        <f>TEXT(Table1[[#This Row],[Date Joined]],"YYYY")</f>
        <v>2017</v>
      </c>
    </row>
    <row r="1884" spans="1:19" x14ac:dyDescent="0.3">
      <c r="A1884" s="1" t="s">
        <v>267</v>
      </c>
      <c r="B1884" s="1" t="s">
        <v>78</v>
      </c>
      <c r="C1884" s="1" t="s">
        <v>15</v>
      </c>
      <c r="D1884" s="2">
        <v>30</v>
      </c>
      <c r="E1884" s="1" t="s">
        <v>16</v>
      </c>
      <c r="F1884" s="1" t="s">
        <v>17</v>
      </c>
      <c r="G1884" s="28">
        <v>42830</v>
      </c>
      <c r="H1884" s="3">
        <v>32642.45</v>
      </c>
      <c r="I1884" s="1" t="s">
        <v>31</v>
      </c>
      <c r="J1884" s="1" t="s">
        <v>27</v>
      </c>
      <c r="K1884" s="1" t="s">
        <v>20</v>
      </c>
      <c r="L1884" s="1" t="s">
        <v>20</v>
      </c>
      <c r="M1884" s="1" t="s">
        <v>21</v>
      </c>
      <c r="N1884" s="1" t="s">
        <v>22</v>
      </c>
      <c r="O1884" s="1" t="s">
        <v>20</v>
      </c>
      <c r="P1884" s="1" t="str">
        <f>IFERROR( LOOKUP(Table1[[#This Row],[Age]],$AO$3:$AO$8,$AP$3:$AP$8), "Out of Range")</f>
        <v>26-35</v>
      </c>
      <c r="Q1884" s="1" t="str">
        <f>TEXT(Table1[[#This Row],[Date Joined]],"DD")</f>
        <v>05</v>
      </c>
      <c r="R1884" s="1" t="str">
        <f>TEXT(Table1[[#This Row],[Date Joined]],"MMM")</f>
        <v>Apr</v>
      </c>
      <c r="S1884" s="1" t="str">
        <f>TEXT(Table1[[#This Row],[Date Joined]],"YYYY")</f>
        <v>2017</v>
      </c>
    </row>
    <row r="1885" spans="1:19" x14ac:dyDescent="0.3">
      <c r="A1885" s="1" t="s">
        <v>1992</v>
      </c>
      <c r="B1885" s="1" t="s">
        <v>83</v>
      </c>
      <c r="C1885" s="1" t="s">
        <v>24</v>
      </c>
      <c r="D1885" s="2">
        <v>44</v>
      </c>
      <c r="E1885" s="1" t="s">
        <v>40</v>
      </c>
      <c r="F1885" s="1" t="s">
        <v>41</v>
      </c>
      <c r="G1885" s="28">
        <v>42979</v>
      </c>
      <c r="H1885" s="3">
        <v>4176.54</v>
      </c>
      <c r="I1885" s="1" t="s">
        <v>31</v>
      </c>
      <c r="J1885" s="1" t="s">
        <v>27</v>
      </c>
      <c r="K1885" s="1" t="s">
        <v>28</v>
      </c>
      <c r="L1885" s="1" t="s">
        <v>20</v>
      </c>
      <c r="M1885" s="1" t="s">
        <v>21</v>
      </c>
      <c r="N1885" s="1" t="s">
        <v>22</v>
      </c>
      <c r="O1885" s="1" t="s">
        <v>20</v>
      </c>
      <c r="P1885" s="1" t="str">
        <f>IFERROR( LOOKUP(Table1[[#This Row],[Age]],$AO$3:$AO$8,$AP$3:$AP$8), "Out of Range")</f>
        <v>35-45</v>
      </c>
      <c r="Q1885" s="1" t="str">
        <f>TEXT(Table1[[#This Row],[Date Joined]],"DD")</f>
        <v>01</v>
      </c>
      <c r="R1885" s="1" t="str">
        <f>TEXT(Table1[[#This Row],[Date Joined]],"MMM")</f>
        <v>Sep</v>
      </c>
      <c r="S1885" s="1" t="str">
        <f>TEXT(Table1[[#This Row],[Date Joined]],"YYYY")</f>
        <v>2017</v>
      </c>
    </row>
    <row r="1886" spans="1:19" x14ac:dyDescent="0.3">
      <c r="A1886" s="1" t="s">
        <v>276</v>
      </c>
      <c r="B1886" s="1" t="s">
        <v>52</v>
      </c>
      <c r="C1886" s="1" t="s">
        <v>24</v>
      </c>
      <c r="D1886" s="2">
        <v>30</v>
      </c>
      <c r="E1886" s="1" t="s">
        <v>34</v>
      </c>
      <c r="F1886" s="1" t="s">
        <v>17</v>
      </c>
      <c r="G1886" s="28">
        <v>42830</v>
      </c>
      <c r="H1886" s="3">
        <v>46038.55</v>
      </c>
      <c r="I1886" s="1" t="s">
        <v>49</v>
      </c>
      <c r="J1886" s="1" t="s">
        <v>27</v>
      </c>
      <c r="K1886" s="1" t="s">
        <v>28</v>
      </c>
      <c r="L1886" s="1" t="s">
        <v>20</v>
      </c>
      <c r="M1886" s="1" t="s">
        <v>21</v>
      </c>
      <c r="N1886" s="1" t="s">
        <v>22</v>
      </c>
      <c r="O1886" s="1" t="s">
        <v>20</v>
      </c>
      <c r="P1886" s="1" t="str">
        <f>IFERROR( LOOKUP(Table1[[#This Row],[Age]],$AO$3:$AO$8,$AP$3:$AP$8), "Out of Range")</f>
        <v>26-35</v>
      </c>
      <c r="Q1886" s="1" t="str">
        <f>TEXT(Table1[[#This Row],[Date Joined]],"DD")</f>
        <v>05</v>
      </c>
      <c r="R1886" s="1" t="str">
        <f>TEXT(Table1[[#This Row],[Date Joined]],"MMM")</f>
        <v>Apr</v>
      </c>
      <c r="S1886" s="1" t="str">
        <f>TEXT(Table1[[#This Row],[Date Joined]],"YYYY")</f>
        <v>2017</v>
      </c>
    </row>
    <row r="1887" spans="1:19" x14ac:dyDescent="0.3">
      <c r="A1887" s="1" t="s">
        <v>1994</v>
      </c>
      <c r="B1887" s="1" t="s">
        <v>91</v>
      </c>
      <c r="C1887" s="1" t="s">
        <v>24</v>
      </c>
      <c r="D1887" s="2">
        <v>34</v>
      </c>
      <c r="E1887" s="1" t="s">
        <v>34</v>
      </c>
      <c r="F1887" s="1" t="s">
        <v>17</v>
      </c>
      <c r="G1887" s="28">
        <v>42979</v>
      </c>
      <c r="H1887" s="3">
        <v>74415.960000000006</v>
      </c>
      <c r="I1887" s="1" t="s">
        <v>18</v>
      </c>
      <c r="J1887" s="1" t="s">
        <v>32</v>
      </c>
      <c r="K1887" s="1" t="s">
        <v>20</v>
      </c>
      <c r="L1887" s="1" t="s">
        <v>20</v>
      </c>
      <c r="M1887" s="1" t="s">
        <v>21</v>
      </c>
      <c r="N1887" s="1" t="s">
        <v>22</v>
      </c>
      <c r="O1887" s="1" t="s">
        <v>20</v>
      </c>
      <c r="P1887" s="1" t="str">
        <f>IFERROR( LOOKUP(Table1[[#This Row],[Age]],$AO$3:$AO$8,$AP$3:$AP$8), "Out of Range")</f>
        <v>26-35</v>
      </c>
      <c r="Q1887" s="1" t="str">
        <f>TEXT(Table1[[#This Row],[Date Joined]],"DD")</f>
        <v>01</v>
      </c>
      <c r="R1887" s="1" t="str">
        <f>TEXT(Table1[[#This Row],[Date Joined]],"MMM")</f>
        <v>Sep</v>
      </c>
      <c r="S1887" s="1" t="str">
        <f>TEXT(Table1[[#This Row],[Date Joined]],"YYYY")</f>
        <v>2017</v>
      </c>
    </row>
    <row r="1888" spans="1:19" x14ac:dyDescent="0.3">
      <c r="A1888" s="1" t="s">
        <v>1995</v>
      </c>
      <c r="B1888" s="1" t="s">
        <v>30</v>
      </c>
      <c r="C1888" s="1" t="s">
        <v>15</v>
      </c>
      <c r="D1888" s="2">
        <v>40</v>
      </c>
      <c r="E1888" s="1" t="s">
        <v>16</v>
      </c>
      <c r="F1888" s="1" t="s">
        <v>17</v>
      </c>
      <c r="G1888" s="28">
        <v>42980</v>
      </c>
      <c r="H1888" s="3">
        <v>159894.76</v>
      </c>
      <c r="I1888" s="1" t="s">
        <v>49</v>
      </c>
      <c r="J1888" s="1" t="s">
        <v>27</v>
      </c>
      <c r="K1888" s="1" t="s">
        <v>28</v>
      </c>
      <c r="L1888" s="1" t="s">
        <v>20</v>
      </c>
      <c r="M1888" s="1" t="s">
        <v>21</v>
      </c>
      <c r="N1888" s="1" t="s">
        <v>29</v>
      </c>
      <c r="O1888" s="1" t="s">
        <v>28</v>
      </c>
      <c r="P1888" s="1" t="str">
        <f>IFERROR( LOOKUP(Table1[[#This Row],[Age]],$AO$3:$AO$8,$AP$3:$AP$8), "Out of Range")</f>
        <v>35-45</v>
      </c>
      <c r="Q1888" s="1" t="str">
        <f>TEXT(Table1[[#This Row],[Date Joined]],"DD")</f>
        <v>02</v>
      </c>
      <c r="R1888" s="1" t="str">
        <f>TEXT(Table1[[#This Row],[Date Joined]],"MMM")</f>
        <v>Sep</v>
      </c>
      <c r="S1888" s="1" t="str">
        <f>TEXT(Table1[[#This Row],[Date Joined]],"YYYY")</f>
        <v>2017</v>
      </c>
    </row>
    <row r="1889" spans="1:19" x14ac:dyDescent="0.3">
      <c r="A1889" s="1" t="s">
        <v>354</v>
      </c>
      <c r="B1889" s="1" t="s">
        <v>83</v>
      </c>
      <c r="C1889" s="1" t="s">
        <v>15</v>
      </c>
      <c r="D1889" s="2">
        <v>30</v>
      </c>
      <c r="E1889" s="1" t="s">
        <v>16</v>
      </c>
      <c r="F1889" s="1" t="s">
        <v>17</v>
      </c>
      <c r="G1889" s="28">
        <v>42842</v>
      </c>
      <c r="H1889" s="3">
        <v>6629.43</v>
      </c>
      <c r="I1889" s="1" t="s">
        <v>18</v>
      </c>
      <c r="J1889" s="1" t="s">
        <v>32</v>
      </c>
      <c r="K1889" s="1" t="s">
        <v>28</v>
      </c>
      <c r="L1889" s="1" t="s">
        <v>20</v>
      </c>
      <c r="M1889" s="1" t="s">
        <v>21</v>
      </c>
      <c r="N1889" s="1" t="s">
        <v>38</v>
      </c>
      <c r="O1889" s="1" t="s">
        <v>20</v>
      </c>
      <c r="P1889" s="1" t="str">
        <f>IFERROR( LOOKUP(Table1[[#This Row],[Age]],$AO$3:$AO$8,$AP$3:$AP$8), "Out of Range")</f>
        <v>26-35</v>
      </c>
      <c r="Q1889" s="1" t="str">
        <f>TEXT(Table1[[#This Row],[Date Joined]],"DD")</f>
        <v>17</v>
      </c>
      <c r="R1889" s="1" t="str">
        <f>TEXT(Table1[[#This Row],[Date Joined]],"MMM")</f>
        <v>Apr</v>
      </c>
      <c r="S1889" s="1" t="str">
        <f>TEXT(Table1[[#This Row],[Date Joined]],"YYYY")</f>
        <v>2017</v>
      </c>
    </row>
    <row r="1890" spans="1:19" x14ac:dyDescent="0.3">
      <c r="A1890" s="1" t="s">
        <v>1997</v>
      </c>
      <c r="B1890" s="1" t="s">
        <v>73</v>
      </c>
      <c r="C1890" s="1" t="s">
        <v>24</v>
      </c>
      <c r="D1890" s="2">
        <v>34</v>
      </c>
      <c r="E1890" s="1" t="s">
        <v>16</v>
      </c>
      <c r="F1890" s="1" t="s">
        <v>17</v>
      </c>
      <c r="G1890" s="28">
        <v>42980</v>
      </c>
      <c r="H1890" s="3">
        <v>160224.63</v>
      </c>
      <c r="I1890" s="1" t="s">
        <v>31</v>
      </c>
      <c r="J1890" s="1" t="s">
        <v>27</v>
      </c>
      <c r="K1890" s="1" t="s">
        <v>28</v>
      </c>
      <c r="L1890" s="1" t="s">
        <v>20</v>
      </c>
      <c r="M1890" s="1" t="s">
        <v>21</v>
      </c>
      <c r="N1890" s="1" t="s">
        <v>22</v>
      </c>
      <c r="O1890" s="1" t="s">
        <v>20</v>
      </c>
      <c r="P1890" s="1" t="str">
        <f>IFERROR( LOOKUP(Table1[[#This Row],[Age]],$AO$3:$AO$8,$AP$3:$AP$8), "Out of Range")</f>
        <v>26-35</v>
      </c>
      <c r="Q1890" s="1" t="str">
        <f>TEXT(Table1[[#This Row],[Date Joined]],"DD")</f>
        <v>02</v>
      </c>
      <c r="R1890" s="1" t="str">
        <f>TEXT(Table1[[#This Row],[Date Joined]],"MMM")</f>
        <v>Sep</v>
      </c>
      <c r="S1890" s="1" t="str">
        <f>TEXT(Table1[[#This Row],[Date Joined]],"YYYY")</f>
        <v>2017</v>
      </c>
    </row>
    <row r="1891" spans="1:19" x14ac:dyDescent="0.3">
      <c r="A1891" s="1" t="s">
        <v>1998</v>
      </c>
      <c r="B1891" s="1" t="s">
        <v>82</v>
      </c>
      <c r="C1891" s="1" t="s">
        <v>24</v>
      </c>
      <c r="D1891" s="2">
        <v>62</v>
      </c>
      <c r="E1891" s="1" t="s">
        <v>40</v>
      </c>
      <c r="F1891" s="1" t="s">
        <v>41</v>
      </c>
      <c r="G1891" s="28">
        <v>42980</v>
      </c>
      <c r="H1891" s="3">
        <v>129268.28</v>
      </c>
      <c r="I1891" s="1" t="s">
        <v>18</v>
      </c>
      <c r="J1891" s="1" t="s">
        <v>32</v>
      </c>
      <c r="K1891" s="1" t="s">
        <v>20</v>
      </c>
      <c r="L1891" s="1" t="s">
        <v>20</v>
      </c>
      <c r="M1891" s="1" t="s">
        <v>53</v>
      </c>
      <c r="N1891" s="1" t="s">
        <v>22</v>
      </c>
      <c r="O1891" s="1" t="s">
        <v>28</v>
      </c>
      <c r="P1891" s="1" t="str">
        <f>IFERROR( LOOKUP(Table1[[#This Row],[Age]],$AO$3:$AO$8,$AP$3:$AP$8), "Out of Range")</f>
        <v>55-65</v>
      </c>
      <c r="Q1891" s="1" t="str">
        <f>TEXT(Table1[[#This Row],[Date Joined]],"DD")</f>
        <v>02</v>
      </c>
      <c r="R1891" s="1" t="str">
        <f>TEXT(Table1[[#This Row],[Date Joined]],"MMM")</f>
        <v>Sep</v>
      </c>
      <c r="S1891" s="1" t="str">
        <f>TEXT(Table1[[#This Row],[Date Joined]],"YYYY")</f>
        <v>2017</v>
      </c>
    </row>
    <row r="1892" spans="1:19" x14ac:dyDescent="0.3">
      <c r="A1892" s="1" t="s">
        <v>1999</v>
      </c>
      <c r="B1892" s="1" t="s">
        <v>105</v>
      </c>
      <c r="C1892" s="1" t="s">
        <v>15</v>
      </c>
      <c r="D1892" s="2">
        <v>47</v>
      </c>
      <c r="E1892" s="1" t="s">
        <v>40</v>
      </c>
      <c r="F1892" s="1" t="s">
        <v>26</v>
      </c>
      <c r="G1892" s="28">
        <v>42980</v>
      </c>
      <c r="H1892" s="3">
        <v>88896.22</v>
      </c>
      <c r="I1892" s="1" t="s">
        <v>18</v>
      </c>
      <c r="J1892" s="1" t="s">
        <v>27</v>
      </c>
      <c r="K1892" s="1" t="s">
        <v>28</v>
      </c>
      <c r="L1892" s="1" t="s">
        <v>20</v>
      </c>
      <c r="M1892" s="1" t="s">
        <v>21</v>
      </c>
      <c r="N1892" s="1" t="s">
        <v>22</v>
      </c>
      <c r="O1892" s="1" t="s">
        <v>20</v>
      </c>
      <c r="P1892" s="1" t="str">
        <f>IFERROR( LOOKUP(Table1[[#This Row],[Age]],$AO$3:$AO$8,$AP$3:$AP$8), "Out of Range")</f>
        <v>45-55</v>
      </c>
      <c r="Q1892" s="1" t="str">
        <f>TEXT(Table1[[#This Row],[Date Joined]],"DD")</f>
        <v>02</v>
      </c>
      <c r="R1892" s="1" t="str">
        <f>TEXT(Table1[[#This Row],[Date Joined]],"MMM")</f>
        <v>Sep</v>
      </c>
      <c r="S1892" s="1" t="str">
        <f>TEXT(Table1[[#This Row],[Date Joined]],"YYYY")</f>
        <v>2017</v>
      </c>
    </row>
    <row r="1893" spans="1:19" x14ac:dyDescent="0.3">
      <c r="A1893" s="1" t="s">
        <v>2000</v>
      </c>
      <c r="B1893" s="1" t="s">
        <v>84</v>
      </c>
      <c r="C1893" s="1" t="s">
        <v>15</v>
      </c>
      <c r="D1893" s="2">
        <v>41</v>
      </c>
      <c r="E1893" s="1" t="s">
        <v>40</v>
      </c>
      <c r="F1893" s="1" t="s">
        <v>26</v>
      </c>
      <c r="G1893" s="28">
        <v>42980</v>
      </c>
      <c r="H1893" s="3">
        <v>52216.07</v>
      </c>
      <c r="I1893" s="1" t="s">
        <v>31</v>
      </c>
      <c r="J1893" s="1" t="s">
        <v>32</v>
      </c>
      <c r="K1893" s="1" t="s">
        <v>28</v>
      </c>
      <c r="L1893" s="1" t="s">
        <v>28</v>
      </c>
      <c r="M1893" s="1" t="s">
        <v>21</v>
      </c>
      <c r="N1893" s="1" t="s">
        <v>22</v>
      </c>
      <c r="O1893" s="1" t="s">
        <v>20</v>
      </c>
      <c r="P1893" s="1" t="str">
        <f>IFERROR( LOOKUP(Table1[[#This Row],[Age]],$AO$3:$AO$8,$AP$3:$AP$8), "Out of Range")</f>
        <v>35-45</v>
      </c>
      <c r="Q1893" s="1" t="str">
        <f>TEXT(Table1[[#This Row],[Date Joined]],"DD")</f>
        <v>02</v>
      </c>
      <c r="R1893" s="1" t="str">
        <f>TEXT(Table1[[#This Row],[Date Joined]],"MMM")</f>
        <v>Sep</v>
      </c>
      <c r="S1893" s="1" t="str">
        <f>TEXT(Table1[[#This Row],[Date Joined]],"YYYY")</f>
        <v>2017</v>
      </c>
    </row>
    <row r="1894" spans="1:19" x14ac:dyDescent="0.3">
      <c r="A1894" s="1" t="s">
        <v>2001</v>
      </c>
      <c r="B1894" s="1" t="s">
        <v>103</v>
      </c>
      <c r="C1894" s="1" t="s">
        <v>24</v>
      </c>
      <c r="D1894" s="2">
        <v>35</v>
      </c>
      <c r="E1894" s="1" t="s">
        <v>34</v>
      </c>
      <c r="F1894" s="1" t="s">
        <v>26</v>
      </c>
      <c r="G1894" s="28">
        <v>42980</v>
      </c>
      <c r="H1894" s="3">
        <v>62562.37</v>
      </c>
      <c r="I1894" s="1" t="s">
        <v>18</v>
      </c>
      <c r="J1894" s="1" t="s">
        <v>27</v>
      </c>
      <c r="K1894" s="1" t="s">
        <v>20</v>
      </c>
      <c r="L1894" s="1" t="s">
        <v>20</v>
      </c>
      <c r="M1894" s="1" t="s">
        <v>21</v>
      </c>
      <c r="N1894" s="1" t="s">
        <v>22</v>
      </c>
      <c r="O1894" s="1" t="s">
        <v>20</v>
      </c>
      <c r="P1894" s="1" t="str">
        <f>IFERROR( LOOKUP(Table1[[#This Row],[Age]],$AO$3:$AO$8,$AP$3:$AP$8), "Out of Range")</f>
        <v>35-45</v>
      </c>
      <c r="Q1894" s="1" t="str">
        <f>TEXT(Table1[[#This Row],[Date Joined]],"DD")</f>
        <v>02</v>
      </c>
      <c r="R1894" s="1" t="str">
        <f>TEXT(Table1[[#This Row],[Date Joined]],"MMM")</f>
        <v>Sep</v>
      </c>
      <c r="S1894" s="1" t="str">
        <f>TEXT(Table1[[#This Row],[Date Joined]],"YYYY")</f>
        <v>2017</v>
      </c>
    </row>
    <row r="1895" spans="1:19" x14ac:dyDescent="0.3">
      <c r="A1895" s="1" t="s">
        <v>2002</v>
      </c>
      <c r="B1895" s="1" t="s">
        <v>79</v>
      </c>
      <c r="C1895" s="1" t="s">
        <v>24</v>
      </c>
      <c r="D1895" s="2">
        <v>34</v>
      </c>
      <c r="E1895" s="1" t="s">
        <v>16</v>
      </c>
      <c r="F1895" s="1" t="s">
        <v>17</v>
      </c>
      <c r="G1895" s="28">
        <v>42981</v>
      </c>
      <c r="H1895" s="3">
        <v>142420.91</v>
      </c>
      <c r="I1895" s="1" t="s">
        <v>49</v>
      </c>
      <c r="J1895" s="1" t="s">
        <v>27</v>
      </c>
      <c r="K1895" s="1" t="s">
        <v>28</v>
      </c>
      <c r="L1895" s="1" t="s">
        <v>20</v>
      </c>
      <c r="M1895" s="1" t="s">
        <v>22</v>
      </c>
      <c r="N1895" s="1" t="s">
        <v>22</v>
      </c>
      <c r="O1895" s="1" t="s">
        <v>20</v>
      </c>
      <c r="P1895" s="1" t="str">
        <f>IFERROR( LOOKUP(Table1[[#This Row],[Age]],$AO$3:$AO$8,$AP$3:$AP$8), "Out of Range")</f>
        <v>26-35</v>
      </c>
      <c r="Q1895" s="1" t="str">
        <f>TEXT(Table1[[#This Row],[Date Joined]],"DD")</f>
        <v>03</v>
      </c>
      <c r="R1895" s="1" t="str">
        <f>TEXT(Table1[[#This Row],[Date Joined]],"MMM")</f>
        <v>Sep</v>
      </c>
      <c r="S1895" s="1" t="str">
        <f>TEXT(Table1[[#This Row],[Date Joined]],"YYYY")</f>
        <v>2017</v>
      </c>
    </row>
    <row r="1896" spans="1:19" x14ac:dyDescent="0.3">
      <c r="A1896" s="1" t="s">
        <v>2003</v>
      </c>
      <c r="B1896" s="1" t="s">
        <v>48</v>
      </c>
      <c r="C1896" s="1" t="s">
        <v>24</v>
      </c>
      <c r="D1896" s="2">
        <v>39</v>
      </c>
      <c r="E1896" s="1" t="s">
        <v>16</v>
      </c>
      <c r="F1896" s="1" t="s">
        <v>26</v>
      </c>
      <c r="G1896" s="28">
        <v>42981</v>
      </c>
      <c r="H1896" s="3">
        <v>80664.09</v>
      </c>
      <c r="I1896" s="1" t="s">
        <v>18</v>
      </c>
      <c r="J1896" s="1" t="s">
        <v>22</v>
      </c>
      <c r="K1896" s="1" t="s">
        <v>20</v>
      </c>
      <c r="L1896" s="1" t="s">
        <v>20</v>
      </c>
      <c r="M1896" s="1" t="s">
        <v>22</v>
      </c>
      <c r="N1896" s="1" t="s">
        <v>22</v>
      </c>
      <c r="O1896" s="1" t="s">
        <v>20</v>
      </c>
      <c r="P1896" s="1" t="str">
        <f>IFERROR( LOOKUP(Table1[[#This Row],[Age]],$AO$3:$AO$8,$AP$3:$AP$8), "Out of Range")</f>
        <v>35-45</v>
      </c>
      <c r="Q1896" s="1" t="str">
        <f>TEXT(Table1[[#This Row],[Date Joined]],"DD")</f>
        <v>03</v>
      </c>
      <c r="R1896" s="1" t="str">
        <f>TEXT(Table1[[#This Row],[Date Joined]],"MMM")</f>
        <v>Sep</v>
      </c>
      <c r="S1896" s="1" t="str">
        <f>TEXT(Table1[[#This Row],[Date Joined]],"YYYY")</f>
        <v>2017</v>
      </c>
    </row>
    <row r="1897" spans="1:19" x14ac:dyDescent="0.3">
      <c r="A1897" s="1" t="s">
        <v>358</v>
      </c>
      <c r="B1897" s="1" t="s">
        <v>99</v>
      </c>
      <c r="C1897" s="1" t="s">
        <v>24</v>
      </c>
      <c r="D1897" s="2">
        <v>30</v>
      </c>
      <c r="E1897" s="1" t="s">
        <v>16</v>
      </c>
      <c r="F1897" s="1" t="s">
        <v>26</v>
      </c>
      <c r="G1897" s="28">
        <v>42842</v>
      </c>
      <c r="H1897" s="3">
        <v>20009.78</v>
      </c>
      <c r="I1897" s="1" t="s">
        <v>18</v>
      </c>
      <c r="J1897" s="1" t="s">
        <v>27</v>
      </c>
      <c r="K1897" s="1" t="s">
        <v>20</v>
      </c>
      <c r="L1897" s="1" t="s">
        <v>28</v>
      </c>
      <c r="M1897" s="1" t="s">
        <v>21</v>
      </c>
      <c r="N1897" s="1" t="s">
        <v>29</v>
      </c>
      <c r="O1897" s="1" t="s">
        <v>20</v>
      </c>
      <c r="P1897" s="1" t="str">
        <f>IFERROR( LOOKUP(Table1[[#This Row],[Age]],$AO$3:$AO$8,$AP$3:$AP$8), "Out of Range")</f>
        <v>26-35</v>
      </c>
      <c r="Q1897" s="1" t="str">
        <f>TEXT(Table1[[#This Row],[Date Joined]],"DD")</f>
        <v>17</v>
      </c>
      <c r="R1897" s="1" t="str">
        <f>TEXT(Table1[[#This Row],[Date Joined]],"MMM")</f>
        <v>Apr</v>
      </c>
      <c r="S1897" s="1" t="str">
        <f>TEXT(Table1[[#This Row],[Date Joined]],"YYYY")</f>
        <v>2017</v>
      </c>
    </row>
    <row r="1898" spans="1:19" x14ac:dyDescent="0.3">
      <c r="A1898" s="1" t="s">
        <v>2005</v>
      </c>
      <c r="B1898" s="1" t="s">
        <v>87</v>
      </c>
      <c r="C1898" s="1" t="s">
        <v>15</v>
      </c>
      <c r="D1898" s="2">
        <v>36</v>
      </c>
      <c r="E1898" s="1" t="s">
        <v>16</v>
      </c>
      <c r="F1898" s="1" t="s">
        <v>17</v>
      </c>
      <c r="G1898" s="28">
        <v>42981</v>
      </c>
      <c r="H1898" s="3">
        <v>14596.72</v>
      </c>
      <c r="I1898" s="1" t="s">
        <v>31</v>
      </c>
      <c r="J1898" s="1" t="s">
        <v>32</v>
      </c>
      <c r="K1898" s="1" t="s">
        <v>20</v>
      </c>
      <c r="L1898" s="1" t="s">
        <v>20</v>
      </c>
      <c r="M1898" s="1" t="s">
        <v>21</v>
      </c>
      <c r="N1898" s="1" t="s">
        <v>22</v>
      </c>
      <c r="O1898" s="1" t="s">
        <v>20</v>
      </c>
      <c r="P1898" s="1" t="str">
        <f>IFERROR( LOOKUP(Table1[[#This Row],[Age]],$AO$3:$AO$8,$AP$3:$AP$8), "Out of Range")</f>
        <v>35-45</v>
      </c>
      <c r="Q1898" s="1" t="str">
        <f>TEXT(Table1[[#This Row],[Date Joined]],"DD")</f>
        <v>03</v>
      </c>
      <c r="R1898" s="1" t="str">
        <f>TEXT(Table1[[#This Row],[Date Joined]],"MMM")</f>
        <v>Sep</v>
      </c>
      <c r="S1898" s="1" t="str">
        <f>TEXT(Table1[[#This Row],[Date Joined]],"YYYY")</f>
        <v>2017</v>
      </c>
    </row>
    <row r="1899" spans="1:19" x14ac:dyDescent="0.3">
      <c r="A1899" s="1" t="s">
        <v>360</v>
      </c>
      <c r="B1899" s="1" t="s">
        <v>74</v>
      </c>
      <c r="C1899" s="1" t="s">
        <v>15</v>
      </c>
      <c r="D1899" s="2">
        <v>30</v>
      </c>
      <c r="E1899" s="1" t="s">
        <v>16</v>
      </c>
      <c r="F1899" s="1" t="s">
        <v>17</v>
      </c>
      <c r="G1899" s="28">
        <v>42842</v>
      </c>
      <c r="H1899" s="3">
        <v>111324.36</v>
      </c>
      <c r="I1899" s="1" t="s">
        <v>18</v>
      </c>
      <c r="J1899" s="1" t="s">
        <v>32</v>
      </c>
      <c r="K1899" s="1" t="s">
        <v>20</v>
      </c>
      <c r="L1899" s="1" t="s">
        <v>20</v>
      </c>
      <c r="M1899" s="1" t="s">
        <v>21</v>
      </c>
      <c r="N1899" s="1" t="s">
        <v>22</v>
      </c>
      <c r="O1899" s="1" t="s">
        <v>20</v>
      </c>
      <c r="P1899" s="1" t="str">
        <f>IFERROR( LOOKUP(Table1[[#This Row],[Age]],$AO$3:$AO$8,$AP$3:$AP$8), "Out of Range")</f>
        <v>26-35</v>
      </c>
      <c r="Q1899" s="1" t="str">
        <f>TEXT(Table1[[#This Row],[Date Joined]],"DD")</f>
        <v>17</v>
      </c>
      <c r="R1899" s="1" t="str">
        <f>TEXT(Table1[[#This Row],[Date Joined]],"MMM")</f>
        <v>Apr</v>
      </c>
      <c r="S1899" s="1" t="str">
        <f>TEXT(Table1[[#This Row],[Date Joined]],"YYYY")</f>
        <v>2017</v>
      </c>
    </row>
    <row r="1900" spans="1:19" x14ac:dyDescent="0.3">
      <c r="A1900" s="1" t="s">
        <v>379</v>
      </c>
      <c r="B1900" s="1" t="s">
        <v>102</v>
      </c>
      <c r="C1900" s="1" t="s">
        <v>15</v>
      </c>
      <c r="D1900" s="2">
        <v>30</v>
      </c>
      <c r="E1900" s="1" t="s">
        <v>34</v>
      </c>
      <c r="F1900" s="1" t="s">
        <v>17</v>
      </c>
      <c r="G1900" s="28">
        <v>42842</v>
      </c>
      <c r="H1900" s="3">
        <v>43151.96</v>
      </c>
      <c r="I1900" s="1" t="s">
        <v>18</v>
      </c>
      <c r="J1900" s="1" t="s">
        <v>27</v>
      </c>
      <c r="K1900" s="1" t="s">
        <v>28</v>
      </c>
      <c r="L1900" s="1" t="s">
        <v>20</v>
      </c>
      <c r="M1900" s="1" t="s">
        <v>21</v>
      </c>
      <c r="N1900" s="1" t="s">
        <v>29</v>
      </c>
      <c r="O1900" s="1" t="s">
        <v>20</v>
      </c>
      <c r="P1900" s="1" t="str">
        <f>IFERROR( LOOKUP(Table1[[#This Row],[Age]],$AO$3:$AO$8,$AP$3:$AP$8), "Out of Range")</f>
        <v>26-35</v>
      </c>
      <c r="Q1900" s="1" t="str">
        <f>TEXT(Table1[[#This Row],[Date Joined]],"DD")</f>
        <v>17</v>
      </c>
      <c r="R1900" s="1" t="str">
        <f>TEXT(Table1[[#This Row],[Date Joined]],"MMM")</f>
        <v>Apr</v>
      </c>
      <c r="S1900" s="1" t="str">
        <f>TEXT(Table1[[#This Row],[Date Joined]],"YYYY")</f>
        <v>2017</v>
      </c>
    </row>
    <row r="1901" spans="1:19" x14ac:dyDescent="0.3">
      <c r="A1901" s="1" t="s">
        <v>2008</v>
      </c>
      <c r="B1901" s="1" t="s">
        <v>103</v>
      </c>
      <c r="C1901" s="1" t="s">
        <v>15</v>
      </c>
      <c r="D1901" s="2">
        <v>50</v>
      </c>
      <c r="E1901" s="1" t="s">
        <v>40</v>
      </c>
      <c r="F1901" s="1" t="s">
        <v>41</v>
      </c>
      <c r="G1901" s="28">
        <v>42981</v>
      </c>
      <c r="H1901" s="3">
        <v>101411.27</v>
      </c>
      <c r="I1901" s="1" t="s">
        <v>31</v>
      </c>
      <c r="J1901" s="1" t="s">
        <v>32</v>
      </c>
      <c r="K1901" s="1" t="s">
        <v>20</v>
      </c>
      <c r="L1901" s="1" t="s">
        <v>20</v>
      </c>
      <c r="M1901" s="1" t="s">
        <v>21</v>
      </c>
      <c r="N1901" s="1" t="s">
        <v>22</v>
      </c>
      <c r="O1901" s="1" t="s">
        <v>28</v>
      </c>
      <c r="P1901" s="1" t="str">
        <f>IFERROR( LOOKUP(Table1[[#This Row],[Age]],$AO$3:$AO$8,$AP$3:$AP$8), "Out of Range")</f>
        <v>45-55</v>
      </c>
      <c r="Q1901" s="1" t="str">
        <f>TEXT(Table1[[#This Row],[Date Joined]],"DD")</f>
        <v>03</v>
      </c>
      <c r="R1901" s="1" t="str">
        <f>TEXT(Table1[[#This Row],[Date Joined]],"MMM")</f>
        <v>Sep</v>
      </c>
      <c r="S1901" s="1" t="str">
        <f>TEXT(Table1[[#This Row],[Date Joined]],"YYYY")</f>
        <v>2017</v>
      </c>
    </row>
    <row r="1902" spans="1:19" x14ac:dyDescent="0.3">
      <c r="A1902" s="1" t="s">
        <v>2009</v>
      </c>
      <c r="B1902" s="1" t="s">
        <v>62</v>
      </c>
      <c r="C1902" s="1" t="s">
        <v>15</v>
      </c>
      <c r="D1902" s="2">
        <v>50</v>
      </c>
      <c r="E1902" s="1" t="s">
        <v>40</v>
      </c>
      <c r="F1902" s="1" t="s">
        <v>41</v>
      </c>
      <c r="G1902" s="28">
        <v>42981</v>
      </c>
      <c r="H1902" s="3">
        <v>9551.9</v>
      </c>
      <c r="I1902" s="1" t="s">
        <v>31</v>
      </c>
      <c r="J1902" s="1" t="s">
        <v>22</v>
      </c>
      <c r="K1902" s="1" t="s">
        <v>20</v>
      </c>
      <c r="L1902" s="1" t="s">
        <v>20</v>
      </c>
      <c r="M1902" s="1" t="s">
        <v>21</v>
      </c>
      <c r="N1902" s="1" t="s">
        <v>22</v>
      </c>
      <c r="O1902" s="1" t="s">
        <v>20</v>
      </c>
      <c r="P1902" s="1" t="str">
        <f>IFERROR( LOOKUP(Table1[[#This Row],[Age]],$AO$3:$AO$8,$AP$3:$AP$8), "Out of Range")</f>
        <v>45-55</v>
      </c>
      <c r="Q1902" s="1" t="str">
        <f>TEXT(Table1[[#This Row],[Date Joined]],"DD")</f>
        <v>03</v>
      </c>
      <c r="R1902" s="1" t="str">
        <f>TEXT(Table1[[#This Row],[Date Joined]],"MMM")</f>
        <v>Sep</v>
      </c>
      <c r="S1902" s="1" t="str">
        <f>TEXT(Table1[[#This Row],[Date Joined]],"YYYY")</f>
        <v>2017</v>
      </c>
    </row>
    <row r="1903" spans="1:19" x14ac:dyDescent="0.3">
      <c r="A1903" s="1" t="s">
        <v>2010</v>
      </c>
      <c r="B1903" s="1" t="s">
        <v>43</v>
      </c>
      <c r="C1903" s="1" t="s">
        <v>15</v>
      </c>
      <c r="D1903" s="2">
        <v>60</v>
      </c>
      <c r="E1903" s="1" t="s">
        <v>40</v>
      </c>
      <c r="F1903" s="1" t="s">
        <v>26</v>
      </c>
      <c r="G1903" s="28">
        <v>42981</v>
      </c>
      <c r="H1903" s="3">
        <v>10389.07</v>
      </c>
      <c r="I1903" s="1" t="s">
        <v>31</v>
      </c>
      <c r="J1903" s="1" t="s">
        <v>32</v>
      </c>
      <c r="K1903" s="1" t="s">
        <v>28</v>
      </c>
      <c r="L1903" s="1" t="s">
        <v>20</v>
      </c>
      <c r="M1903" s="1" t="s">
        <v>22</v>
      </c>
      <c r="N1903" s="1" t="s">
        <v>22</v>
      </c>
      <c r="O1903" s="1" t="s">
        <v>20</v>
      </c>
      <c r="P1903" s="1" t="str">
        <f>IFERROR( LOOKUP(Table1[[#This Row],[Age]],$AO$3:$AO$8,$AP$3:$AP$8), "Out of Range")</f>
        <v>55-65</v>
      </c>
      <c r="Q1903" s="1" t="str">
        <f>TEXT(Table1[[#This Row],[Date Joined]],"DD")</f>
        <v>03</v>
      </c>
      <c r="R1903" s="1" t="str">
        <f>TEXT(Table1[[#This Row],[Date Joined]],"MMM")</f>
        <v>Sep</v>
      </c>
      <c r="S1903" s="1" t="str">
        <f>TEXT(Table1[[#This Row],[Date Joined]],"YYYY")</f>
        <v>2017</v>
      </c>
    </row>
    <row r="1904" spans="1:19" x14ac:dyDescent="0.3">
      <c r="A1904" s="1" t="s">
        <v>2011</v>
      </c>
      <c r="B1904" s="1" t="s">
        <v>74</v>
      </c>
      <c r="C1904" s="1" t="s">
        <v>15</v>
      </c>
      <c r="D1904" s="2">
        <v>43</v>
      </c>
      <c r="E1904" s="1" t="s">
        <v>40</v>
      </c>
      <c r="F1904" s="1" t="s">
        <v>26</v>
      </c>
      <c r="G1904" s="28">
        <v>42981</v>
      </c>
      <c r="H1904" s="3">
        <v>125287.4</v>
      </c>
      <c r="I1904" s="1" t="s">
        <v>31</v>
      </c>
      <c r="J1904" s="1" t="s">
        <v>27</v>
      </c>
      <c r="K1904" s="1" t="s">
        <v>20</v>
      </c>
      <c r="L1904" s="1" t="s">
        <v>28</v>
      </c>
      <c r="M1904" s="1" t="s">
        <v>21</v>
      </c>
      <c r="N1904" s="1" t="s">
        <v>22</v>
      </c>
      <c r="O1904" s="1" t="s">
        <v>20</v>
      </c>
      <c r="P1904" s="1" t="str">
        <f>IFERROR( LOOKUP(Table1[[#This Row],[Age]],$AO$3:$AO$8,$AP$3:$AP$8), "Out of Range")</f>
        <v>35-45</v>
      </c>
      <c r="Q1904" s="1" t="str">
        <f>TEXT(Table1[[#This Row],[Date Joined]],"DD")</f>
        <v>03</v>
      </c>
      <c r="R1904" s="1" t="str">
        <f>TEXT(Table1[[#This Row],[Date Joined]],"MMM")</f>
        <v>Sep</v>
      </c>
      <c r="S1904" s="1" t="str">
        <f>TEXT(Table1[[#This Row],[Date Joined]],"YYYY")</f>
        <v>2017</v>
      </c>
    </row>
    <row r="1905" spans="1:19" x14ac:dyDescent="0.3">
      <c r="A1905" s="1" t="s">
        <v>2012</v>
      </c>
      <c r="B1905" s="1" t="s">
        <v>88</v>
      </c>
      <c r="C1905" s="1" t="s">
        <v>24</v>
      </c>
      <c r="D1905" s="2">
        <v>50</v>
      </c>
      <c r="E1905" s="1" t="s">
        <v>40</v>
      </c>
      <c r="F1905" s="1" t="s">
        <v>41</v>
      </c>
      <c r="G1905" s="28">
        <v>42981</v>
      </c>
      <c r="H1905" s="3">
        <v>72038.460000000006</v>
      </c>
      <c r="I1905" s="1" t="s">
        <v>18</v>
      </c>
      <c r="J1905" s="1" t="s">
        <v>27</v>
      </c>
      <c r="K1905" s="1" t="s">
        <v>20</v>
      </c>
      <c r="L1905" s="1" t="s">
        <v>20</v>
      </c>
      <c r="M1905" s="1" t="s">
        <v>21</v>
      </c>
      <c r="N1905" s="1" t="s">
        <v>22</v>
      </c>
      <c r="O1905" s="1" t="s">
        <v>20</v>
      </c>
      <c r="P1905" s="1" t="str">
        <f>IFERROR( LOOKUP(Table1[[#This Row],[Age]],$AO$3:$AO$8,$AP$3:$AP$8), "Out of Range")</f>
        <v>45-55</v>
      </c>
      <c r="Q1905" s="1" t="str">
        <f>TEXT(Table1[[#This Row],[Date Joined]],"DD")</f>
        <v>03</v>
      </c>
      <c r="R1905" s="1" t="str">
        <f>TEXT(Table1[[#This Row],[Date Joined]],"MMM")</f>
        <v>Sep</v>
      </c>
      <c r="S1905" s="1" t="str">
        <f>TEXT(Table1[[#This Row],[Date Joined]],"YYYY")</f>
        <v>2017</v>
      </c>
    </row>
    <row r="1906" spans="1:19" x14ac:dyDescent="0.3">
      <c r="A1906" s="1" t="s">
        <v>2013</v>
      </c>
      <c r="B1906" s="1" t="s">
        <v>30</v>
      </c>
      <c r="C1906" s="1" t="s">
        <v>24</v>
      </c>
      <c r="D1906" s="2">
        <v>59</v>
      </c>
      <c r="E1906" s="1" t="s">
        <v>40</v>
      </c>
      <c r="F1906" s="1" t="s">
        <v>41</v>
      </c>
      <c r="G1906" s="28">
        <v>42981</v>
      </c>
      <c r="H1906" s="3">
        <v>149207.94</v>
      </c>
      <c r="I1906" s="1" t="s">
        <v>31</v>
      </c>
      <c r="J1906" s="1" t="s">
        <v>32</v>
      </c>
      <c r="K1906" s="1" t="s">
        <v>20</v>
      </c>
      <c r="L1906" s="1" t="s">
        <v>20</v>
      </c>
      <c r="M1906" s="1" t="s">
        <v>21</v>
      </c>
      <c r="N1906" s="1" t="s">
        <v>38</v>
      </c>
      <c r="O1906" s="1" t="s">
        <v>28</v>
      </c>
      <c r="P1906" s="1" t="str">
        <f>IFERROR( LOOKUP(Table1[[#This Row],[Age]],$AO$3:$AO$8,$AP$3:$AP$8), "Out of Range")</f>
        <v>55-65</v>
      </c>
      <c r="Q1906" s="1" t="str">
        <f>TEXT(Table1[[#This Row],[Date Joined]],"DD")</f>
        <v>03</v>
      </c>
      <c r="R1906" s="1" t="str">
        <f>TEXT(Table1[[#This Row],[Date Joined]],"MMM")</f>
        <v>Sep</v>
      </c>
      <c r="S1906" s="1" t="str">
        <f>TEXT(Table1[[#This Row],[Date Joined]],"YYYY")</f>
        <v>2017</v>
      </c>
    </row>
    <row r="1907" spans="1:19" x14ac:dyDescent="0.3">
      <c r="A1907" s="1" t="s">
        <v>384</v>
      </c>
      <c r="B1907" s="1" t="s">
        <v>96</v>
      </c>
      <c r="C1907" s="1" t="s">
        <v>15</v>
      </c>
      <c r="D1907" s="2">
        <v>30</v>
      </c>
      <c r="E1907" s="1" t="s">
        <v>16</v>
      </c>
      <c r="F1907" s="1" t="s">
        <v>26</v>
      </c>
      <c r="G1907" s="28">
        <v>42844</v>
      </c>
      <c r="H1907" s="3">
        <v>20944.97</v>
      </c>
      <c r="I1907" s="1" t="s">
        <v>18</v>
      </c>
      <c r="J1907" s="1" t="s">
        <v>27</v>
      </c>
      <c r="K1907" s="1" t="s">
        <v>28</v>
      </c>
      <c r="L1907" s="1" t="s">
        <v>20</v>
      </c>
      <c r="M1907" s="1" t="s">
        <v>22</v>
      </c>
      <c r="N1907" s="1" t="s">
        <v>22</v>
      </c>
      <c r="O1907" s="1" t="s">
        <v>20</v>
      </c>
      <c r="P1907" s="1" t="str">
        <f>IFERROR( LOOKUP(Table1[[#This Row],[Age]],$AO$3:$AO$8,$AP$3:$AP$8), "Out of Range")</f>
        <v>26-35</v>
      </c>
      <c r="Q1907" s="1" t="str">
        <f>TEXT(Table1[[#This Row],[Date Joined]],"DD")</f>
        <v>19</v>
      </c>
      <c r="R1907" s="1" t="str">
        <f>TEXT(Table1[[#This Row],[Date Joined]],"MMM")</f>
        <v>Apr</v>
      </c>
      <c r="S1907" s="1" t="str">
        <f>TEXT(Table1[[#This Row],[Date Joined]],"YYYY")</f>
        <v>2017</v>
      </c>
    </row>
    <row r="1908" spans="1:19" x14ac:dyDescent="0.3">
      <c r="A1908" s="1" t="s">
        <v>2015</v>
      </c>
      <c r="B1908" s="1" t="s">
        <v>36</v>
      </c>
      <c r="C1908" s="1" t="s">
        <v>15</v>
      </c>
      <c r="D1908" s="2">
        <v>43</v>
      </c>
      <c r="E1908" s="1" t="s">
        <v>16</v>
      </c>
      <c r="F1908" s="1" t="s">
        <v>17</v>
      </c>
      <c r="G1908" s="28">
        <v>42982</v>
      </c>
      <c r="H1908" s="3">
        <v>9738.27</v>
      </c>
      <c r="I1908" s="1" t="s">
        <v>49</v>
      </c>
      <c r="J1908" s="1" t="s">
        <v>19</v>
      </c>
      <c r="K1908" s="1" t="s">
        <v>28</v>
      </c>
      <c r="L1908" s="1" t="s">
        <v>20</v>
      </c>
      <c r="M1908" s="1" t="s">
        <v>22</v>
      </c>
      <c r="N1908" s="1" t="s">
        <v>22</v>
      </c>
      <c r="O1908" s="1" t="s">
        <v>20</v>
      </c>
      <c r="P1908" s="1" t="str">
        <f>IFERROR( LOOKUP(Table1[[#This Row],[Age]],$AO$3:$AO$8,$AP$3:$AP$8), "Out of Range")</f>
        <v>35-45</v>
      </c>
      <c r="Q1908" s="1" t="str">
        <f>TEXT(Table1[[#This Row],[Date Joined]],"DD")</f>
        <v>04</v>
      </c>
      <c r="R1908" s="1" t="str">
        <f>TEXT(Table1[[#This Row],[Date Joined]],"MMM")</f>
        <v>Sep</v>
      </c>
      <c r="S1908" s="1" t="str">
        <f>TEXT(Table1[[#This Row],[Date Joined]],"YYYY")</f>
        <v>2017</v>
      </c>
    </row>
    <row r="1909" spans="1:19" x14ac:dyDescent="0.3">
      <c r="A1909" s="1" t="s">
        <v>386</v>
      </c>
      <c r="B1909" s="1" t="s">
        <v>92</v>
      </c>
      <c r="C1909" s="1" t="s">
        <v>24</v>
      </c>
      <c r="D1909" s="2">
        <v>30</v>
      </c>
      <c r="E1909" s="1" t="s">
        <v>16</v>
      </c>
      <c r="F1909" s="1" t="s">
        <v>26</v>
      </c>
      <c r="G1909" s="28">
        <v>42844</v>
      </c>
      <c r="H1909" s="3">
        <v>106858.49</v>
      </c>
      <c r="I1909" s="1" t="s">
        <v>31</v>
      </c>
      <c r="J1909" s="1" t="s">
        <v>32</v>
      </c>
      <c r="K1909" s="1" t="s">
        <v>20</v>
      </c>
      <c r="L1909" s="1" t="s">
        <v>20</v>
      </c>
      <c r="M1909" s="1" t="s">
        <v>21</v>
      </c>
      <c r="N1909" s="1" t="s">
        <v>22</v>
      </c>
      <c r="O1909" s="1" t="s">
        <v>20</v>
      </c>
      <c r="P1909" s="1" t="str">
        <f>IFERROR( LOOKUP(Table1[[#This Row],[Age]],$AO$3:$AO$8,$AP$3:$AP$8), "Out of Range")</f>
        <v>26-35</v>
      </c>
      <c r="Q1909" s="1" t="str">
        <f>TEXT(Table1[[#This Row],[Date Joined]],"DD")</f>
        <v>19</v>
      </c>
      <c r="R1909" s="1" t="str">
        <f>TEXT(Table1[[#This Row],[Date Joined]],"MMM")</f>
        <v>Apr</v>
      </c>
      <c r="S1909" s="1" t="str">
        <f>TEXT(Table1[[#This Row],[Date Joined]],"YYYY")</f>
        <v>2017</v>
      </c>
    </row>
    <row r="1910" spans="1:19" x14ac:dyDescent="0.3">
      <c r="A1910" s="1" t="s">
        <v>2017</v>
      </c>
      <c r="B1910" s="1" t="s">
        <v>106</v>
      </c>
      <c r="C1910" s="1" t="s">
        <v>24</v>
      </c>
      <c r="D1910" s="2">
        <v>36</v>
      </c>
      <c r="E1910" s="1" t="s">
        <v>16</v>
      </c>
      <c r="F1910" s="1" t="s">
        <v>17</v>
      </c>
      <c r="G1910" s="28">
        <v>42982</v>
      </c>
      <c r="H1910" s="3">
        <v>35445.97</v>
      </c>
      <c r="I1910" s="1" t="s">
        <v>31</v>
      </c>
      <c r="J1910" s="1" t="s">
        <v>27</v>
      </c>
      <c r="K1910" s="1" t="s">
        <v>28</v>
      </c>
      <c r="L1910" s="1" t="s">
        <v>28</v>
      </c>
      <c r="M1910" s="1" t="s">
        <v>22</v>
      </c>
      <c r="N1910" s="1" t="s">
        <v>22</v>
      </c>
      <c r="O1910" s="1" t="s">
        <v>20</v>
      </c>
      <c r="P1910" s="1" t="str">
        <f>IFERROR( LOOKUP(Table1[[#This Row],[Age]],$AO$3:$AO$8,$AP$3:$AP$8), "Out of Range")</f>
        <v>35-45</v>
      </c>
      <c r="Q1910" s="1" t="str">
        <f>TEXT(Table1[[#This Row],[Date Joined]],"DD")</f>
        <v>04</v>
      </c>
      <c r="R1910" s="1" t="str">
        <f>TEXT(Table1[[#This Row],[Date Joined]],"MMM")</f>
        <v>Sep</v>
      </c>
      <c r="S1910" s="1" t="str">
        <f>TEXT(Table1[[#This Row],[Date Joined]],"YYYY")</f>
        <v>2017</v>
      </c>
    </row>
    <row r="1911" spans="1:19" x14ac:dyDescent="0.3">
      <c r="A1911" s="1" t="s">
        <v>2018</v>
      </c>
      <c r="B1911" s="1" t="s">
        <v>44</v>
      </c>
      <c r="C1911" s="1" t="s">
        <v>24</v>
      </c>
      <c r="D1911" s="2">
        <v>38</v>
      </c>
      <c r="E1911" s="1" t="s">
        <v>16</v>
      </c>
      <c r="F1911" s="1" t="s">
        <v>17</v>
      </c>
      <c r="G1911" s="28">
        <v>42982</v>
      </c>
      <c r="H1911" s="3">
        <v>47642.720000000001</v>
      </c>
      <c r="I1911" s="1" t="s">
        <v>18</v>
      </c>
      <c r="J1911" s="1" t="s">
        <v>32</v>
      </c>
      <c r="K1911" s="1" t="s">
        <v>20</v>
      </c>
      <c r="L1911" s="1" t="s">
        <v>20</v>
      </c>
      <c r="M1911" s="1" t="s">
        <v>21</v>
      </c>
      <c r="N1911" s="1" t="s">
        <v>22</v>
      </c>
      <c r="O1911" s="1" t="s">
        <v>20</v>
      </c>
      <c r="P1911" s="1" t="str">
        <f>IFERROR( LOOKUP(Table1[[#This Row],[Age]],$AO$3:$AO$8,$AP$3:$AP$8), "Out of Range")</f>
        <v>35-45</v>
      </c>
      <c r="Q1911" s="1" t="str">
        <f>TEXT(Table1[[#This Row],[Date Joined]],"DD")</f>
        <v>04</v>
      </c>
      <c r="R1911" s="1" t="str">
        <f>TEXT(Table1[[#This Row],[Date Joined]],"MMM")</f>
        <v>Sep</v>
      </c>
      <c r="S1911" s="1" t="str">
        <f>TEXT(Table1[[#This Row],[Date Joined]],"YYYY")</f>
        <v>2017</v>
      </c>
    </row>
    <row r="1912" spans="1:19" x14ac:dyDescent="0.3">
      <c r="A1912" s="1" t="s">
        <v>2019</v>
      </c>
      <c r="B1912" s="1" t="s">
        <v>79</v>
      </c>
      <c r="C1912" s="1" t="s">
        <v>24</v>
      </c>
      <c r="D1912" s="2">
        <v>55</v>
      </c>
      <c r="E1912" s="1" t="s">
        <v>40</v>
      </c>
      <c r="F1912" s="1" t="s">
        <v>41</v>
      </c>
      <c r="G1912" s="28">
        <v>42982</v>
      </c>
      <c r="H1912" s="3">
        <v>102780.81</v>
      </c>
      <c r="I1912" s="1" t="s">
        <v>18</v>
      </c>
      <c r="J1912" s="1" t="s">
        <v>27</v>
      </c>
      <c r="K1912" s="1" t="s">
        <v>28</v>
      </c>
      <c r="L1912" s="1" t="s">
        <v>20</v>
      </c>
      <c r="M1912" s="1" t="s">
        <v>21</v>
      </c>
      <c r="N1912" s="1" t="s">
        <v>29</v>
      </c>
      <c r="O1912" s="1" t="s">
        <v>20</v>
      </c>
      <c r="P1912" s="1" t="str">
        <f>IFERROR( LOOKUP(Table1[[#This Row],[Age]],$AO$3:$AO$8,$AP$3:$AP$8), "Out of Range")</f>
        <v>55-65</v>
      </c>
      <c r="Q1912" s="1" t="str">
        <f>TEXT(Table1[[#This Row],[Date Joined]],"DD")</f>
        <v>04</v>
      </c>
      <c r="R1912" s="1" t="str">
        <f>TEXT(Table1[[#This Row],[Date Joined]],"MMM")</f>
        <v>Sep</v>
      </c>
      <c r="S1912" s="1" t="str">
        <f>TEXT(Table1[[#This Row],[Date Joined]],"YYYY")</f>
        <v>2017</v>
      </c>
    </row>
    <row r="1913" spans="1:19" x14ac:dyDescent="0.3">
      <c r="A1913" s="1" t="s">
        <v>2020</v>
      </c>
      <c r="B1913" s="1" t="s">
        <v>52</v>
      </c>
      <c r="C1913" s="1" t="s">
        <v>24</v>
      </c>
      <c r="D1913" s="2">
        <v>49</v>
      </c>
      <c r="E1913" s="1" t="s">
        <v>40</v>
      </c>
      <c r="F1913" s="1" t="s">
        <v>41</v>
      </c>
      <c r="G1913" s="28">
        <v>42982</v>
      </c>
      <c r="H1913" s="3">
        <v>47022.1</v>
      </c>
      <c r="I1913" s="1" t="s">
        <v>18</v>
      </c>
      <c r="J1913" s="1" t="s">
        <v>27</v>
      </c>
      <c r="K1913" s="1" t="s">
        <v>28</v>
      </c>
      <c r="L1913" s="1" t="s">
        <v>20</v>
      </c>
      <c r="M1913" s="1" t="s">
        <v>22</v>
      </c>
      <c r="N1913" s="1" t="s">
        <v>22</v>
      </c>
      <c r="O1913" s="1" t="s">
        <v>20</v>
      </c>
      <c r="P1913" s="1" t="str">
        <f>IFERROR( LOOKUP(Table1[[#This Row],[Age]],$AO$3:$AO$8,$AP$3:$AP$8), "Out of Range")</f>
        <v>45-55</v>
      </c>
      <c r="Q1913" s="1" t="str">
        <f>TEXT(Table1[[#This Row],[Date Joined]],"DD")</f>
        <v>04</v>
      </c>
      <c r="R1913" s="1" t="str">
        <f>TEXT(Table1[[#This Row],[Date Joined]],"MMM")</f>
        <v>Sep</v>
      </c>
      <c r="S1913" s="1" t="str">
        <f>TEXT(Table1[[#This Row],[Date Joined]],"YYYY")</f>
        <v>2017</v>
      </c>
    </row>
    <row r="1914" spans="1:19" x14ac:dyDescent="0.3">
      <c r="A1914" s="1" t="s">
        <v>392</v>
      </c>
      <c r="B1914" s="1" t="s">
        <v>79</v>
      </c>
      <c r="C1914" s="1" t="s">
        <v>24</v>
      </c>
      <c r="D1914" s="2">
        <v>30</v>
      </c>
      <c r="E1914" s="1" t="s">
        <v>16</v>
      </c>
      <c r="F1914" s="1" t="s">
        <v>17</v>
      </c>
      <c r="G1914" s="28">
        <v>42845</v>
      </c>
      <c r="H1914" s="3">
        <v>10649.97</v>
      </c>
      <c r="I1914" s="1" t="s">
        <v>49</v>
      </c>
      <c r="J1914" s="1" t="s">
        <v>27</v>
      </c>
      <c r="K1914" s="1" t="s">
        <v>20</v>
      </c>
      <c r="L1914" s="1" t="s">
        <v>20</v>
      </c>
      <c r="M1914" s="1" t="s">
        <v>22</v>
      </c>
      <c r="N1914" s="1" t="s">
        <v>22</v>
      </c>
      <c r="O1914" s="1" t="s">
        <v>20</v>
      </c>
      <c r="P1914" s="1" t="str">
        <f>IFERROR( LOOKUP(Table1[[#This Row],[Age]],$AO$3:$AO$8,$AP$3:$AP$8), "Out of Range")</f>
        <v>26-35</v>
      </c>
      <c r="Q1914" s="1" t="str">
        <f>TEXT(Table1[[#This Row],[Date Joined]],"DD")</f>
        <v>20</v>
      </c>
      <c r="R1914" s="1" t="str">
        <f>TEXT(Table1[[#This Row],[Date Joined]],"MMM")</f>
        <v>Apr</v>
      </c>
      <c r="S1914" s="1" t="str">
        <f>TEXT(Table1[[#This Row],[Date Joined]],"YYYY")</f>
        <v>2017</v>
      </c>
    </row>
    <row r="1915" spans="1:19" x14ac:dyDescent="0.3">
      <c r="A1915" s="1" t="s">
        <v>2022</v>
      </c>
      <c r="B1915" s="1" t="s">
        <v>103</v>
      </c>
      <c r="C1915" s="1" t="s">
        <v>15</v>
      </c>
      <c r="D1915" s="2">
        <v>23</v>
      </c>
      <c r="E1915" s="1" t="s">
        <v>16</v>
      </c>
      <c r="F1915" s="1" t="s">
        <v>17</v>
      </c>
      <c r="G1915" s="28">
        <v>42983</v>
      </c>
      <c r="H1915" s="3">
        <v>58008.78</v>
      </c>
      <c r="I1915" s="1" t="s">
        <v>18</v>
      </c>
      <c r="J1915" s="1" t="s">
        <v>19</v>
      </c>
      <c r="K1915" s="1" t="s">
        <v>20</v>
      </c>
      <c r="L1915" s="1" t="s">
        <v>20</v>
      </c>
      <c r="M1915" s="1" t="s">
        <v>21</v>
      </c>
      <c r="N1915" s="1" t="s">
        <v>22</v>
      </c>
      <c r="O1915" s="1" t="s">
        <v>28</v>
      </c>
      <c r="P1915" s="1" t="str">
        <f>IFERROR( LOOKUP(Table1[[#This Row],[Age]],$AO$3:$AO$8,$AP$3:$AP$8), "Out of Range")</f>
        <v>15-25</v>
      </c>
      <c r="Q1915" s="1" t="str">
        <f>TEXT(Table1[[#This Row],[Date Joined]],"DD")</f>
        <v>05</v>
      </c>
      <c r="R1915" s="1" t="str">
        <f>TEXT(Table1[[#This Row],[Date Joined]],"MMM")</f>
        <v>Sep</v>
      </c>
      <c r="S1915" s="1" t="str">
        <f>TEXT(Table1[[#This Row],[Date Joined]],"YYYY")</f>
        <v>2017</v>
      </c>
    </row>
    <row r="1916" spans="1:19" x14ac:dyDescent="0.3">
      <c r="A1916" s="1" t="s">
        <v>410</v>
      </c>
      <c r="B1916" s="1" t="s">
        <v>35</v>
      </c>
      <c r="C1916" s="1" t="s">
        <v>15</v>
      </c>
      <c r="D1916" s="2">
        <v>30</v>
      </c>
      <c r="E1916" s="1" t="s">
        <v>34</v>
      </c>
      <c r="F1916" s="1" t="s">
        <v>26</v>
      </c>
      <c r="G1916" s="28">
        <v>42848</v>
      </c>
      <c r="H1916" s="3">
        <v>20293.900000000001</v>
      </c>
      <c r="I1916" s="1" t="s">
        <v>49</v>
      </c>
      <c r="J1916" s="1" t="s">
        <v>19</v>
      </c>
      <c r="K1916" s="1" t="s">
        <v>20</v>
      </c>
      <c r="L1916" s="1" t="s">
        <v>20</v>
      </c>
      <c r="M1916" s="1" t="s">
        <v>21</v>
      </c>
      <c r="N1916" s="1" t="s">
        <v>29</v>
      </c>
      <c r="O1916" s="1" t="s">
        <v>20</v>
      </c>
      <c r="P1916" s="1" t="str">
        <f>IFERROR( LOOKUP(Table1[[#This Row],[Age]],$AO$3:$AO$8,$AP$3:$AP$8), "Out of Range")</f>
        <v>26-35</v>
      </c>
      <c r="Q1916" s="1" t="str">
        <f>TEXT(Table1[[#This Row],[Date Joined]],"DD")</f>
        <v>23</v>
      </c>
      <c r="R1916" s="1" t="str">
        <f>TEXT(Table1[[#This Row],[Date Joined]],"MMM")</f>
        <v>Apr</v>
      </c>
      <c r="S1916" s="1" t="str">
        <f>TEXT(Table1[[#This Row],[Date Joined]],"YYYY")</f>
        <v>2017</v>
      </c>
    </row>
    <row r="1917" spans="1:19" x14ac:dyDescent="0.3">
      <c r="A1917" s="1" t="s">
        <v>2024</v>
      </c>
      <c r="B1917" s="1" t="s">
        <v>79</v>
      </c>
      <c r="C1917" s="1" t="s">
        <v>15</v>
      </c>
      <c r="D1917" s="2">
        <v>37</v>
      </c>
      <c r="E1917" s="1" t="s">
        <v>16</v>
      </c>
      <c r="F1917" s="1" t="s">
        <v>17</v>
      </c>
      <c r="G1917" s="28">
        <v>42983</v>
      </c>
      <c r="H1917" s="3">
        <v>50362.879999999997</v>
      </c>
      <c r="I1917" s="1" t="s">
        <v>31</v>
      </c>
      <c r="J1917" s="1" t="s">
        <v>32</v>
      </c>
      <c r="K1917" s="1" t="s">
        <v>20</v>
      </c>
      <c r="L1917" s="1" t="s">
        <v>20</v>
      </c>
      <c r="M1917" s="1" t="s">
        <v>21</v>
      </c>
      <c r="N1917" s="1" t="s">
        <v>38</v>
      </c>
      <c r="O1917" s="1" t="s">
        <v>28</v>
      </c>
      <c r="P1917" s="1" t="str">
        <f>IFERROR( LOOKUP(Table1[[#This Row],[Age]],$AO$3:$AO$8,$AP$3:$AP$8), "Out of Range")</f>
        <v>35-45</v>
      </c>
      <c r="Q1917" s="1" t="str">
        <f>TEXT(Table1[[#This Row],[Date Joined]],"DD")</f>
        <v>05</v>
      </c>
      <c r="R1917" s="1" t="str">
        <f>TEXT(Table1[[#This Row],[Date Joined]],"MMM")</f>
        <v>Sep</v>
      </c>
      <c r="S1917" s="1" t="str">
        <f>TEXT(Table1[[#This Row],[Date Joined]],"YYYY")</f>
        <v>2017</v>
      </c>
    </row>
    <row r="1918" spans="1:19" x14ac:dyDescent="0.3">
      <c r="A1918" s="1" t="s">
        <v>2025</v>
      </c>
      <c r="B1918" s="1" t="s">
        <v>94</v>
      </c>
      <c r="C1918" s="1" t="s">
        <v>15</v>
      </c>
      <c r="D1918" s="2">
        <v>22</v>
      </c>
      <c r="E1918" s="1" t="s">
        <v>16</v>
      </c>
      <c r="F1918" s="1" t="s">
        <v>26</v>
      </c>
      <c r="G1918" s="28">
        <v>42983</v>
      </c>
      <c r="H1918" s="3">
        <v>55024.39</v>
      </c>
      <c r="I1918" s="1" t="s">
        <v>18</v>
      </c>
      <c r="J1918" s="1" t="s">
        <v>32</v>
      </c>
      <c r="K1918" s="1" t="s">
        <v>28</v>
      </c>
      <c r="L1918" s="1" t="s">
        <v>20</v>
      </c>
      <c r="M1918" s="1" t="s">
        <v>21</v>
      </c>
      <c r="N1918" s="1" t="s">
        <v>22</v>
      </c>
      <c r="O1918" s="1" t="s">
        <v>20</v>
      </c>
      <c r="P1918" s="1" t="str">
        <f>IFERROR( LOOKUP(Table1[[#This Row],[Age]],$AO$3:$AO$8,$AP$3:$AP$8), "Out of Range")</f>
        <v>15-25</v>
      </c>
      <c r="Q1918" s="1" t="str">
        <f>TEXT(Table1[[#This Row],[Date Joined]],"DD")</f>
        <v>05</v>
      </c>
      <c r="R1918" s="1" t="str">
        <f>TEXT(Table1[[#This Row],[Date Joined]],"MMM")</f>
        <v>Sep</v>
      </c>
      <c r="S1918" s="1" t="str">
        <f>TEXT(Table1[[#This Row],[Date Joined]],"YYYY")</f>
        <v>2017</v>
      </c>
    </row>
    <row r="1919" spans="1:19" x14ac:dyDescent="0.3">
      <c r="A1919" s="1" t="s">
        <v>417</v>
      </c>
      <c r="B1919" s="1" t="s">
        <v>47</v>
      </c>
      <c r="C1919" s="1" t="s">
        <v>15</v>
      </c>
      <c r="D1919" s="2">
        <v>30</v>
      </c>
      <c r="E1919" s="1" t="s">
        <v>16</v>
      </c>
      <c r="F1919" s="1" t="s">
        <v>17</v>
      </c>
      <c r="G1919" s="28">
        <v>42849</v>
      </c>
      <c r="H1919" s="3">
        <v>31784</v>
      </c>
      <c r="I1919" s="1" t="s">
        <v>18</v>
      </c>
      <c r="J1919" s="1" t="s">
        <v>32</v>
      </c>
      <c r="K1919" s="1" t="s">
        <v>28</v>
      </c>
      <c r="L1919" s="1" t="s">
        <v>20</v>
      </c>
      <c r="M1919" s="1" t="s">
        <v>22</v>
      </c>
      <c r="N1919" s="1" t="s">
        <v>22</v>
      </c>
      <c r="O1919" s="1" t="s">
        <v>20</v>
      </c>
      <c r="P1919" s="1" t="str">
        <f>IFERROR( LOOKUP(Table1[[#This Row],[Age]],$AO$3:$AO$8,$AP$3:$AP$8), "Out of Range")</f>
        <v>26-35</v>
      </c>
      <c r="Q1919" s="1" t="str">
        <f>TEXT(Table1[[#This Row],[Date Joined]],"DD")</f>
        <v>24</v>
      </c>
      <c r="R1919" s="1" t="str">
        <f>TEXT(Table1[[#This Row],[Date Joined]],"MMM")</f>
        <v>Apr</v>
      </c>
      <c r="S1919" s="1" t="str">
        <f>TEXT(Table1[[#This Row],[Date Joined]],"YYYY")</f>
        <v>2017</v>
      </c>
    </row>
    <row r="1920" spans="1:19" x14ac:dyDescent="0.3">
      <c r="A1920" s="1" t="s">
        <v>419</v>
      </c>
      <c r="B1920" s="1" t="s">
        <v>104</v>
      </c>
      <c r="C1920" s="1" t="s">
        <v>15</v>
      </c>
      <c r="D1920" s="2">
        <v>30</v>
      </c>
      <c r="E1920" s="1" t="s">
        <v>16</v>
      </c>
      <c r="F1920" s="1" t="s">
        <v>26</v>
      </c>
      <c r="G1920" s="28">
        <v>42850</v>
      </c>
      <c r="H1920" s="3">
        <v>39658.46</v>
      </c>
      <c r="I1920" s="1" t="s">
        <v>18</v>
      </c>
      <c r="J1920" s="1" t="s">
        <v>27</v>
      </c>
      <c r="K1920" s="1" t="s">
        <v>28</v>
      </c>
      <c r="L1920" s="1" t="s">
        <v>28</v>
      </c>
      <c r="M1920" s="1" t="s">
        <v>21</v>
      </c>
      <c r="N1920" s="1" t="s">
        <v>29</v>
      </c>
      <c r="O1920" s="1" t="s">
        <v>20</v>
      </c>
      <c r="P1920" s="1" t="str">
        <f>IFERROR( LOOKUP(Table1[[#This Row],[Age]],$AO$3:$AO$8,$AP$3:$AP$8), "Out of Range")</f>
        <v>26-35</v>
      </c>
      <c r="Q1920" s="1" t="str">
        <f>TEXT(Table1[[#This Row],[Date Joined]],"DD")</f>
        <v>25</v>
      </c>
      <c r="R1920" s="1" t="str">
        <f>TEXT(Table1[[#This Row],[Date Joined]],"MMM")</f>
        <v>Apr</v>
      </c>
      <c r="S1920" s="1" t="str">
        <f>TEXT(Table1[[#This Row],[Date Joined]],"YYYY")</f>
        <v>2017</v>
      </c>
    </row>
    <row r="1921" spans="1:19" x14ac:dyDescent="0.3">
      <c r="A1921" s="1" t="s">
        <v>2028</v>
      </c>
      <c r="B1921" s="1" t="s">
        <v>66</v>
      </c>
      <c r="C1921" s="1" t="s">
        <v>15</v>
      </c>
      <c r="D1921" s="2">
        <v>39</v>
      </c>
      <c r="E1921" s="1" t="s">
        <v>16</v>
      </c>
      <c r="F1921" s="1" t="s">
        <v>26</v>
      </c>
      <c r="G1921" s="28">
        <v>42983</v>
      </c>
      <c r="H1921" s="3">
        <v>116064.39</v>
      </c>
      <c r="I1921" s="1" t="s">
        <v>18</v>
      </c>
      <c r="J1921" s="1" t="s">
        <v>32</v>
      </c>
      <c r="K1921" s="1" t="s">
        <v>28</v>
      </c>
      <c r="L1921" s="1" t="s">
        <v>28</v>
      </c>
      <c r="M1921" s="1" t="s">
        <v>21</v>
      </c>
      <c r="N1921" s="1" t="s">
        <v>22</v>
      </c>
      <c r="O1921" s="1" t="s">
        <v>20</v>
      </c>
      <c r="P1921" s="1" t="str">
        <f>IFERROR( LOOKUP(Table1[[#This Row],[Age]],$AO$3:$AO$8,$AP$3:$AP$8), "Out of Range")</f>
        <v>35-45</v>
      </c>
      <c r="Q1921" s="1" t="str">
        <f>TEXT(Table1[[#This Row],[Date Joined]],"DD")</f>
        <v>05</v>
      </c>
      <c r="R1921" s="1" t="str">
        <f>TEXT(Table1[[#This Row],[Date Joined]],"MMM")</f>
        <v>Sep</v>
      </c>
      <c r="S1921" s="1" t="str">
        <f>TEXT(Table1[[#This Row],[Date Joined]],"YYYY")</f>
        <v>2017</v>
      </c>
    </row>
    <row r="1922" spans="1:19" x14ac:dyDescent="0.3">
      <c r="A1922" s="1" t="s">
        <v>427</v>
      </c>
      <c r="B1922" s="1" t="s">
        <v>79</v>
      </c>
      <c r="C1922" s="1" t="s">
        <v>15</v>
      </c>
      <c r="D1922" s="2">
        <v>30</v>
      </c>
      <c r="E1922" s="1" t="s">
        <v>16</v>
      </c>
      <c r="F1922" s="1" t="s">
        <v>17</v>
      </c>
      <c r="G1922" s="28">
        <v>42852</v>
      </c>
      <c r="H1922" s="3">
        <v>34350.07</v>
      </c>
      <c r="I1922" s="1" t="s">
        <v>18</v>
      </c>
      <c r="J1922" s="1" t="s">
        <v>27</v>
      </c>
      <c r="K1922" s="1" t="s">
        <v>20</v>
      </c>
      <c r="L1922" s="1" t="s">
        <v>20</v>
      </c>
      <c r="M1922" s="1" t="s">
        <v>21</v>
      </c>
      <c r="N1922" s="1" t="s">
        <v>29</v>
      </c>
      <c r="O1922" s="1" t="s">
        <v>28</v>
      </c>
      <c r="P1922" s="1" t="str">
        <f>IFERROR( LOOKUP(Table1[[#This Row],[Age]],$AO$3:$AO$8,$AP$3:$AP$8), "Out of Range")</f>
        <v>26-35</v>
      </c>
      <c r="Q1922" s="1" t="str">
        <f>TEXT(Table1[[#This Row],[Date Joined]],"DD")</f>
        <v>27</v>
      </c>
      <c r="R1922" s="1" t="str">
        <f>TEXT(Table1[[#This Row],[Date Joined]],"MMM")</f>
        <v>Apr</v>
      </c>
      <c r="S1922" s="1" t="str">
        <f>TEXT(Table1[[#This Row],[Date Joined]],"YYYY")</f>
        <v>2017</v>
      </c>
    </row>
    <row r="1923" spans="1:19" x14ac:dyDescent="0.3">
      <c r="A1923" s="1" t="s">
        <v>430</v>
      </c>
      <c r="B1923" s="1" t="s">
        <v>74</v>
      </c>
      <c r="C1923" s="1" t="s">
        <v>24</v>
      </c>
      <c r="D1923" s="2">
        <v>30</v>
      </c>
      <c r="E1923" s="1" t="s">
        <v>16</v>
      </c>
      <c r="F1923" s="1" t="s">
        <v>41</v>
      </c>
      <c r="G1923" s="28">
        <v>42852</v>
      </c>
      <c r="H1923" s="3">
        <v>52412.46</v>
      </c>
      <c r="I1923" s="1" t="s">
        <v>18</v>
      </c>
      <c r="J1923" s="1" t="s">
        <v>27</v>
      </c>
      <c r="K1923" s="1" t="s">
        <v>20</v>
      </c>
      <c r="L1923" s="1" t="s">
        <v>20</v>
      </c>
      <c r="M1923" s="1" t="s">
        <v>21</v>
      </c>
      <c r="N1923" s="1" t="s">
        <v>22</v>
      </c>
      <c r="O1923" s="1" t="s">
        <v>20</v>
      </c>
      <c r="P1923" s="1" t="str">
        <f>IFERROR( LOOKUP(Table1[[#This Row],[Age]],$AO$3:$AO$8,$AP$3:$AP$8), "Out of Range")</f>
        <v>26-35</v>
      </c>
      <c r="Q1923" s="1" t="str">
        <f>TEXT(Table1[[#This Row],[Date Joined]],"DD")</f>
        <v>27</v>
      </c>
      <c r="R1923" s="1" t="str">
        <f>TEXT(Table1[[#This Row],[Date Joined]],"MMM")</f>
        <v>Apr</v>
      </c>
      <c r="S1923" s="1" t="str">
        <f>TEXT(Table1[[#This Row],[Date Joined]],"YYYY")</f>
        <v>2017</v>
      </c>
    </row>
    <row r="1924" spans="1:19" x14ac:dyDescent="0.3">
      <c r="A1924" s="1" t="s">
        <v>2031</v>
      </c>
      <c r="B1924" s="1" t="s">
        <v>73</v>
      </c>
      <c r="C1924" s="1" t="s">
        <v>24</v>
      </c>
      <c r="D1924" s="2">
        <v>44</v>
      </c>
      <c r="E1924" s="1" t="s">
        <v>16</v>
      </c>
      <c r="F1924" s="1" t="s">
        <v>17</v>
      </c>
      <c r="G1924" s="28">
        <v>42983</v>
      </c>
      <c r="H1924" s="3">
        <v>2397.9699999999998</v>
      </c>
      <c r="I1924" s="1" t="s">
        <v>31</v>
      </c>
      <c r="J1924" s="1" t="s">
        <v>27</v>
      </c>
      <c r="K1924" s="1" t="s">
        <v>28</v>
      </c>
      <c r="L1924" s="1" t="s">
        <v>28</v>
      </c>
      <c r="M1924" s="1" t="s">
        <v>21</v>
      </c>
      <c r="N1924" s="1" t="s">
        <v>22</v>
      </c>
      <c r="O1924" s="1" t="s">
        <v>20</v>
      </c>
      <c r="P1924" s="1" t="str">
        <f>IFERROR( LOOKUP(Table1[[#This Row],[Age]],$AO$3:$AO$8,$AP$3:$AP$8), "Out of Range")</f>
        <v>35-45</v>
      </c>
      <c r="Q1924" s="1" t="str">
        <f>TEXT(Table1[[#This Row],[Date Joined]],"DD")</f>
        <v>05</v>
      </c>
      <c r="R1924" s="1" t="str">
        <f>TEXT(Table1[[#This Row],[Date Joined]],"MMM")</f>
        <v>Sep</v>
      </c>
      <c r="S1924" s="1" t="str">
        <f>TEXT(Table1[[#This Row],[Date Joined]],"YYYY")</f>
        <v>2017</v>
      </c>
    </row>
    <row r="1925" spans="1:19" x14ac:dyDescent="0.3">
      <c r="A1925" s="1" t="s">
        <v>2032</v>
      </c>
      <c r="B1925" s="1" t="s">
        <v>44</v>
      </c>
      <c r="C1925" s="1" t="s">
        <v>24</v>
      </c>
      <c r="D1925" s="2">
        <v>57</v>
      </c>
      <c r="E1925" s="1" t="s">
        <v>40</v>
      </c>
      <c r="F1925" s="1" t="s">
        <v>41</v>
      </c>
      <c r="G1925" s="28">
        <v>42983</v>
      </c>
      <c r="H1925" s="3">
        <v>30620.79</v>
      </c>
      <c r="I1925" s="1" t="s">
        <v>18</v>
      </c>
      <c r="J1925" s="1" t="s">
        <v>27</v>
      </c>
      <c r="K1925" s="1" t="s">
        <v>20</v>
      </c>
      <c r="L1925" s="1" t="s">
        <v>20</v>
      </c>
      <c r="M1925" s="1" t="s">
        <v>21</v>
      </c>
      <c r="N1925" s="1" t="s">
        <v>22</v>
      </c>
      <c r="O1925" s="1" t="s">
        <v>20</v>
      </c>
      <c r="P1925" s="1" t="str">
        <f>IFERROR( LOOKUP(Table1[[#This Row],[Age]],$AO$3:$AO$8,$AP$3:$AP$8), "Out of Range")</f>
        <v>55-65</v>
      </c>
      <c r="Q1925" s="1" t="str">
        <f>TEXT(Table1[[#This Row],[Date Joined]],"DD")</f>
        <v>05</v>
      </c>
      <c r="R1925" s="1" t="str">
        <f>TEXT(Table1[[#This Row],[Date Joined]],"MMM")</f>
        <v>Sep</v>
      </c>
      <c r="S1925" s="1" t="str">
        <f>TEXT(Table1[[#This Row],[Date Joined]],"YYYY")</f>
        <v>2017</v>
      </c>
    </row>
    <row r="1926" spans="1:19" x14ac:dyDescent="0.3">
      <c r="A1926" s="1" t="s">
        <v>529</v>
      </c>
      <c r="B1926" s="1" t="s">
        <v>68</v>
      </c>
      <c r="C1926" s="1" t="s">
        <v>24</v>
      </c>
      <c r="D1926" s="2">
        <v>30</v>
      </c>
      <c r="E1926" s="1" t="s">
        <v>16</v>
      </c>
      <c r="F1926" s="1" t="s">
        <v>41</v>
      </c>
      <c r="G1926" s="28">
        <v>42864</v>
      </c>
      <c r="H1926" s="3">
        <v>7994.63</v>
      </c>
      <c r="I1926" s="1" t="s">
        <v>49</v>
      </c>
      <c r="J1926" s="1" t="s">
        <v>27</v>
      </c>
      <c r="K1926" s="1" t="s">
        <v>28</v>
      </c>
      <c r="L1926" s="1" t="s">
        <v>20</v>
      </c>
      <c r="M1926" s="1" t="s">
        <v>22</v>
      </c>
      <c r="N1926" s="1" t="s">
        <v>22</v>
      </c>
      <c r="O1926" s="1" t="s">
        <v>20</v>
      </c>
      <c r="P1926" s="1" t="str">
        <f>IFERROR( LOOKUP(Table1[[#This Row],[Age]],$AO$3:$AO$8,$AP$3:$AP$8), "Out of Range")</f>
        <v>26-35</v>
      </c>
      <c r="Q1926" s="1" t="str">
        <f>TEXT(Table1[[#This Row],[Date Joined]],"DD")</f>
        <v>09</v>
      </c>
      <c r="R1926" s="1" t="str">
        <f>TEXT(Table1[[#This Row],[Date Joined]],"MMM")</f>
        <v>May</v>
      </c>
      <c r="S1926" s="1" t="str">
        <f>TEXT(Table1[[#This Row],[Date Joined]],"YYYY")</f>
        <v>2017</v>
      </c>
    </row>
    <row r="1927" spans="1:19" x14ac:dyDescent="0.3">
      <c r="A1927" s="1" t="s">
        <v>2034</v>
      </c>
      <c r="B1927" s="1" t="s">
        <v>62</v>
      </c>
      <c r="C1927" s="1" t="s">
        <v>15</v>
      </c>
      <c r="D1927" s="2">
        <v>41</v>
      </c>
      <c r="E1927" s="1" t="s">
        <v>34</v>
      </c>
      <c r="F1927" s="1" t="s">
        <v>17</v>
      </c>
      <c r="G1927" s="28">
        <v>42983</v>
      </c>
      <c r="H1927" s="3">
        <v>41237.120000000003</v>
      </c>
      <c r="I1927" s="1" t="s">
        <v>18</v>
      </c>
      <c r="J1927" s="1" t="s">
        <v>27</v>
      </c>
      <c r="K1927" s="1" t="s">
        <v>28</v>
      </c>
      <c r="L1927" s="1" t="s">
        <v>20</v>
      </c>
      <c r="M1927" s="1" t="s">
        <v>53</v>
      </c>
      <c r="N1927" s="1" t="s">
        <v>22</v>
      </c>
      <c r="O1927" s="1" t="s">
        <v>20</v>
      </c>
      <c r="P1927" s="1" t="str">
        <f>IFERROR( LOOKUP(Table1[[#This Row],[Age]],$AO$3:$AO$8,$AP$3:$AP$8), "Out of Range")</f>
        <v>35-45</v>
      </c>
      <c r="Q1927" s="1" t="str">
        <f>TEXT(Table1[[#This Row],[Date Joined]],"DD")</f>
        <v>05</v>
      </c>
      <c r="R1927" s="1" t="str">
        <f>TEXT(Table1[[#This Row],[Date Joined]],"MMM")</f>
        <v>Sep</v>
      </c>
      <c r="S1927" s="1" t="str">
        <f>TEXT(Table1[[#This Row],[Date Joined]],"YYYY")</f>
        <v>2017</v>
      </c>
    </row>
    <row r="1928" spans="1:19" x14ac:dyDescent="0.3">
      <c r="A1928" s="1" t="s">
        <v>557</v>
      </c>
      <c r="B1928" s="1" t="s">
        <v>61</v>
      </c>
      <c r="C1928" s="1" t="s">
        <v>15</v>
      </c>
      <c r="D1928" s="2">
        <v>30</v>
      </c>
      <c r="E1928" s="1" t="s">
        <v>25</v>
      </c>
      <c r="F1928" s="1" t="s">
        <v>17</v>
      </c>
      <c r="G1928" s="28">
        <v>42866</v>
      </c>
      <c r="H1928" s="3">
        <v>61600.69</v>
      </c>
      <c r="I1928" s="1" t="s">
        <v>18</v>
      </c>
      <c r="J1928" s="1" t="s">
        <v>27</v>
      </c>
      <c r="K1928" s="1" t="s">
        <v>20</v>
      </c>
      <c r="L1928" s="1" t="s">
        <v>20</v>
      </c>
      <c r="M1928" s="1" t="s">
        <v>21</v>
      </c>
      <c r="N1928" s="1" t="s">
        <v>22</v>
      </c>
      <c r="O1928" s="1" t="s">
        <v>20</v>
      </c>
      <c r="P1928" s="1" t="str">
        <f>IFERROR( LOOKUP(Table1[[#This Row],[Age]],$AO$3:$AO$8,$AP$3:$AP$8), "Out of Range")</f>
        <v>26-35</v>
      </c>
      <c r="Q1928" s="1" t="str">
        <f>TEXT(Table1[[#This Row],[Date Joined]],"DD")</f>
        <v>11</v>
      </c>
      <c r="R1928" s="1" t="str">
        <f>TEXT(Table1[[#This Row],[Date Joined]],"MMM")</f>
        <v>May</v>
      </c>
      <c r="S1928" s="1" t="str">
        <f>TEXT(Table1[[#This Row],[Date Joined]],"YYYY")</f>
        <v>2017</v>
      </c>
    </row>
    <row r="1929" spans="1:19" x14ac:dyDescent="0.3">
      <c r="A1929" s="1" t="s">
        <v>2036</v>
      </c>
      <c r="B1929" s="1" t="s">
        <v>87</v>
      </c>
      <c r="C1929" s="1" t="s">
        <v>24</v>
      </c>
      <c r="D1929" s="2">
        <v>35</v>
      </c>
      <c r="E1929" s="1" t="s">
        <v>16</v>
      </c>
      <c r="F1929" s="1" t="s">
        <v>17</v>
      </c>
      <c r="G1929" s="28">
        <v>42984</v>
      </c>
      <c r="H1929" s="3">
        <v>67371.03</v>
      </c>
      <c r="I1929" s="1" t="s">
        <v>18</v>
      </c>
      <c r="J1929" s="1" t="s">
        <v>19</v>
      </c>
      <c r="K1929" s="1" t="s">
        <v>20</v>
      </c>
      <c r="L1929" s="1" t="s">
        <v>20</v>
      </c>
      <c r="M1929" s="1" t="s">
        <v>21</v>
      </c>
      <c r="N1929" s="1" t="s">
        <v>22</v>
      </c>
      <c r="O1929" s="1" t="s">
        <v>28</v>
      </c>
      <c r="P1929" s="1" t="str">
        <f>IFERROR( LOOKUP(Table1[[#This Row],[Age]],$AO$3:$AO$8,$AP$3:$AP$8), "Out of Range")</f>
        <v>35-45</v>
      </c>
      <c r="Q1929" s="1" t="str">
        <f>TEXT(Table1[[#This Row],[Date Joined]],"DD")</f>
        <v>06</v>
      </c>
      <c r="R1929" s="1" t="str">
        <f>TEXT(Table1[[#This Row],[Date Joined]],"MMM")</f>
        <v>Sep</v>
      </c>
      <c r="S1929" s="1" t="str">
        <f>TEXT(Table1[[#This Row],[Date Joined]],"YYYY")</f>
        <v>2017</v>
      </c>
    </row>
    <row r="1930" spans="1:19" x14ac:dyDescent="0.3">
      <c r="A1930" s="1" t="s">
        <v>2037</v>
      </c>
      <c r="B1930" s="1" t="s">
        <v>60</v>
      </c>
      <c r="C1930" s="1" t="s">
        <v>24</v>
      </c>
      <c r="D1930" s="2">
        <v>37</v>
      </c>
      <c r="E1930" s="1" t="s">
        <v>16</v>
      </c>
      <c r="F1930" s="1" t="s">
        <v>17</v>
      </c>
      <c r="G1930" s="28">
        <v>42984</v>
      </c>
      <c r="H1930" s="3">
        <v>70256.240000000005</v>
      </c>
      <c r="I1930" s="1" t="s">
        <v>31</v>
      </c>
      <c r="J1930" s="1" t="s">
        <v>19</v>
      </c>
      <c r="K1930" s="1" t="s">
        <v>20</v>
      </c>
      <c r="L1930" s="1" t="s">
        <v>20</v>
      </c>
      <c r="M1930" s="1" t="s">
        <v>21</v>
      </c>
      <c r="N1930" s="1" t="s">
        <v>29</v>
      </c>
      <c r="O1930" s="1" t="s">
        <v>28</v>
      </c>
      <c r="P1930" s="1" t="str">
        <f>IFERROR( LOOKUP(Table1[[#This Row],[Age]],$AO$3:$AO$8,$AP$3:$AP$8), "Out of Range")</f>
        <v>35-45</v>
      </c>
      <c r="Q1930" s="1" t="str">
        <f>TEXT(Table1[[#This Row],[Date Joined]],"DD")</f>
        <v>06</v>
      </c>
      <c r="R1930" s="1" t="str">
        <f>TEXT(Table1[[#This Row],[Date Joined]],"MMM")</f>
        <v>Sep</v>
      </c>
      <c r="S1930" s="1" t="str">
        <f>TEXT(Table1[[#This Row],[Date Joined]],"YYYY")</f>
        <v>2017</v>
      </c>
    </row>
    <row r="1931" spans="1:19" x14ac:dyDescent="0.3">
      <c r="A1931" s="1" t="s">
        <v>2038</v>
      </c>
      <c r="B1931" s="1" t="s">
        <v>39</v>
      </c>
      <c r="C1931" s="1" t="s">
        <v>15</v>
      </c>
      <c r="D1931" s="2">
        <v>38</v>
      </c>
      <c r="E1931" s="1" t="s">
        <v>16</v>
      </c>
      <c r="F1931" s="1" t="s">
        <v>17</v>
      </c>
      <c r="G1931" s="28">
        <v>42984</v>
      </c>
      <c r="H1931" s="3">
        <v>32484.01</v>
      </c>
      <c r="I1931" s="1" t="s">
        <v>31</v>
      </c>
      <c r="J1931" s="1" t="s">
        <v>32</v>
      </c>
      <c r="K1931" s="1" t="s">
        <v>20</v>
      </c>
      <c r="L1931" s="1" t="s">
        <v>20</v>
      </c>
      <c r="M1931" s="1" t="s">
        <v>21</v>
      </c>
      <c r="N1931" s="1" t="s">
        <v>22</v>
      </c>
      <c r="O1931" s="1" t="s">
        <v>20</v>
      </c>
      <c r="P1931" s="1" t="str">
        <f>IFERROR( LOOKUP(Table1[[#This Row],[Age]],$AO$3:$AO$8,$AP$3:$AP$8), "Out of Range")</f>
        <v>35-45</v>
      </c>
      <c r="Q1931" s="1" t="str">
        <f>TEXT(Table1[[#This Row],[Date Joined]],"DD")</f>
        <v>06</v>
      </c>
      <c r="R1931" s="1" t="str">
        <f>TEXT(Table1[[#This Row],[Date Joined]],"MMM")</f>
        <v>Sep</v>
      </c>
      <c r="S1931" s="1" t="str">
        <f>TEXT(Table1[[#This Row],[Date Joined]],"YYYY")</f>
        <v>2017</v>
      </c>
    </row>
    <row r="1932" spans="1:19" x14ac:dyDescent="0.3">
      <c r="A1932" s="1" t="s">
        <v>2039</v>
      </c>
      <c r="B1932" s="1" t="s">
        <v>62</v>
      </c>
      <c r="C1932" s="1" t="s">
        <v>24</v>
      </c>
      <c r="D1932" s="2">
        <v>21</v>
      </c>
      <c r="E1932" s="1" t="s">
        <v>16</v>
      </c>
      <c r="F1932" s="1" t="s">
        <v>17</v>
      </c>
      <c r="G1932" s="28">
        <v>42984</v>
      </c>
      <c r="H1932" s="3">
        <v>38042</v>
      </c>
      <c r="I1932" s="1" t="s">
        <v>18</v>
      </c>
      <c r="J1932" s="1" t="s">
        <v>27</v>
      </c>
      <c r="K1932" s="1" t="s">
        <v>28</v>
      </c>
      <c r="L1932" s="1" t="s">
        <v>28</v>
      </c>
      <c r="M1932" s="1" t="s">
        <v>22</v>
      </c>
      <c r="N1932" s="1" t="s">
        <v>22</v>
      </c>
      <c r="O1932" s="1" t="s">
        <v>20</v>
      </c>
      <c r="P1932" s="1" t="str">
        <f>IFERROR( LOOKUP(Table1[[#This Row],[Age]],$AO$3:$AO$8,$AP$3:$AP$8), "Out of Range")</f>
        <v>15-25</v>
      </c>
      <c r="Q1932" s="1" t="str">
        <f>TEXT(Table1[[#This Row],[Date Joined]],"DD")</f>
        <v>06</v>
      </c>
      <c r="R1932" s="1" t="str">
        <f>TEXT(Table1[[#This Row],[Date Joined]],"MMM")</f>
        <v>Sep</v>
      </c>
      <c r="S1932" s="1" t="str">
        <f>TEXT(Table1[[#This Row],[Date Joined]],"YYYY")</f>
        <v>2017</v>
      </c>
    </row>
    <row r="1933" spans="1:19" x14ac:dyDescent="0.3">
      <c r="A1933" s="1" t="s">
        <v>2040</v>
      </c>
      <c r="B1933" s="1" t="s">
        <v>65</v>
      </c>
      <c r="C1933" s="1" t="s">
        <v>15</v>
      </c>
      <c r="D1933" s="2">
        <v>37</v>
      </c>
      <c r="E1933" s="1" t="s">
        <v>16</v>
      </c>
      <c r="F1933" s="1" t="s">
        <v>41</v>
      </c>
      <c r="G1933" s="28">
        <v>42984</v>
      </c>
      <c r="H1933" s="3">
        <v>47854.879999999997</v>
      </c>
      <c r="I1933" s="1" t="s">
        <v>18</v>
      </c>
      <c r="J1933" s="1" t="s">
        <v>27</v>
      </c>
      <c r="K1933" s="1" t="s">
        <v>20</v>
      </c>
      <c r="L1933" s="1" t="s">
        <v>28</v>
      </c>
      <c r="M1933" s="1" t="s">
        <v>21</v>
      </c>
      <c r="N1933" s="1" t="s">
        <v>22</v>
      </c>
      <c r="O1933" s="1" t="s">
        <v>20</v>
      </c>
      <c r="P1933" s="1" t="str">
        <f>IFERROR( LOOKUP(Table1[[#This Row],[Age]],$AO$3:$AO$8,$AP$3:$AP$8), "Out of Range")</f>
        <v>35-45</v>
      </c>
      <c r="Q1933" s="1" t="str">
        <f>TEXT(Table1[[#This Row],[Date Joined]],"DD")</f>
        <v>06</v>
      </c>
      <c r="R1933" s="1" t="str">
        <f>TEXT(Table1[[#This Row],[Date Joined]],"MMM")</f>
        <v>Sep</v>
      </c>
      <c r="S1933" s="1" t="str">
        <f>TEXT(Table1[[#This Row],[Date Joined]],"YYYY")</f>
        <v>2017</v>
      </c>
    </row>
    <row r="1934" spans="1:19" x14ac:dyDescent="0.3">
      <c r="A1934" s="1" t="s">
        <v>636</v>
      </c>
      <c r="B1934" s="1" t="s">
        <v>43</v>
      </c>
      <c r="C1934" s="1" t="s">
        <v>24</v>
      </c>
      <c r="D1934" s="2">
        <v>30</v>
      </c>
      <c r="E1934" s="1" t="s">
        <v>34</v>
      </c>
      <c r="F1934" s="1" t="s">
        <v>41</v>
      </c>
      <c r="G1934" s="28">
        <v>42871</v>
      </c>
      <c r="H1934" s="3">
        <v>50999.43</v>
      </c>
      <c r="I1934" s="1" t="s">
        <v>49</v>
      </c>
      <c r="J1934" s="1" t="s">
        <v>27</v>
      </c>
      <c r="K1934" s="1" t="s">
        <v>20</v>
      </c>
      <c r="L1934" s="1" t="s">
        <v>20</v>
      </c>
      <c r="M1934" s="1" t="s">
        <v>21</v>
      </c>
      <c r="N1934" s="1" t="s">
        <v>22</v>
      </c>
      <c r="O1934" s="1" t="s">
        <v>20</v>
      </c>
      <c r="P1934" s="1" t="str">
        <f>IFERROR( LOOKUP(Table1[[#This Row],[Age]],$AO$3:$AO$8,$AP$3:$AP$8), "Out of Range")</f>
        <v>26-35</v>
      </c>
      <c r="Q1934" s="1" t="str">
        <f>TEXT(Table1[[#This Row],[Date Joined]],"DD")</f>
        <v>16</v>
      </c>
      <c r="R1934" s="1" t="str">
        <f>TEXT(Table1[[#This Row],[Date Joined]],"MMM")</f>
        <v>May</v>
      </c>
      <c r="S1934" s="1" t="str">
        <f>TEXT(Table1[[#This Row],[Date Joined]],"YYYY")</f>
        <v>2017</v>
      </c>
    </row>
    <row r="1935" spans="1:19" x14ac:dyDescent="0.3">
      <c r="A1935" s="1" t="s">
        <v>2042</v>
      </c>
      <c r="B1935" s="1" t="s">
        <v>46</v>
      </c>
      <c r="C1935" s="1" t="s">
        <v>15</v>
      </c>
      <c r="D1935" s="2">
        <v>61</v>
      </c>
      <c r="E1935" s="1" t="s">
        <v>40</v>
      </c>
      <c r="F1935" s="1" t="s">
        <v>26</v>
      </c>
      <c r="G1935" s="28">
        <v>42984</v>
      </c>
      <c r="H1935" s="3">
        <v>84788.46</v>
      </c>
      <c r="I1935" s="1" t="s">
        <v>18</v>
      </c>
      <c r="J1935" s="1" t="s">
        <v>19</v>
      </c>
      <c r="K1935" s="1" t="s">
        <v>28</v>
      </c>
      <c r="L1935" s="1" t="s">
        <v>28</v>
      </c>
      <c r="M1935" s="1" t="s">
        <v>53</v>
      </c>
      <c r="N1935" s="1" t="s">
        <v>29</v>
      </c>
      <c r="O1935" s="1" t="s">
        <v>20</v>
      </c>
      <c r="P1935" s="1" t="str">
        <f>IFERROR( LOOKUP(Table1[[#This Row],[Age]],$AO$3:$AO$8,$AP$3:$AP$8), "Out of Range")</f>
        <v>55-65</v>
      </c>
      <c r="Q1935" s="1" t="str">
        <f>TEXT(Table1[[#This Row],[Date Joined]],"DD")</f>
        <v>06</v>
      </c>
      <c r="R1935" s="1" t="str">
        <f>TEXT(Table1[[#This Row],[Date Joined]],"MMM")</f>
        <v>Sep</v>
      </c>
      <c r="S1935" s="1" t="str">
        <f>TEXT(Table1[[#This Row],[Date Joined]],"YYYY")</f>
        <v>2017</v>
      </c>
    </row>
    <row r="1936" spans="1:19" x14ac:dyDescent="0.3">
      <c r="A1936" s="1" t="s">
        <v>2043</v>
      </c>
      <c r="B1936" s="1" t="s">
        <v>79</v>
      </c>
      <c r="C1936" s="1" t="s">
        <v>15</v>
      </c>
      <c r="D1936" s="2">
        <v>52</v>
      </c>
      <c r="E1936" s="1" t="s">
        <v>40</v>
      </c>
      <c r="F1936" s="1" t="s">
        <v>41</v>
      </c>
      <c r="G1936" s="28">
        <v>42984</v>
      </c>
      <c r="H1936" s="3">
        <v>113047.9</v>
      </c>
      <c r="I1936" s="1" t="s">
        <v>31</v>
      </c>
      <c r="J1936" s="1" t="s">
        <v>27</v>
      </c>
      <c r="K1936" s="1" t="s">
        <v>28</v>
      </c>
      <c r="L1936" s="1" t="s">
        <v>20</v>
      </c>
      <c r="M1936" s="1" t="s">
        <v>21</v>
      </c>
      <c r="N1936" s="1" t="s">
        <v>22</v>
      </c>
      <c r="O1936" s="1" t="s">
        <v>28</v>
      </c>
      <c r="P1936" s="1" t="str">
        <f>IFERROR( LOOKUP(Table1[[#This Row],[Age]],$AO$3:$AO$8,$AP$3:$AP$8), "Out of Range")</f>
        <v>45-55</v>
      </c>
      <c r="Q1936" s="1" t="str">
        <f>TEXT(Table1[[#This Row],[Date Joined]],"DD")</f>
        <v>06</v>
      </c>
      <c r="R1936" s="1" t="str">
        <f>TEXT(Table1[[#This Row],[Date Joined]],"MMM")</f>
        <v>Sep</v>
      </c>
      <c r="S1936" s="1" t="str">
        <f>TEXT(Table1[[#This Row],[Date Joined]],"YYYY")</f>
        <v>2017</v>
      </c>
    </row>
    <row r="1937" spans="1:19" x14ac:dyDescent="0.3">
      <c r="A1937" s="1" t="s">
        <v>2044</v>
      </c>
      <c r="B1937" s="1" t="s">
        <v>44</v>
      </c>
      <c r="C1937" s="1" t="s">
        <v>24</v>
      </c>
      <c r="D1937" s="2">
        <v>49</v>
      </c>
      <c r="E1937" s="1" t="s">
        <v>40</v>
      </c>
      <c r="F1937" s="1" t="s">
        <v>17</v>
      </c>
      <c r="G1937" s="28">
        <v>42984</v>
      </c>
      <c r="H1937" s="3">
        <v>4467.55</v>
      </c>
      <c r="I1937" s="1" t="s">
        <v>18</v>
      </c>
      <c r="J1937" s="1" t="s">
        <v>27</v>
      </c>
      <c r="K1937" s="1" t="s">
        <v>20</v>
      </c>
      <c r="L1937" s="1" t="s">
        <v>20</v>
      </c>
      <c r="M1937" s="1" t="s">
        <v>22</v>
      </c>
      <c r="N1937" s="1" t="s">
        <v>22</v>
      </c>
      <c r="O1937" s="1" t="s">
        <v>20</v>
      </c>
      <c r="P1937" s="1" t="str">
        <f>IFERROR( LOOKUP(Table1[[#This Row],[Age]],$AO$3:$AO$8,$AP$3:$AP$8), "Out of Range")</f>
        <v>45-55</v>
      </c>
      <c r="Q1937" s="1" t="str">
        <f>TEXT(Table1[[#This Row],[Date Joined]],"DD")</f>
        <v>06</v>
      </c>
      <c r="R1937" s="1" t="str">
        <f>TEXT(Table1[[#This Row],[Date Joined]],"MMM")</f>
        <v>Sep</v>
      </c>
      <c r="S1937" s="1" t="str">
        <f>TEXT(Table1[[#This Row],[Date Joined]],"YYYY")</f>
        <v>2017</v>
      </c>
    </row>
    <row r="1938" spans="1:19" x14ac:dyDescent="0.3">
      <c r="A1938" s="1" t="s">
        <v>2045</v>
      </c>
      <c r="B1938" s="1" t="s">
        <v>37</v>
      </c>
      <c r="C1938" s="1" t="s">
        <v>15</v>
      </c>
      <c r="D1938" s="2">
        <v>34</v>
      </c>
      <c r="E1938" s="1" t="s">
        <v>40</v>
      </c>
      <c r="F1938" s="1" t="s">
        <v>41</v>
      </c>
      <c r="G1938" s="28">
        <v>42984</v>
      </c>
      <c r="H1938" s="3">
        <v>102387.93</v>
      </c>
      <c r="I1938" s="1" t="s">
        <v>31</v>
      </c>
      <c r="J1938" s="1" t="s">
        <v>32</v>
      </c>
      <c r="K1938" s="1" t="s">
        <v>20</v>
      </c>
      <c r="L1938" s="1" t="s">
        <v>20</v>
      </c>
      <c r="M1938" s="1" t="s">
        <v>21</v>
      </c>
      <c r="N1938" s="1" t="s">
        <v>22</v>
      </c>
      <c r="O1938" s="1" t="s">
        <v>20</v>
      </c>
      <c r="P1938" s="1" t="str">
        <f>IFERROR( LOOKUP(Table1[[#This Row],[Age]],$AO$3:$AO$8,$AP$3:$AP$8), "Out of Range")</f>
        <v>26-35</v>
      </c>
      <c r="Q1938" s="1" t="str">
        <f>TEXT(Table1[[#This Row],[Date Joined]],"DD")</f>
        <v>06</v>
      </c>
      <c r="R1938" s="1" t="str">
        <f>TEXT(Table1[[#This Row],[Date Joined]],"MMM")</f>
        <v>Sep</v>
      </c>
      <c r="S1938" s="1" t="str">
        <f>TEXT(Table1[[#This Row],[Date Joined]],"YYYY")</f>
        <v>2017</v>
      </c>
    </row>
    <row r="1939" spans="1:19" x14ac:dyDescent="0.3">
      <c r="A1939" s="1" t="s">
        <v>2046</v>
      </c>
      <c r="B1939" s="1" t="s">
        <v>106</v>
      </c>
      <c r="C1939" s="1" t="s">
        <v>24</v>
      </c>
      <c r="D1939" s="2">
        <v>42</v>
      </c>
      <c r="E1939" s="1" t="s">
        <v>40</v>
      </c>
      <c r="F1939" s="1" t="s">
        <v>41</v>
      </c>
      <c r="G1939" s="28">
        <v>42984</v>
      </c>
      <c r="H1939" s="3">
        <v>58067.12</v>
      </c>
      <c r="I1939" s="1" t="s">
        <v>31</v>
      </c>
      <c r="J1939" s="1" t="s">
        <v>27</v>
      </c>
      <c r="K1939" s="1" t="s">
        <v>28</v>
      </c>
      <c r="L1939" s="1" t="s">
        <v>20</v>
      </c>
      <c r="M1939" s="1" t="s">
        <v>22</v>
      </c>
      <c r="N1939" s="1" t="s">
        <v>22</v>
      </c>
      <c r="O1939" s="1" t="s">
        <v>20</v>
      </c>
      <c r="P1939" s="1" t="str">
        <f>IFERROR( LOOKUP(Table1[[#This Row],[Age]],$AO$3:$AO$8,$AP$3:$AP$8), "Out of Range")</f>
        <v>35-45</v>
      </c>
      <c r="Q1939" s="1" t="str">
        <f>TEXT(Table1[[#This Row],[Date Joined]],"DD")</f>
        <v>06</v>
      </c>
      <c r="R1939" s="1" t="str">
        <f>TEXT(Table1[[#This Row],[Date Joined]],"MMM")</f>
        <v>Sep</v>
      </c>
      <c r="S1939" s="1" t="str">
        <f>TEXT(Table1[[#This Row],[Date Joined]],"YYYY")</f>
        <v>2017</v>
      </c>
    </row>
    <row r="1940" spans="1:19" x14ac:dyDescent="0.3">
      <c r="A1940" s="1" t="s">
        <v>2047</v>
      </c>
      <c r="B1940" s="1" t="s">
        <v>78</v>
      </c>
      <c r="C1940" s="1" t="s">
        <v>15</v>
      </c>
      <c r="D1940" s="2">
        <v>21</v>
      </c>
      <c r="E1940" s="1" t="s">
        <v>25</v>
      </c>
      <c r="F1940" s="1" t="s">
        <v>17</v>
      </c>
      <c r="G1940" s="28">
        <v>42984</v>
      </c>
      <c r="H1940" s="3">
        <v>15294.93</v>
      </c>
      <c r="I1940" s="1" t="s">
        <v>49</v>
      </c>
      <c r="J1940" s="1" t="s">
        <v>27</v>
      </c>
      <c r="K1940" s="1" t="s">
        <v>28</v>
      </c>
      <c r="L1940" s="1" t="s">
        <v>28</v>
      </c>
      <c r="M1940" s="1" t="s">
        <v>22</v>
      </c>
      <c r="N1940" s="1" t="s">
        <v>22</v>
      </c>
      <c r="O1940" s="1" t="s">
        <v>20</v>
      </c>
      <c r="P1940" s="1" t="str">
        <f>IFERROR( LOOKUP(Table1[[#This Row],[Age]],$AO$3:$AO$8,$AP$3:$AP$8), "Out of Range")</f>
        <v>15-25</v>
      </c>
      <c r="Q1940" s="1" t="str">
        <f>TEXT(Table1[[#This Row],[Date Joined]],"DD")</f>
        <v>06</v>
      </c>
      <c r="R1940" s="1" t="str">
        <f>TEXT(Table1[[#This Row],[Date Joined]],"MMM")</f>
        <v>Sep</v>
      </c>
      <c r="S1940" s="1" t="str">
        <f>TEXT(Table1[[#This Row],[Date Joined]],"YYYY")</f>
        <v>2017</v>
      </c>
    </row>
    <row r="1941" spans="1:19" x14ac:dyDescent="0.3">
      <c r="A1941" s="1" t="s">
        <v>649</v>
      </c>
      <c r="B1941" s="1" t="s">
        <v>79</v>
      </c>
      <c r="C1941" s="1" t="s">
        <v>24</v>
      </c>
      <c r="D1941" s="2">
        <v>30</v>
      </c>
      <c r="E1941" s="1" t="s">
        <v>25</v>
      </c>
      <c r="F1941" s="1" t="s">
        <v>26</v>
      </c>
      <c r="G1941" s="28">
        <v>42872</v>
      </c>
      <c r="H1941" s="3">
        <v>9152.7800000000007</v>
      </c>
      <c r="I1941" s="1" t="s">
        <v>31</v>
      </c>
      <c r="J1941" s="1" t="s">
        <v>27</v>
      </c>
      <c r="K1941" s="1" t="s">
        <v>20</v>
      </c>
      <c r="L1941" s="1" t="s">
        <v>20</v>
      </c>
      <c r="M1941" s="1" t="s">
        <v>21</v>
      </c>
      <c r="N1941" s="1" t="s">
        <v>69</v>
      </c>
      <c r="O1941" s="1" t="s">
        <v>28</v>
      </c>
      <c r="P1941" s="1" t="str">
        <f>IFERROR( LOOKUP(Table1[[#This Row],[Age]],$AO$3:$AO$8,$AP$3:$AP$8), "Out of Range")</f>
        <v>26-35</v>
      </c>
      <c r="Q1941" s="1" t="str">
        <f>TEXT(Table1[[#This Row],[Date Joined]],"DD")</f>
        <v>17</v>
      </c>
      <c r="R1941" s="1" t="str">
        <f>TEXT(Table1[[#This Row],[Date Joined]],"MMM")</f>
        <v>May</v>
      </c>
      <c r="S1941" s="1" t="str">
        <f>TEXT(Table1[[#This Row],[Date Joined]],"YYYY")</f>
        <v>2017</v>
      </c>
    </row>
    <row r="1942" spans="1:19" x14ac:dyDescent="0.3">
      <c r="A1942" s="1" t="s">
        <v>2049</v>
      </c>
      <c r="B1942" s="1" t="s">
        <v>106</v>
      </c>
      <c r="C1942" s="1" t="s">
        <v>24</v>
      </c>
      <c r="D1942" s="2">
        <v>41</v>
      </c>
      <c r="E1942" s="1" t="s">
        <v>16</v>
      </c>
      <c r="F1942" s="1" t="s">
        <v>17</v>
      </c>
      <c r="G1942" s="28">
        <v>42985</v>
      </c>
      <c r="H1942" s="3">
        <v>89655.06</v>
      </c>
      <c r="I1942" s="1" t="s">
        <v>31</v>
      </c>
      <c r="J1942" s="1" t="s">
        <v>27</v>
      </c>
      <c r="K1942" s="1" t="s">
        <v>20</v>
      </c>
      <c r="L1942" s="1" t="s">
        <v>20</v>
      </c>
      <c r="M1942" s="1" t="s">
        <v>21</v>
      </c>
      <c r="N1942" s="1" t="s">
        <v>22</v>
      </c>
      <c r="O1942" s="1" t="s">
        <v>28</v>
      </c>
      <c r="P1942" s="1" t="str">
        <f>IFERROR( LOOKUP(Table1[[#This Row],[Age]],$AO$3:$AO$8,$AP$3:$AP$8), "Out of Range")</f>
        <v>35-45</v>
      </c>
      <c r="Q1942" s="1" t="str">
        <f>TEXT(Table1[[#This Row],[Date Joined]],"DD")</f>
        <v>07</v>
      </c>
      <c r="R1942" s="1" t="str">
        <f>TEXT(Table1[[#This Row],[Date Joined]],"MMM")</f>
        <v>Sep</v>
      </c>
      <c r="S1942" s="1" t="str">
        <f>TEXT(Table1[[#This Row],[Date Joined]],"YYYY")</f>
        <v>2017</v>
      </c>
    </row>
    <row r="1943" spans="1:19" x14ac:dyDescent="0.3">
      <c r="A1943" s="1" t="s">
        <v>2050</v>
      </c>
      <c r="B1943" s="1" t="s">
        <v>65</v>
      </c>
      <c r="C1943" s="1" t="s">
        <v>15</v>
      </c>
      <c r="D1943" s="2">
        <v>50</v>
      </c>
      <c r="E1943" s="1" t="s">
        <v>16</v>
      </c>
      <c r="F1943" s="1" t="s">
        <v>17</v>
      </c>
      <c r="G1943" s="28">
        <v>42985</v>
      </c>
      <c r="H1943" s="3">
        <v>3685.87</v>
      </c>
      <c r="I1943" s="1" t="s">
        <v>18</v>
      </c>
      <c r="J1943" s="1" t="s">
        <v>19</v>
      </c>
      <c r="K1943" s="1" t="s">
        <v>20</v>
      </c>
      <c r="L1943" s="1" t="s">
        <v>20</v>
      </c>
      <c r="M1943" s="1" t="s">
        <v>22</v>
      </c>
      <c r="N1943" s="1" t="s">
        <v>22</v>
      </c>
      <c r="O1943" s="1" t="s">
        <v>20</v>
      </c>
      <c r="P1943" s="1" t="str">
        <f>IFERROR( LOOKUP(Table1[[#This Row],[Age]],$AO$3:$AO$8,$AP$3:$AP$8), "Out of Range")</f>
        <v>45-55</v>
      </c>
      <c r="Q1943" s="1" t="str">
        <f>TEXT(Table1[[#This Row],[Date Joined]],"DD")</f>
        <v>07</v>
      </c>
      <c r="R1943" s="1" t="str">
        <f>TEXT(Table1[[#This Row],[Date Joined]],"MMM")</f>
        <v>Sep</v>
      </c>
      <c r="S1943" s="1" t="str">
        <f>TEXT(Table1[[#This Row],[Date Joined]],"YYYY")</f>
        <v>2017</v>
      </c>
    </row>
    <row r="1944" spans="1:19" x14ac:dyDescent="0.3">
      <c r="A1944" s="1" t="s">
        <v>2051</v>
      </c>
      <c r="B1944" s="1" t="s">
        <v>73</v>
      </c>
      <c r="C1944" s="1" t="s">
        <v>15</v>
      </c>
      <c r="D1944" s="2">
        <v>36</v>
      </c>
      <c r="E1944" s="1" t="s">
        <v>16</v>
      </c>
      <c r="F1944" s="1" t="s">
        <v>17</v>
      </c>
      <c r="G1944" s="28">
        <v>42985</v>
      </c>
      <c r="H1944" s="3">
        <v>12440.27</v>
      </c>
      <c r="I1944" s="1" t="s">
        <v>18</v>
      </c>
      <c r="J1944" s="1" t="s">
        <v>32</v>
      </c>
      <c r="K1944" s="1" t="s">
        <v>20</v>
      </c>
      <c r="L1944" s="1" t="s">
        <v>20</v>
      </c>
      <c r="M1944" s="1" t="s">
        <v>21</v>
      </c>
      <c r="N1944" s="1" t="s">
        <v>22</v>
      </c>
      <c r="O1944" s="1" t="s">
        <v>20</v>
      </c>
      <c r="P1944" s="1" t="str">
        <f>IFERROR( LOOKUP(Table1[[#This Row],[Age]],$AO$3:$AO$8,$AP$3:$AP$8), "Out of Range")</f>
        <v>35-45</v>
      </c>
      <c r="Q1944" s="1" t="str">
        <f>TEXT(Table1[[#This Row],[Date Joined]],"DD")</f>
        <v>07</v>
      </c>
      <c r="R1944" s="1" t="str">
        <f>TEXT(Table1[[#This Row],[Date Joined]],"MMM")</f>
        <v>Sep</v>
      </c>
      <c r="S1944" s="1" t="str">
        <f>TEXT(Table1[[#This Row],[Date Joined]],"YYYY")</f>
        <v>2017</v>
      </c>
    </row>
    <row r="1945" spans="1:19" x14ac:dyDescent="0.3">
      <c r="A1945" s="1" t="s">
        <v>2052</v>
      </c>
      <c r="B1945" s="1" t="s">
        <v>65</v>
      </c>
      <c r="C1945" s="1" t="s">
        <v>24</v>
      </c>
      <c r="D1945" s="2">
        <v>23</v>
      </c>
      <c r="E1945" s="1" t="s">
        <v>16</v>
      </c>
      <c r="F1945" s="1" t="s">
        <v>17</v>
      </c>
      <c r="G1945" s="28">
        <v>42985</v>
      </c>
      <c r="H1945" s="3">
        <v>25741.360000000001</v>
      </c>
      <c r="I1945" s="1" t="s">
        <v>49</v>
      </c>
      <c r="J1945" s="1" t="s">
        <v>27</v>
      </c>
      <c r="K1945" s="1" t="s">
        <v>20</v>
      </c>
      <c r="L1945" s="1" t="s">
        <v>20</v>
      </c>
      <c r="M1945" s="1" t="s">
        <v>22</v>
      </c>
      <c r="N1945" s="1" t="s">
        <v>22</v>
      </c>
      <c r="O1945" s="1" t="s">
        <v>20</v>
      </c>
      <c r="P1945" s="1" t="str">
        <f>IFERROR( LOOKUP(Table1[[#This Row],[Age]],$AO$3:$AO$8,$AP$3:$AP$8), "Out of Range")</f>
        <v>15-25</v>
      </c>
      <c r="Q1945" s="1" t="str">
        <f>TEXT(Table1[[#This Row],[Date Joined]],"DD")</f>
        <v>07</v>
      </c>
      <c r="R1945" s="1" t="str">
        <f>TEXT(Table1[[#This Row],[Date Joined]],"MMM")</f>
        <v>Sep</v>
      </c>
      <c r="S1945" s="1" t="str">
        <f>TEXT(Table1[[#This Row],[Date Joined]],"YYYY")</f>
        <v>2017</v>
      </c>
    </row>
    <row r="1946" spans="1:19" x14ac:dyDescent="0.3">
      <c r="A1946" s="1" t="s">
        <v>2053</v>
      </c>
      <c r="B1946" s="1" t="s">
        <v>88</v>
      </c>
      <c r="C1946" s="1" t="s">
        <v>15</v>
      </c>
      <c r="D1946" s="2">
        <v>41</v>
      </c>
      <c r="E1946" s="1" t="s">
        <v>16</v>
      </c>
      <c r="F1946" s="1" t="s">
        <v>26</v>
      </c>
      <c r="G1946" s="28">
        <v>42985</v>
      </c>
      <c r="H1946" s="3">
        <v>133381.4</v>
      </c>
      <c r="I1946" s="1" t="s">
        <v>18</v>
      </c>
      <c r="J1946" s="1" t="s">
        <v>27</v>
      </c>
      <c r="K1946" s="1" t="s">
        <v>28</v>
      </c>
      <c r="L1946" s="1" t="s">
        <v>20</v>
      </c>
      <c r="M1946" s="1" t="s">
        <v>21</v>
      </c>
      <c r="N1946" s="1" t="s">
        <v>22</v>
      </c>
      <c r="O1946" s="1" t="s">
        <v>20</v>
      </c>
      <c r="P1946" s="1" t="str">
        <f>IFERROR( LOOKUP(Table1[[#This Row],[Age]],$AO$3:$AO$8,$AP$3:$AP$8), "Out of Range")</f>
        <v>35-45</v>
      </c>
      <c r="Q1946" s="1" t="str">
        <f>TEXT(Table1[[#This Row],[Date Joined]],"DD")</f>
        <v>07</v>
      </c>
      <c r="R1946" s="1" t="str">
        <f>TEXT(Table1[[#This Row],[Date Joined]],"MMM")</f>
        <v>Sep</v>
      </c>
      <c r="S1946" s="1" t="str">
        <f>TEXT(Table1[[#This Row],[Date Joined]],"YYYY")</f>
        <v>2017</v>
      </c>
    </row>
    <row r="1947" spans="1:19" x14ac:dyDescent="0.3">
      <c r="A1947" s="1" t="s">
        <v>2054</v>
      </c>
      <c r="B1947" s="1" t="s">
        <v>51</v>
      </c>
      <c r="C1947" s="1" t="s">
        <v>15</v>
      </c>
      <c r="D1947" s="2">
        <v>40</v>
      </c>
      <c r="E1947" s="1" t="s">
        <v>16</v>
      </c>
      <c r="F1947" s="1" t="s">
        <v>26</v>
      </c>
      <c r="G1947" s="28">
        <v>42985</v>
      </c>
      <c r="H1947" s="3">
        <v>7620.7</v>
      </c>
      <c r="I1947" s="1" t="s">
        <v>31</v>
      </c>
      <c r="J1947" s="1" t="s">
        <v>27</v>
      </c>
      <c r="K1947" s="1" t="s">
        <v>28</v>
      </c>
      <c r="L1947" s="1" t="s">
        <v>20</v>
      </c>
      <c r="M1947" s="1" t="s">
        <v>21</v>
      </c>
      <c r="N1947" s="1" t="s">
        <v>22</v>
      </c>
      <c r="O1947" s="1" t="s">
        <v>20</v>
      </c>
      <c r="P1947" s="1" t="str">
        <f>IFERROR( LOOKUP(Table1[[#This Row],[Age]],$AO$3:$AO$8,$AP$3:$AP$8), "Out of Range")</f>
        <v>35-45</v>
      </c>
      <c r="Q1947" s="1" t="str">
        <f>TEXT(Table1[[#This Row],[Date Joined]],"DD")</f>
        <v>07</v>
      </c>
      <c r="R1947" s="1" t="str">
        <f>TEXT(Table1[[#This Row],[Date Joined]],"MMM")</f>
        <v>Sep</v>
      </c>
      <c r="S1947" s="1" t="str">
        <f>TEXT(Table1[[#This Row],[Date Joined]],"YYYY")</f>
        <v>2017</v>
      </c>
    </row>
    <row r="1948" spans="1:19" x14ac:dyDescent="0.3">
      <c r="A1948" s="1" t="s">
        <v>2055</v>
      </c>
      <c r="B1948" s="1" t="s">
        <v>67</v>
      </c>
      <c r="C1948" s="1" t="s">
        <v>24</v>
      </c>
      <c r="D1948" s="2">
        <v>37</v>
      </c>
      <c r="E1948" s="1" t="s">
        <v>16</v>
      </c>
      <c r="F1948" s="1" t="s">
        <v>17</v>
      </c>
      <c r="G1948" s="28">
        <v>42985</v>
      </c>
      <c r="H1948" s="3">
        <v>63786.33</v>
      </c>
      <c r="I1948" s="1" t="s">
        <v>49</v>
      </c>
      <c r="J1948" s="1" t="s">
        <v>27</v>
      </c>
      <c r="K1948" s="1" t="s">
        <v>28</v>
      </c>
      <c r="L1948" s="1" t="s">
        <v>20</v>
      </c>
      <c r="M1948" s="1" t="s">
        <v>21</v>
      </c>
      <c r="N1948" s="1" t="s">
        <v>22</v>
      </c>
      <c r="O1948" s="1" t="s">
        <v>28</v>
      </c>
      <c r="P1948" s="1" t="str">
        <f>IFERROR( LOOKUP(Table1[[#This Row],[Age]],$AO$3:$AO$8,$AP$3:$AP$8), "Out of Range")</f>
        <v>35-45</v>
      </c>
      <c r="Q1948" s="1" t="str">
        <f>TEXT(Table1[[#This Row],[Date Joined]],"DD")</f>
        <v>07</v>
      </c>
      <c r="R1948" s="1" t="str">
        <f>TEXT(Table1[[#This Row],[Date Joined]],"MMM")</f>
        <v>Sep</v>
      </c>
      <c r="S1948" s="1" t="str">
        <f>TEXT(Table1[[#This Row],[Date Joined]],"YYYY")</f>
        <v>2017</v>
      </c>
    </row>
    <row r="1949" spans="1:19" x14ac:dyDescent="0.3">
      <c r="A1949" s="1" t="s">
        <v>669</v>
      </c>
      <c r="B1949" s="1" t="s">
        <v>64</v>
      </c>
      <c r="C1949" s="1" t="s">
        <v>24</v>
      </c>
      <c r="D1949" s="2">
        <v>30</v>
      </c>
      <c r="E1949" s="1" t="s">
        <v>16</v>
      </c>
      <c r="F1949" s="1" t="s">
        <v>17</v>
      </c>
      <c r="G1949" s="28">
        <v>42874</v>
      </c>
      <c r="H1949" s="3">
        <v>98363.51</v>
      </c>
      <c r="I1949" s="1" t="s">
        <v>18</v>
      </c>
      <c r="J1949" s="1" t="s">
        <v>27</v>
      </c>
      <c r="K1949" s="1" t="s">
        <v>28</v>
      </c>
      <c r="L1949" s="1" t="s">
        <v>20</v>
      </c>
      <c r="M1949" s="1" t="s">
        <v>22</v>
      </c>
      <c r="N1949" s="1" t="s">
        <v>22</v>
      </c>
      <c r="O1949" s="1" t="s">
        <v>20</v>
      </c>
      <c r="P1949" s="1" t="str">
        <f>IFERROR( LOOKUP(Table1[[#This Row],[Age]],$AO$3:$AO$8,$AP$3:$AP$8), "Out of Range")</f>
        <v>26-35</v>
      </c>
      <c r="Q1949" s="1" t="str">
        <f>TEXT(Table1[[#This Row],[Date Joined]],"DD")</f>
        <v>19</v>
      </c>
      <c r="R1949" s="1" t="str">
        <f>TEXT(Table1[[#This Row],[Date Joined]],"MMM")</f>
        <v>May</v>
      </c>
      <c r="S1949" s="1" t="str">
        <f>TEXT(Table1[[#This Row],[Date Joined]],"YYYY")</f>
        <v>2017</v>
      </c>
    </row>
    <row r="1950" spans="1:19" x14ac:dyDescent="0.3">
      <c r="A1950" s="1" t="s">
        <v>744</v>
      </c>
      <c r="B1950" s="1" t="s">
        <v>43</v>
      </c>
      <c r="C1950" s="1" t="s">
        <v>24</v>
      </c>
      <c r="D1950" s="2">
        <v>30</v>
      </c>
      <c r="E1950" s="1" t="s">
        <v>34</v>
      </c>
      <c r="F1950" s="1" t="s">
        <v>17</v>
      </c>
      <c r="G1950" s="28">
        <v>42877</v>
      </c>
      <c r="H1950" s="3">
        <v>30261.33</v>
      </c>
      <c r="I1950" s="1" t="s">
        <v>49</v>
      </c>
      <c r="J1950" s="1" t="s">
        <v>32</v>
      </c>
      <c r="K1950" s="1" t="s">
        <v>20</v>
      </c>
      <c r="L1950" s="1" t="s">
        <v>28</v>
      </c>
      <c r="M1950" s="1" t="s">
        <v>21</v>
      </c>
      <c r="N1950" s="1" t="s">
        <v>22</v>
      </c>
      <c r="O1950" s="1" t="s">
        <v>20</v>
      </c>
      <c r="P1950" s="1" t="str">
        <f>IFERROR( LOOKUP(Table1[[#This Row],[Age]],$AO$3:$AO$8,$AP$3:$AP$8), "Out of Range")</f>
        <v>26-35</v>
      </c>
      <c r="Q1950" s="1" t="str">
        <f>TEXT(Table1[[#This Row],[Date Joined]],"DD")</f>
        <v>22</v>
      </c>
      <c r="R1950" s="1" t="str">
        <f>TEXT(Table1[[#This Row],[Date Joined]],"MMM")</f>
        <v>May</v>
      </c>
      <c r="S1950" s="1" t="str">
        <f>TEXT(Table1[[#This Row],[Date Joined]],"YYYY")</f>
        <v>2017</v>
      </c>
    </row>
    <row r="1951" spans="1:19" x14ac:dyDescent="0.3">
      <c r="A1951" s="1" t="s">
        <v>2058</v>
      </c>
      <c r="B1951" s="1" t="s">
        <v>35</v>
      </c>
      <c r="C1951" s="1" t="s">
        <v>15</v>
      </c>
      <c r="D1951" s="2">
        <v>37</v>
      </c>
      <c r="E1951" s="1" t="s">
        <v>40</v>
      </c>
      <c r="F1951" s="1" t="s">
        <v>26</v>
      </c>
      <c r="G1951" s="28">
        <v>42985</v>
      </c>
      <c r="H1951" s="3">
        <v>27209.57</v>
      </c>
      <c r="I1951" s="1" t="s">
        <v>18</v>
      </c>
      <c r="J1951" s="1" t="s">
        <v>32</v>
      </c>
      <c r="K1951" s="1" t="s">
        <v>20</v>
      </c>
      <c r="L1951" s="1" t="s">
        <v>20</v>
      </c>
      <c r="M1951" s="1" t="s">
        <v>53</v>
      </c>
      <c r="N1951" s="1" t="s">
        <v>22</v>
      </c>
      <c r="O1951" s="1" t="s">
        <v>20</v>
      </c>
      <c r="P1951" s="1" t="str">
        <f>IFERROR( LOOKUP(Table1[[#This Row],[Age]],$AO$3:$AO$8,$AP$3:$AP$8), "Out of Range")</f>
        <v>35-45</v>
      </c>
      <c r="Q1951" s="1" t="str">
        <f>TEXT(Table1[[#This Row],[Date Joined]],"DD")</f>
        <v>07</v>
      </c>
      <c r="R1951" s="1" t="str">
        <f>TEXT(Table1[[#This Row],[Date Joined]],"MMM")</f>
        <v>Sep</v>
      </c>
      <c r="S1951" s="1" t="str">
        <f>TEXT(Table1[[#This Row],[Date Joined]],"YYYY")</f>
        <v>2017</v>
      </c>
    </row>
    <row r="1952" spans="1:19" x14ac:dyDescent="0.3">
      <c r="A1952" s="1" t="s">
        <v>2059</v>
      </c>
      <c r="B1952" s="1" t="s">
        <v>35</v>
      </c>
      <c r="C1952" s="1" t="s">
        <v>15</v>
      </c>
      <c r="D1952" s="2">
        <v>54</v>
      </c>
      <c r="E1952" s="1" t="s">
        <v>40</v>
      </c>
      <c r="F1952" s="1" t="s">
        <v>26</v>
      </c>
      <c r="G1952" s="28">
        <v>42985</v>
      </c>
      <c r="H1952" s="3">
        <v>17254.39</v>
      </c>
      <c r="I1952" s="1" t="s">
        <v>18</v>
      </c>
      <c r="J1952" s="1" t="s">
        <v>19</v>
      </c>
      <c r="K1952" s="1" t="s">
        <v>20</v>
      </c>
      <c r="L1952" s="1" t="s">
        <v>20</v>
      </c>
      <c r="M1952" s="1" t="s">
        <v>21</v>
      </c>
      <c r="N1952" s="1" t="s">
        <v>22</v>
      </c>
      <c r="O1952" s="1" t="s">
        <v>20</v>
      </c>
      <c r="P1952" s="1" t="str">
        <f>IFERROR( LOOKUP(Table1[[#This Row],[Age]],$AO$3:$AO$8,$AP$3:$AP$8), "Out of Range")</f>
        <v>45-55</v>
      </c>
      <c r="Q1952" s="1" t="str">
        <f>TEXT(Table1[[#This Row],[Date Joined]],"DD")</f>
        <v>07</v>
      </c>
      <c r="R1952" s="1" t="str">
        <f>TEXT(Table1[[#This Row],[Date Joined]],"MMM")</f>
        <v>Sep</v>
      </c>
      <c r="S1952" s="1" t="str">
        <f>TEXT(Table1[[#This Row],[Date Joined]],"YYYY")</f>
        <v>2017</v>
      </c>
    </row>
    <row r="1953" spans="1:19" x14ac:dyDescent="0.3">
      <c r="A1953" s="1" t="s">
        <v>763</v>
      </c>
      <c r="B1953" s="1" t="s">
        <v>107</v>
      </c>
      <c r="C1953" s="1" t="s">
        <v>15</v>
      </c>
      <c r="D1953" s="2">
        <v>30</v>
      </c>
      <c r="E1953" s="1" t="s">
        <v>16</v>
      </c>
      <c r="F1953" s="1" t="s">
        <v>17</v>
      </c>
      <c r="G1953" s="28">
        <v>42879</v>
      </c>
      <c r="H1953" s="3">
        <v>27088.27</v>
      </c>
      <c r="I1953" s="1" t="s">
        <v>18</v>
      </c>
      <c r="J1953" s="1" t="s">
        <v>27</v>
      </c>
      <c r="K1953" s="1" t="s">
        <v>20</v>
      </c>
      <c r="L1953" s="1" t="s">
        <v>20</v>
      </c>
      <c r="M1953" s="1" t="s">
        <v>21</v>
      </c>
      <c r="N1953" s="1" t="s">
        <v>22</v>
      </c>
      <c r="O1953" s="1" t="s">
        <v>20</v>
      </c>
      <c r="P1953" s="1" t="str">
        <f>IFERROR( LOOKUP(Table1[[#This Row],[Age]],$AO$3:$AO$8,$AP$3:$AP$8), "Out of Range")</f>
        <v>26-35</v>
      </c>
      <c r="Q1953" s="1" t="str">
        <f>TEXT(Table1[[#This Row],[Date Joined]],"DD")</f>
        <v>24</v>
      </c>
      <c r="R1953" s="1" t="str">
        <f>TEXT(Table1[[#This Row],[Date Joined]],"MMM")</f>
        <v>May</v>
      </c>
      <c r="S1953" s="1" t="str">
        <f>TEXT(Table1[[#This Row],[Date Joined]],"YYYY")</f>
        <v>2017</v>
      </c>
    </row>
    <row r="1954" spans="1:19" x14ac:dyDescent="0.3">
      <c r="A1954" s="1" t="s">
        <v>2061</v>
      </c>
      <c r="B1954" s="1" t="s">
        <v>75</v>
      </c>
      <c r="C1954" s="1" t="s">
        <v>24</v>
      </c>
      <c r="D1954" s="2">
        <v>43</v>
      </c>
      <c r="E1954" s="1" t="s">
        <v>34</v>
      </c>
      <c r="F1954" s="1" t="s">
        <v>17</v>
      </c>
      <c r="G1954" s="28">
        <v>42985</v>
      </c>
      <c r="H1954" s="3">
        <v>117117.52</v>
      </c>
      <c r="I1954" s="1" t="s">
        <v>49</v>
      </c>
      <c r="J1954" s="1" t="s">
        <v>27</v>
      </c>
      <c r="K1954" s="1" t="s">
        <v>28</v>
      </c>
      <c r="L1954" s="1" t="s">
        <v>28</v>
      </c>
      <c r="M1954" s="1" t="s">
        <v>53</v>
      </c>
      <c r="N1954" s="1" t="s">
        <v>69</v>
      </c>
      <c r="O1954" s="1" t="s">
        <v>28</v>
      </c>
      <c r="P1954" s="1" t="str">
        <f>IFERROR( LOOKUP(Table1[[#This Row],[Age]],$AO$3:$AO$8,$AP$3:$AP$8), "Out of Range")</f>
        <v>35-45</v>
      </c>
      <c r="Q1954" s="1" t="str">
        <f>TEXT(Table1[[#This Row],[Date Joined]],"DD")</f>
        <v>07</v>
      </c>
      <c r="R1954" s="1" t="str">
        <f>TEXT(Table1[[#This Row],[Date Joined]],"MMM")</f>
        <v>Sep</v>
      </c>
      <c r="S1954" s="1" t="str">
        <f>TEXT(Table1[[#This Row],[Date Joined]],"YYYY")</f>
        <v>2017</v>
      </c>
    </row>
    <row r="1955" spans="1:19" x14ac:dyDescent="0.3">
      <c r="A1955" s="1" t="s">
        <v>2062</v>
      </c>
      <c r="B1955" s="1" t="s">
        <v>35</v>
      </c>
      <c r="C1955" s="1" t="s">
        <v>24</v>
      </c>
      <c r="D1955" s="2">
        <v>35</v>
      </c>
      <c r="E1955" s="1" t="s">
        <v>34</v>
      </c>
      <c r="F1955" s="1" t="s">
        <v>17</v>
      </c>
      <c r="G1955" s="28">
        <v>42985</v>
      </c>
      <c r="H1955" s="3">
        <v>66325.3</v>
      </c>
      <c r="I1955" s="1" t="s">
        <v>31</v>
      </c>
      <c r="J1955" s="1" t="s">
        <v>32</v>
      </c>
      <c r="K1955" s="1" t="s">
        <v>20</v>
      </c>
      <c r="L1955" s="1" t="s">
        <v>20</v>
      </c>
      <c r="M1955" s="1" t="s">
        <v>21</v>
      </c>
      <c r="N1955" s="1" t="s">
        <v>29</v>
      </c>
      <c r="O1955" s="1" t="s">
        <v>20</v>
      </c>
      <c r="P1955" s="1" t="str">
        <f>IFERROR( LOOKUP(Table1[[#This Row],[Age]],$AO$3:$AO$8,$AP$3:$AP$8), "Out of Range")</f>
        <v>35-45</v>
      </c>
      <c r="Q1955" s="1" t="str">
        <f>TEXT(Table1[[#This Row],[Date Joined]],"DD")</f>
        <v>07</v>
      </c>
      <c r="R1955" s="1" t="str">
        <f>TEXT(Table1[[#This Row],[Date Joined]],"MMM")</f>
        <v>Sep</v>
      </c>
      <c r="S1955" s="1" t="str">
        <f>TEXT(Table1[[#This Row],[Date Joined]],"YYYY")</f>
        <v>2017</v>
      </c>
    </row>
    <row r="1956" spans="1:19" x14ac:dyDescent="0.3">
      <c r="A1956" s="1" t="s">
        <v>2063</v>
      </c>
      <c r="B1956" s="1" t="s">
        <v>96</v>
      </c>
      <c r="C1956" s="1" t="s">
        <v>24</v>
      </c>
      <c r="D1956" s="2">
        <v>41</v>
      </c>
      <c r="E1956" s="1" t="s">
        <v>34</v>
      </c>
      <c r="F1956" s="1" t="s">
        <v>26</v>
      </c>
      <c r="G1956" s="28">
        <v>42985</v>
      </c>
      <c r="H1956" s="3">
        <v>46002.33</v>
      </c>
      <c r="I1956" s="1" t="s">
        <v>18</v>
      </c>
      <c r="J1956" s="1" t="s">
        <v>19</v>
      </c>
      <c r="K1956" s="1" t="s">
        <v>20</v>
      </c>
      <c r="L1956" s="1" t="s">
        <v>20</v>
      </c>
      <c r="M1956" s="1" t="s">
        <v>22</v>
      </c>
      <c r="N1956" s="1" t="s">
        <v>22</v>
      </c>
      <c r="O1956" s="1" t="s">
        <v>20</v>
      </c>
      <c r="P1956" s="1" t="str">
        <f>IFERROR( LOOKUP(Table1[[#This Row],[Age]],$AO$3:$AO$8,$AP$3:$AP$8), "Out of Range")</f>
        <v>35-45</v>
      </c>
      <c r="Q1956" s="1" t="str">
        <f>TEXT(Table1[[#This Row],[Date Joined]],"DD")</f>
        <v>07</v>
      </c>
      <c r="R1956" s="1" t="str">
        <f>TEXT(Table1[[#This Row],[Date Joined]],"MMM")</f>
        <v>Sep</v>
      </c>
      <c r="S1956" s="1" t="str">
        <f>TEXT(Table1[[#This Row],[Date Joined]],"YYYY")</f>
        <v>2017</v>
      </c>
    </row>
    <row r="1957" spans="1:19" x14ac:dyDescent="0.3">
      <c r="A1957" s="1" t="s">
        <v>825</v>
      </c>
      <c r="B1957" s="1" t="s">
        <v>75</v>
      </c>
      <c r="C1957" s="1" t="s">
        <v>24</v>
      </c>
      <c r="D1957" s="2">
        <v>30</v>
      </c>
      <c r="E1957" s="1" t="s">
        <v>34</v>
      </c>
      <c r="F1957" s="1" t="s">
        <v>17</v>
      </c>
      <c r="G1957" s="28">
        <v>42883</v>
      </c>
      <c r="H1957" s="3">
        <v>24033.759999999998</v>
      </c>
      <c r="I1957" s="1" t="s">
        <v>18</v>
      </c>
      <c r="J1957" s="1" t="s">
        <v>27</v>
      </c>
      <c r="K1957" s="1" t="s">
        <v>20</v>
      </c>
      <c r="L1957" s="1" t="s">
        <v>20</v>
      </c>
      <c r="M1957" s="1" t="s">
        <v>21</v>
      </c>
      <c r="N1957" s="1" t="s">
        <v>22</v>
      </c>
      <c r="O1957" s="1" t="s">
        <v>20</v>
      </c>
      <c r="P1957" s="1" t="str">
        <f>IFERROR( LOOKUP(Table1[[#This Row],[Age]],$AO$3:$AO$8,$AP$3:$AP$8), "Out of Range")</f>
        <v>26-35</v>
      </c>
      <c r="Q1957" s="1" t="str">
        <f>TEXT(Table1[[#This Row],[Date Joined]],"DD")</f>
        <v>28</v>
      </c>
      <c r="R1957" s="1" t="str">
        <f>TEXT(Table1[[#This Row],[Date Joined]],"MMM")</f>
        <v>May</v>
      </c>
      <c r="S1957" s="1" t="str">
        <f>TEXT(Table1[[#This Row],[Date Joined]],"YYYY")</f>
        <v>2017</v>
      </c>
    </row>
    <row r="1958" spans="1:19" x14ac:dyDescent="0.3">
      <c r="A1958" s="1" t="s">
        <v>981</v>
      </c>
      <c r="B1958" s="1" t="s">
        <v>35</v>
      </c>
      <c r="C1958" s="1" t="s">
        <v>24</v>
      </c>
      <c r="D1958" s="2">
        <v>30</v>
      </c>
      <c r="E1958" s="1" t="s">
        <v>16</v>
      </c>
      <c r="F1958" s="1" t="s">
        <v>17</v>
      </c>
      <c r="G1958" s="28">
        <v>42900</v>
      </c>
      <c r="H1958" s="3">
        <v>52601.07</v>
      </c>
      <c r="I1958" s="1" t="s">
        <v>31</v>
      </c>
      <c r="J1958" s="1" t="s">
        <v>27</v>
      </c>
      <c r="K1958" s="1" t="s">
        <v>28</v>
      </c>
      <c r="L1958" s="1" t="s">
        <v>20</v>
      </c>
      <c r="M1958" s="1" t="s">
        <v>21</v>
      </c>
      <c r="N1958" s="1" t="s">
        <v>22</v>
      </c>
      <c r="O1958" s="1" t="s">
        <v>20</v>
      </c>
      <c r="P1958" s="1" t="str">
        <f>IFERROR( LOOKUP(Table1[[#This Row],[Age]],$AO$3:$AO$8,$AP$3:$AP$8), "Out of Range")</f>
        <v>26-35</v>
      </c>
      <c r="Q1958" s="1" t="str">
        <f>TEXT(Table1[[#This Row],[Date Joined]],"DD")</f>
        <v>14</v>
      </c>
      <c r="R1958" s="1" t="str">
        <f>TEXT(Table1[[#This Row],[Date Joined]],"MMM")</f>
        <v>Jun</v>
      </c>
      <c r="S1958" s="1" t="str">
        <f>TEXT(Table1[[#This Row],[Date Joined]],"YYYY")</f>
        <v>2017</v>
      </c>
    </row>
    <row r="1959" spans="1:19" x14ac:dyDescent="0.3">
      <c r="A1959" s="1" t="s">
        <v>2066</v>
      </c>
      <c r="B1959" s="1" t="s">
        <v>14</v>
      </c>
      <c r="C1959" s="1" t="s">
        <v>24</v>
      </c>
      <c r="D1959" s="2">
        <v>41</v>
      </c>
      <c r="E1959" s="1" t="s">
        <v>16</v>
      </c>
      <c r="F1959" s="1" t="s">
        <v>26</v>
      </c>
      <c r="G1959" s="28">
        <v>42986</v>
      </c>
      <c r="H1959" s="3">
        <v>158062.19</v>
      </c>
      <c r="I1959" s="1" t="s">
        <v>31</v>
      </c>
      <c r="J1959" s="1" t="s">
        <v>32</v>
      </c>
      <c r="K1959" s="1" t="s">
        <v>28</v>
      </c>
      <c r="L1959" s="1" t="s">
        <v>28</v>
      </c>
      <c r="M1959" s="1" t="s">
        <v>22</v>
      </c>
      <c r="N1959" s="1" t="s">
        <v>22</v>
      </c>
      <c r="O1959" s="1" t="s">
        <v>20</v>
      </c>
      <c r="P1959" s="1" t="str">
        <f>IFERROR( LOOKUP(Table1[[#This Row],[Age]],$AO$3:$AO$8,$AP$3:$AP$8), "Out of Range")</f>
        <v>35-45</v>
      </c>
      <c r="Q1959" s="1" t="str">
        <f>TEXT(Table1[[#This Row],[Date Joined]],"DD")</f>
        <v>08</v>
      </c>
      <c r="R1959" s="1" t="str">
        <f>TEXT(Table1[[#This Row],[Date Joined]],"MMM")</f>
        <v>Sep</v>
      </c>
      <c r="S1959" s="1" t="str">
        <f>TEXT(Table1[[#This Row],[Date Joined]],"YYYY")</f>
        <v>2017</v>
      </c>
    </row>
    <row r="1960" spans="1:19" x14ac:dyDescent="0.3">
      <c r="A1960" s="1" t="s">
        <v>2067</v>
      </c>
      <c r="B1960" s="1" t="s">
        <v>68</v>
      </c>
      <c r="C1960" s="1" t="s">
        <v>15</v>
      </c>
      <c r="D1960" s="2">
        <v>39</v>
      </c>
      <c r="E1960" s="1" t="s">
        <v>16</v>
      </c>
      <c r="F1960" s="1" t="s">
        <v>41</v>
      </c>
      <c r="G1960" s="28">
        <v>42986</v>
      </c>
      <c r="H1960" s="3">
        <v>30428.94</v>
      </c>
      <c r="I1960" s="1" t="s">
        <v>31</v>
      </c>
      <c r="J1960" s="1" t="s">
        <v>27</v>
      </c>
      <c r="K1960" s="1" t="s">
        <v>28</v>
      </c>
      <c r="L1960" s="1" t="s">
        <v>28</v>
      </c>
      <c r="M1960" s="1" t="s">
        <v>21</v>
      </c>
      <c r="N1960" s="1" t="s">
        <v>22</v>
      </c>
      <c r="O1960" s="1" t="s">
        <v>20</v>
      </c>
      <c r="P1960" s="1" t="str">
        <f>IFERROR( LOOKUP(Table1[[#This Row],[Age]],$AO$3:$AO$8,$AP$3:$AP$8), "Out of Range")</f>
        <v>35-45</v>
      </c>
      <c r="Q1960" s="1" t="str">
        <f>TEXT(Table1[[#This Row],[Date Joined]],"DD")</f>
        <v>08</v>
      </c>
      <c r="R1960" s="1" t="str">
        <f>TEXT(Table1[[#This Row],[Date Joined]],"MMM")</f>
        <v>Sep</v>
      </c>
      <c r="S1960" s="1" t="str">
        <f>TEXT(Table1[[#This Row],[Date Joined]],"YYYY")</f>
        <v>2017</v>
      </c>
    </row>
    <row r="1961" spans="1:19" x14ac:dyDescent="0.3">
      <c r="A1961" s="1" t="s">
        <v>1030</v>
      </c>
      <c r="B1961" s="1" t="s">
        <v>70</v>
      </c>
      <c r="C1961" s="1" t="s">
        <v>24</v>
      </c>
      <c r="D1961" s="2">
        <v>30</v>
      </c>
      <c r="E1961" s="1" t="s">
        <v>16</v>
      </c>
      <c r="F1961" s="1" t="s">
        <v>17</v>
      </c>
      <c r="G1961" s="28">
        <v>42905</v>
      </c>
      <c r="H1961" s="3">
        <v>109685.22</v>
      </c>
      <c r="I1961" s="1" t="s">
        <v>18</v>
      </c>
      <c r="J1961" s="1" t="s">
        <v>32</v>
      </c>
      <c r="K1961" s="1" t="s">
        <v>28</v>
      </c>
      <c r="L1961" s="1" t="s">
        <v>20</v>
      </c>
      <c r="M1961" s="1" t="s">
        <v>21</v>
      </c>
      <c r="N1961" s="1" t="s">
        <v>22</v>
      </c>
      <c r="O1961" s="1" t="s">
        <v>20</v>
      </c>
      <c r="P1961" s="1" t="str">
        <f>IFERROR( LOOKUP(Table1[[#This Row],[Age]],$AO$3:$AO$8,$AP$3:$AP$8), "Out of Range")</f>
        <v>26-35</v>
      </c>
      <c r="Q1961" s="1" t="str">
        <f>TEXT(Table1[[#This Row],[Date Joined]],"DD")</f>
        <v>19</v>
      </c>
      <c r="R1961" s="1" t="str">
        <f>TEXT(Table1[[#This Row],[Date Joined]],"MMM")</f>
        <v>Jun</v>
      </c>
      <c r="S1961" s="1" t="str">
        <f>TEXT(Table1[[#This Row],[Date Joined]],"YYYY")</f>
        <v>2017</v>
      </c>
    </row>
    <row r="1962" spans="1:19" x14ac:dyDescent="0.3">
      <c r="A1962" s="1" t="s">
        <v>2069</v>
      </c>
      <c r="B1962" s="1" t="s">
        <v>93</v>
      </c>
      <c r="C1962" s="1" t="s">
        <v>15</v>
      </c>
      <c r="D1962" s="2">
        <v>34</v>
      </c>
      <c r="E1962" s="1" t="s">
        <v>16</v>
      </c>
      <c r="F1962" s="1" t="s">
        <v>41</v>
      </c>
      <c r="G1962" s="28">
        <v>42986</v>
      </c>
      <c r="H1962" s="3">
        <v>11703.91</v>
      </c>
      <c r="I1962" s="1" t="s">
        <v>18</v>
      </c>
      <c r="J1962" s="1" t="s">
        <v>19</v>
      </c>
      <c r="K1962" s="1" t="s">
        <v>28</v>
      </c>
      <c r="L1962" s="1" t="s">
        <v>20</v>
      </c>
      <c r="M1962" s="1" t="s">
        <v>22</v>
      </c>
      <c r="N1962" s="1" t="s">
        <v>22</v>
      </c>
      <c r="O1962" s="1" t="s">
        <v>20</v>
      </c>
      <c r="P1962" s="1" t="str">
        <f>IFERROR( LOOKUP(Table1[[#This Row],[Age]],$AO$3:$AO$8,$AP$3:$AP$8), "Out of Range")</f>
        <v>26-35</v>
      </c>
      <c r="Q1962" s="1" t="str">
        <f>TEXT(Table1[[#This Row],[Date Joined]],"DD")</f>
        <v>08</v>
      </c>
      <c r="R1962" s="1" t="str">
        <f>TEXT(Table1[[#This Row],[Date Joined]],"MMM")</f>
        <v>Sep</v>
      </c>
      <c r="S1962" s="1" t="str">
        <f>TEXT(Table1[[#This Row],[Date Joined]],"YYYY")</f>
        <v>2017</v>
      </c>
    </row>
    <row r="1963" spans="1:19" x14ac:dyDescent="0.3">
      <c r="A1963" s="1" t="s">
        <v>2070</v>
      </c>
      <c r="B1963" s="1" t="s">
        <v>77</v>
      </c>
      <c r="C1963" s="1" t="s">
        <v>15</v>
      </c>
      <c r="D1963" s="2">
        <v>48</v>
      </c>
      <c r="E1963" s="1" t="s">
        <v>16</v>
      </c>
      <c r="F1963" s="1" t="s">
        <v>17</v>
      </c>
      <c r="G1963" s="28">
        <v>42986</v>
      </c>
      <c r="H1963" s="3">
        <v>121915.96</v>
      </c>
      <c r="I1963" s="1" t="s">
        <v>18</v>
      </c>
      <c r="J1963" s="1" t="s">
        <v>19</v>
      </c>
      <c r="K1963" s="1" t="s">
        <v>28</v>
      </c>
      <c r="L1963" s="1" t="s">
        <v>20</v>
      </c>
      <c r="M1963" s="1" t="s">
        <v>22</v>
      </c>
      <c r="N1963" s="1" t="s">
        <v>22</v>
      </c>
      <c r="O1963" s="1" t="s">
        <v>20</v>
      </c>
      <c r="P1963" s="1" t="str">
        <f>IFERROR( LOOKUP(Table1[[#This Row],[Age]],$AO$3:$AO$8,$AP$3:$AP$8), "Out of Range")</f>
        <v>45-55</v>
      </c>
      <c r="Q1963" s="1" t="str">
        <f>TEXT(Table1[[#This Row],[Date Joined]],"DD")</f>
        <v>08</v>
      </c>
      <c r="R1963" s="1" t="str">
        <f>TEXT(Table1[[#This Row],[Date Joined]],"MMM")</f>
        <v>Sep</v>
      </c>
      <c r="S1963" s="1" t="str">
        <f>TEXT(Table1[[#This Row],[Date Joined]],"YYYY")</f>
        <v>2017</v>
      </c>
    </row>
    <row r="1964" spans="1:19" x14ac:dyDescent="0.3">
      <c r="A1964" s="1" t="s">
        <v>2071</v>
      </c>
      <c r="B1964" s="1" t="s">
        <v>87</v>
      </c>
      <c r="C1964" s="1" t="s">
        <v>15</v>
      </c>
      <c r="D1964" s="2">
        <v>53</v>
      </c>
      <c r="E1964" s="1" t="s">
        <v>40</v>
      </c>
      <c r="F1964" s="1" t="s">
        <v>41</v>
      </c>
      <c r="G1964" s="28">
        <v>42986</v>
      </c>
      <c r="H1964" s="3">
        <v>16977.09</v>
      </c>
      <c r="I1964" s="1" t="s">
        <v>31</v>
      </c>
      <c r="J1964" s="1" t="s">
        <v>32</v>
      </c>
      <c r="K1964" s="1" t="s">
        <v>20</v>
      </c>
      <c r="L1964" s="1" t="s">
        <v>20</v>
      </c>
      <c r="M1964" s="1" t="s">
        <v>21</v>
      </c>
      <c r="N1964" s="1" t="s">
        <v>22</v>
      </c>
      <c r="O1964" s="1" t="s">
        <v>28</v>
      </c>
      <c r="P1964" s="1" t="str">
        <f>IFERROR( LOOKUP(Table1[[#This Row],[Age]],$AO$3:$AO$8,$AP$3:$AP$8), "Out of Range")</f>
        <v>45-55</v>
      </c>
      <c r="Q1964" s="1" t="str">
        <f>TEXT(Table1[[#This Row],[Date Joined]],"DD")</f>
        <v>08</v>
      </c>
      <c r="R1964" s="1" t="str">
        <f>TEXT(Table1[[#This Row],[Date Joined]],"MMM")</f>
        <v>Sep</v>
      </c>
      <c r="S1964" s="1" t="str">
        <f>TEXT(Table1[[#This Row],[Date Joined]],"YYYY")</f>
        <v>2017</v>
      </c>
    </row>
    <row r="1965" spans="1:19" x14ac:dyDescent="0.3">
      <c r="A1965" s="1" t="s">
        <v>2072</v>
      </c>
      <c r="B1965" s="1" t="s">
        <v>65</v>
      </c>
      <c r="C1965" s="1" t="s">
        <v>15</v>
      </c>
      <c r="D1965" s="2">
        <v>42</v>
      </c>
      <c r="E1965" s="1" t="s">
        <v>40</v>
      </c>
      <c r="F1965" s="1" t="s">
        <v>26</v>
      </c>
      <c r="G1965" s="28">
        <v>42986</v>
      </c>
      <c r="H1965" s="3">
        <v>65322.63</v>
      </c>
      <c r="I1965" s="1" t="s">
        <v>18</v>
      </c>
      <c r="J1965" s="1" t="s">
        <v>32</v>
      </c>
      <c r="K1965" s="1" t="s">
        <v>28</v>
      </c>
      <c r="L1965" s="1" t="s">
        <v>20</v>
      </c>
      <c r="M1965" s="1" t="s">
        <v>21</v>
      </c>
      <c r="N1965" s="1" t="s">
        <v>22</v>
      </c>
      <c r="O1965" s="1" t="s">
        <v>20</v>
      </c>
      <c r="P1965" s="1" t="str">
        <f>IFERROR( LOOKUP(Table1[[#This Row],[Age]],$AO$3:$AO$8,$AP$3:$AP$8), "Out of Range")</f>
        <v>35-45</v>
      </c>
      <c r="Q1965" s="1" t="str">
        <f>TEXT(Table1[[#This Row],[Date Joined]],"DD")</f>
        <v>08</v>
      </c>
      <c r="R1965" s="1" t="str">
        <f>TEXT(Table1[[#This Row],[Date Joined]],"MMM")</f>
        <v>Sep</v>
      </c>
      <c r="S1965" s="1" t="str">
        <f>TEXT(Table1[[#This Row],[Date Joined]],"YYYY")</f>
        <v>2017</v>
      </c>
    </row>
    <row r="1966" spans="1:19" x14ac:dyDescent="0.3">
      <c r="A1966" s="1" t="s">
        <v>2073</v>
      </c>
      <c r="B1966" s="1" t="s">
        <v>35</v>
      </c>
      <c r="C1966" s="1" t="s">
        <v>15</v>
      </c>
      <c r="D1966" s="2">
        <v>37</v>
      </c>
      <c r="E1966" s="1" t="s">
        <v>16</v>
      </c>
      <c r="F1966" s="1" t="s">
        <v>17</v>
      </c>
      <c r="G1966" s="28">
        <v>42987</v>
      </c>
      <c r="H1966" s="3">
        <v>89461.88</v>
      </c>
      <c r="I1966" s="1" t="s">
        <v>18</v>
      </c>
      <c r="J1966" s="1" t="s">
        <v>19</v>
      </c>
      <c r="K1966" s="1" t="s">
        <v>28</v>
      </c>
      <c r="L1966" s="1" t="s">
        <v>20</v>
      </c>
      <c r="M1966" s="1" t="s">
        <v>21</v>
      </c>
      <c r="N1966" s="1" t="s">
        <v>22</v>
      </c>
      <c r="O1966" s="1" t="s">
        <v>20</v>
      </c>
      <c r="P1966" s="1" t="str">
        <f>IFERROR( LOOKUP(Table1[[#This Row],[Age]],$AO$3:$AO$8,$AP$3:$AP$8), "Out of Range")</f>
        <v>35-45</v>
      </c>
      <c r="Q1966" s="1" t="str">
        <f>TEXT(Table1[[#This Row],[Date Joined]],"DD")</f>
        <v>09</v>
      </c>
      <c r="R1966" s="1" t="str">
        <f>TEXT(Table1[[#This Row],[Date Joined]],"MMM")</f>
        <v>Sep</v>
      </c>
      <c r="S1966" s="1" t="str">
        <f>TEXT(Table1[[#This Row],[Date Joined]],"YYYY")</f>
        <v>2017</v>
      </c>
    </row>
    <row r="1967" spans="1:19" x14ac:dyDescent="0.3">
      <c r="A1967" s="1" t="s">
        <v>2074</v>
      </c>
      <c r="B1967" s="1" t="s">
        <v>70</v>
      </c>
      <c r="C1967" s="1" t="s">
        <v>15</v>
      </c>
      <c r="D1967" s="2">
        <v>37</v>
      </c>
      <c r="E1967" s="1" t="s">
        <v>16</v>
      </c>
      <c r="F1967" s="1" t="s">
        <v>26</v>
      </c>
      <c r="G1967" s="28">
        <v>42987</v>
      </c>
      <c r="H1967" s="3">
        <v>34090.400000000001</v>
      </c>
      <c r="I1967" s="1" t="s">
        <v>31</v>
      </c>
      <c r="J1967" s="1" t="s">
        <v>32</v>
      </c>
      <c r="K1967" s="1" t="s">
        <v>20</v>
      </c>
      <c r="L1967" s="1" t="s">
        <v>20</v>
      </c>
      <c r="M1967" s="1" t="s">
        <v>21</v>
      </c>
      <c r="N1967" s="1" t="s">
        <v>22</v>
      </c>
      <c r="O1967" s="1" t="s">
        <v>20</v>
      </c>
      <c r="P1967" s="1" t="str">
        <f>IFERROR( LOOKUP(Table1[[#This Row],[Age]],$AO$3:$AO$8,$AP$3:$AP$8), "Out of Range")</f>
        <v>35-45</v>
      </c>
      <c r="Q1967" s="1" t="str">
        <f>TEXT(Table1[[#This Row],[Date Joined]],"DD")</f>
        <v>09</v>
      </c>
      <c r="R1967" s="1" t="str">
        <f>TEXT(Table1[[#This Row],[Date Joined]],"MMM")</f>
        <v>Sep</v>
      </c>
      <c r="S1967" s="1" t="str">
        <f>TEXT(Table1[[#This Row],[Date Joined]],"YYYY")</f>
        <v>2017</v>
      </c>
    </row>
    <row r="1968" spans="1:19" x14ac:dyDescent="0.3">
      <c r="A1968" s="1" t="s">
        <v>1036</v>
      </c>
      <c r="B1968" s="1" t="s">
        <v>88</v>
      </c>
      <c r="C1968" s="1" t="s">
        <v>15</v>
      </c>
      <c r="D1968" s="2">
        <v>30</v>
      </c>
      <c r="E1968" s="1" t="s">
        <v>16</v>
      </c>
      <c r="F1968" s="1" t="s">
        <v>17</v>
      </c>
      <c r="G1968" s="28">
        <v>42906</v>
      </c>
      <c r="H1968" s="3">
        <v>31576.58</v>
      </c>
      <c r="I1968" s="1" t="s">
        <v>49</v>
      </c>
      <c r="J1968" s="1" t="s">
        <v>27</v>
      </c>
      <c r="K1968" s="1" t="s">
        <v>28</v>
      </c>
      <c r="L1968" s="1" t="s">
        <v>20</v>
      </c>
      <c r="M1968" s="1" t="s">
        <v>22</v>
      </c>
      <c r="N1968" s="1" t="s">
        <v>22</v>
      </c>
      <c r="O1968" s="1" t="s">
        <v>20</v>
      </c>
      <c r="P1968" s="1" t="str">
        <f>IFERROR( LOOKUP(Table1[[#This Row],[Age]],$AO$3:$AO$8,$AP$3:$AP$8), "Out of Range")</f>
        <v>26-35</v>
      </c>
      <c r="Q1968" s="1" t="str">
        <f>TEXT(Table1[[#This Row],[Date Joined]],"DD")</f>
        <v>20</v>
      </c>
      <c r="R1968" s="1" t="str">
        <f>TEXT(Table1[[#This Row],[Date Joined]],"MMM")</f>
        <v>Jun</v>
      </c>
      <c r="S1968" s="1" t="str">
        <f>TEXT(Table1[[#This Row],[Date Joined]],"YYYY")</f>
        <v>2017</v>
      </c>
    </row>
    <row r="1969" spans="1:19" x14ac:dyDescent="0.3">
      <c r="A1969" s="1" t="s">
        <v>2076</v>
      </c>
      <c r="B1969" s="1" t="s">
        <v>30</v>
      </c>
      <c r="C1969" s="1" t="s">
        <v>15</v>
      </c>
      <c r="D1969" s="2">
        <v>38</v>
      </c>
      <c r="E1969" s="1" t="s">
        <v>16</v>
      </c>
      <c r="F1969" s="1" t="s">
        <v>17</v>
      </c>
      <c r="G1969" s="28">
        <v>42987</v>
      </c>
      <c r="H1969" s="3">
        <v>92953.3</v>
      </c>
      <c r="I1969" s="1" t="s">
        <v>18</v>
      </c>
      <c r="J1969" s="1" t="s">
        <v>27</v>
      </c>
      <c r="K1969" s="1" t="s">
        <v>28</v>
      </c>
      <c r="L1969" s="1" t="s">
        <v>28</v>
      </c>
      <c r="M1969" s="1" t="s">
        <v>21</v>
      </c>
      <c r="N1969" s="1" t="s">
        <v>22</v>
      </c>
      <c r="O1969" s="1" t="s">
        <v>20</v>
      </c>
      <c r="P1969" s="1" t="str">
        <f>IFERROR( LOOKUP(Table1[[#This Row],[Age]],$AO$3:$AO$8,$AP$3:$AP$8), "Out of Range")</f>
        <v>35-45</v>
      </c>
      <c r="Q1969" s="1" t="str">
        <f>TEXT(Table1[[#This Row],[Date Joined]],"DD")</f>
        <v>09</v>
      </c>
      <c r="R1969" s="1" t="str">
        <f>TEXT(Table1[[#This Row],[Date Joined]],"MMM")</f>
        <v>Sep</v>
      </c>
      <c r="S1969" s="1" t="str">
        <f>TEXT(Table1[[#This Row],[Date Joined]],"YYYY")</f>
        <v>2017</v>
      </c>
    </row>
    <row r="1970" spans="1:19" x14ac:dyDescent="0.3">
      <c r="A1970" s="1" t="s">
        <v>2077</v>
      </c>
      <c r="B1970" s="1" t="s">
        <v>98</v>
      </c>
      <c r="C1970" s="1" t="s">
        <v>15</v>
      </c>
      <c r="D1970" s="2">
        <v>35</v>
      </c>
      <c r="E1970" s="1" t="s">
        <v>16</v>
      </c>
      <c r="F1970" s="1" t="s">
        <v>17</v>
      </c>
      <c r="G1970" s="28">
        <v>42987</v>
      </c>
      <c r="H1970" s="3">
        <v>50503.55</v>
      </c>
      <c r="I1970" s="1" t="s">
        <v>18</v>
      </c>
      <c r="J1970" s="1" t="s">
        <v>32</v>
      </c>
      <c r="K1970" s="1" t="s">
        <v>28</v>
      </c>
      <c r="L1970" s="1" t="s">
        <v>20</v>
      </c>
      <c r="M1970" s="1" t="s">
        <v>21</v>
      </c>
      <c r="N1970" s="1" t="s">
        <v>22</v>
      </c>
      <c r="O1970" s="1" t="s">
        <v>20</v>
      </c>
      <c r="P1970" s="1" t="str">
        <f>IFERROR( LOOKUP(Table1[[#This Row],[Age]],$AO$3:$AO$8,$AP$3:$AP$8), "Out of Range")</f>
        <v>35-45</v>
      </c>
      <c r="Q1970" s="1" t="str">
        <f>TEXT(Table1[[#This Row],[Date Joined]],"DD")</f>
        <v>09</v>
      </c>
      <c r="R1970" s="1" t="str">
        <f>TEXT(Table1[[#This Row],[Date Joined]],"MMM")</f>
        <v>Sep</v>
      </c>
      <c r="S1970" s="1" t="str">
        <f>TEXT(Table1[[#This Row],[Date Joined]],"YYYY")</f>
        <v>2017</v>
      </c>
    </row>
    <row r="1971" spans="1:19" x14ac:dyDescent="0.3">
      <c r="A1971" s="1" t="s">
        <v>2078</v>
      </c>
      <c r="B1971" s="1" t="s">
        <v>48</v>
      </c>
      <c r="C1971" s="1" t="s">
        <v>15</v>
      </c>
      <c r="D1971" s="2">
        <v>34</v>
      </c>
      <c r="E1971" s="1" t="s">
        <v>16</v>
      </c>
      <c r="F1971" s="1" t="s">
        <v>26</v>
      </c>
      <c r="G1971" s="28">
        <v>42987</v>
      </c>
      <c r="H1971" s="3">
        <v>54422.87</v>
      </c>
      <c r="I1971" s="1" t="s">
        <v>18</v>
      </c>
      <c r="J1971" s="1" t="s">
        <v>32</v>
      </c>
      <c r="K1971" s="1" t="s">
        <v>28</v>
      </c>
      <c r="L1971" s="1" t="s">
        <v>20</v>
      </c>
      <c r="M1971" s="1" t="s">
        <v>21</v>
      </c>
      <c r="N1971" s="1" t="s">
        <v>22</v>
      </c>
      <c r="O1971" s="1" t="s">
        <v>20</v>
      </c>
      <c r="P1971" s="1" t="str">
        <f>IFERROR( LOOKUP(Table1[[#This Row],[Age]],$AO$3:$AO$8,$AP$3:$AP$8), "Out of Range")</f>
        <v>26-35</v>
      </c>
      <c r="Q1971" s="1" t="str">
        <f>TEXT(Table1[[#This Row],[Date Joined]],"DD")</f>
        <v>09</v>
      </c>
      <c r="R1971" s="1" t="str">
        <f>TEXT(Table1[[#This Row],[Date Joined]],"MMM")</f>
        <v>Sep</v>
      </c>
      <c r="S1971" s="1" t="str">
        <f>TEXT(Table1[[#This Row],[Date Joined]],"YYYY")</f>
        <v>2017</v>
      </c>
    </row>
    <row r="1972" spans="1:19" x14ac:dyDescent="0.3">
      <c r="A1972" s="1" t="s">
        <v>2079</v>
      </c>
      <c r="B1972" s="1" t="s">
        <v>90</v>
      </c>
      <c r="C1972" s="1" t="s">
        <v>15</v>
      </c>
      <c r="D1972" s="2">
        <v>36</v>
      </c>
      <c r="E1972" s="1" t="s">
        <v>16</v>
      </c>
      <c r="F1972" s="1" t="s">
        <v>17</v>
      </c>
      <c r="G1972" s="28">
        <v>42987</v>
      </c>
      <c r="H1972" s="3">
        <v>69787.929999999993</v>
      </c>
      <c r="I1972" s="1" t="s">
        <v>18</v>
      </c>
      <c r="J1972" s="1" t="s">
        <v>27</v>
      </c>
      <c r="K1972" s="1" t="s">
        <v>28</v>
      </c>
      <c r="L1972" s="1" t="s">
        <v>20</v>
      </c>
      <c r="M1972" s="1" t="s">
        <v>21</v>
      </c>
      <c r="N1972" s="1" t="s">
        <v>29</v>
      </c>
      <c r="O1972" s="1" t="s">
        <v>20</v>
      </c>
      <c r="P1972" s="1" t="str">
        <f>IFERROR( LOOKUP(Table1[[#This Row],[Age]],$AO$3:$AO$8,$AP$3:$AP$8), "Out of Range")</f>
        <v>35-45</v>
      </c>
      <c r="Q1972" s="1" t="str">
        <f>TEXT(Table1[[#This Row],[Date Joined]],"DD")</f>
        <v>09</v>
      </c>
      <c r="R1972" s="1" t="str">
        <f>TEXT(Table1[[#This Row],[Date Joined]],"MMM")</f>
        <v>Sep</v>
      </c>
      <c r="S1972" s="1" t="str">
        <f>TEXT(Table1[[#This Row],[Date Joined]],"YYYY")</f>
        <v>2017</v>
      </c>
    </row>
    <row r="1973" spans="1:19" x14ac:dyDescent="0.3">
      <c r="A1973" s="1" t="s">
        <v>2080</v>
      </c>
      <c r="B1973" s="1" t="s">
        <v>104</v>
      </c>
      <c r="C1973" s="1" t="s">
        <v>24</v>
      </c>
      <c r="D1973" s="2">
        <v>39</v>
      </c>
      <c r="E1973" s="1" t="s">
        <v>16</v>
      </c>
      <c r="F1973" s="1" t="s">
        <v>17</v>
      </c>
      <c r="G1973" s="28">
        <v>42987</v>
      </c>
      <c r="H1973" s="3">
        <v>114530.48</v>
      </c>
      <c r="I1973" s="1" t="s">
        <v>18</v>
      </c>
      <c r="J1973" s="1" t="s">
        <v>27</v>
      </c>
      <c r="K1973" s="1" t="s">
        <v>28</v>
      </c>
      <c r="L1973" s="1" t="s">
        <v>28</v>
      </c>
      <c r="M1973" s="1" t="s">
        <v>22</v>
      </c>
      <c r="N1973" s="1" t="s">
        <v>22</v>
      </c>
      <c r="O1973" s="1" t="s">
        <v>20</v>
      </c>
      <c r="P1973" s="1" t="str">
        <f>IFERROR( LOOKUP(Table1[[#This Row],[Age]],$AO$3:$AO$8,$AP$3:$AP$8), "Out of Range")</f>
        <v>35-45</v>
      </c>
      <c r="Q1973" s="1" t="str">
        <f>TEXT(Table1[[#This Row],[Date Joined]],"DD")</f>
        <v>09</v>
      </c>
      <c r="R1973" s="1" t="str">
        <f>TEXT(Table1[[#This Row],[Date Joined]],"MMM")</f>
        <v>Sep</v>
      </c>
      <c r="S1973" s="1" t="str">
        <f>TEXT(Table1[[#This Row],[Date Joined]],"YYYY")</f>
        <v>2017</v>
      </c>
    </row>
    <row r="1974" spans="1:19" x14ac:dyDescent="0.3">
      <c r="A1974" s="1" t="s">
        <v>2081</v>
      </c>
      <c r="B1974" s="1" t="s">
        <v>35</v>
      </c>
      <c r="C1974" s="1" t="s">
        <v>15</v>
      </c>
      <c r="D1974" s="2">
        <v>41</v>
      </c>
      <c r="E1974" s="1" t="s">
        <v>16</v>
      </c>
      <c r="F1974" s="1" t="s">
        <v>17</v>
      </c>
      <c r="G1974" s="28">
        <v>42987</v>
      </c>
      <c r="H1974" s="3">
        <v>37199.15</v>
      </c>
      <c r="I1974" s="1" t="s">
        <v>18</v>
      </c>
      <c r="J1974" s="1" t="s">
        <v>27</v>
      </c>
      <c r="K1974" s="1" t="s">
        <v>28</v>
      </c>
      <c r="L1974" s="1" t="s">
        <v>28</v>
      </c>
      <c r="M1974" s="1" t="s">
        <v>22</v>
      </c>
      <c r="N1974" s="1" t="s">
        <v>22</v>
      </c>
      <c r="O1974" s="1" t="s">
        <v>20</v>
      </c>
      <c r="P1974" s="1" t="str">
        <f>IFERROR( LOOKUP(Table1[[#This Row],[Age]],$AO$3:$AO$8,$AP$3:$AP$8), "Out of Range")</f>
        <v>35-45</v>
      </c>
      <c r="Q1974" s="1" t="str">
        <f>TEXT(Table1[[#This Row],[Date Joined]],"DD")</f>
        <v>09</v>
      </c>
      <c r="R1974" s="1" t="str">
        <f>TEXT(Table1[[#This Row],[Date Joined]],"MMM")</f>
        <v>Sep</v>
      </c>
      <c r="S1974" s="1" t="str">
        <f>TEXT(Table1[[#This Row],[Date Joined]],"YYYY")</f>
        <v>2017</v>
      </c>
    </row>
    <row r="1975" spans="1:19" x14ac:dyDescent="0.3">
      <c r="A1975" s="1" t="s">
        <v>2082</v>
      </c>
      <c r="B1975" s="1" t="s">
        <v>51</v>
      </c>
      <c r="C1975" s="1" t="s">
        <v>24</v>
      </c>
      <c r="D1975" s="2">
        <v>56</v>
      </c>
      <c r="E1975" s="1" t="s">
        <v>40</v>
      </c>
      <c r="F1975" s="1" t="s">
        <v>41</v>
      </c>
      <c r="G1975" s="28">
        <v>42987</v>
      </c>
      <c r="H1975" s="3">
        <v>21519.09</v>
      </c>
      <c r="I1975" s="1" t="s">
        <v>18</v>
      </c>
      <c r="J1975" s="1" t="s">
        <v>22</v>
      </c>
      <c r="K1975" s="1" t="s">
        <v>20</v>
      </c>
      <c r="L1975" s="1" t="s">
        <v>20</v>
      </c>
      <c r="M1975" s="1" t="s">
        <v>22</v>
      </c>
      <c r="N1975" s="1" t="s">
        <v>22</v>
      </c>
      <c r="O1975" s="1" t="s">
        <v>20</v>
      </c>
      <c r="P1975" s="1" t="str">
        <f>IFERROR( LOOKUP(Table1[[#This Row],[Age]],$AO$3:$AO$8,$AP$3:$AP$8), "Out of Range")</f>
        <v>55-65</v>
      </c>
      <c r="Q1975" s="1" t="str">
        <f>TEXT(Table1[[#This Row],[Date Joined]],"DD")</f>
        <v>09</v>
      </c>
      <c r="R1975" s="1" t="str">
        <f>TEXT(Table1[[#This Row],[Date Joined]],"MMM")</f>
        <v>Sep</v>
      </c>
      <c r="S1975" s="1" t="str">
        <f>TEXT(Table1[[#This Row],[Date Joined]],"YYYY")</f>
        <v>2017</v>
      </c>
    </row>
    <row r="1976" spans="1:19" x14ac:dyDescent="0.3">
      <c r="A1976" s="1" t="s">
        <v>2083</v>
      </c>
      <c r="B1976" s="1" t="s">
        <v>14</v>
      </c>
      <c r="C1976" s="1" t="s">
        <v>15</v>
      </c>
      <c r="D1976" s="2">
        <v>43</v>
      </c>
      <c r="E1976" s="1" t="s">
        <v>40</v>
      </c>
      <c r="F1976" s="1" t="s">
        <v>26</v>
      </c>
      <c r="G1976" s="28">
        <v>42987</v>
      </c>
      <c r="H1976" s="3">
        <v>15374.21</v>
      </c>
      <c r="I1976" s="1" t="s">
        <v>31</v>
      </c>
      <c r="J1976" s="1" t="s">
        <v>27</v>
      </c>
      <c r="K1976" s="1" t="s">
        <v>20</v>
      </c>
      <c r="L1976" s="1" t="s">
        <v>20</v>
      </c>
      <c r="M1976" s="1" t="s">
        <v>21</v>
      </c>
      <c r="N1976" s="1" t="s">
        <v>22</v>
      </c>
      <c r="O1976" s="1" t="s">
        <v>28</v>
      </c>
      <c r="P1976" s="1" t="str">
        <f>IFERROR( LOOKUP(Table1[[#This Row],[Age]],$AO$3:$AO$8,$AP$3:$AP$8), "Out of Range")</f>
        <v>35-45</v>
      </c>
      <c r="Q1976" s="1" t="str">
        <f>TEXT(Table1[[#This Row],[Date Joined]],"DD")</f>
        <v>09</v>
      </c>
      <c r="R1976" s="1" t="str">
        <f>TEXT(Table1[[#This Row],[Date Joined]],"MMM")</f>
        <v>Sep</v>
      </c>
      <c r="S1976" s="1" t="str">
        <f>TEXT(Table1[[#This Row],[Date Joined]],"YYYY")</f>
        <v>2017</v>
      </c>
    </row>
    <row r="1977" spans="1:19" x14ac:dyDescent="0.3">
      <c r="A1977" s="1" t="s">
        <v>2084</v>
      </c>
      <c r="B1977" s="1" t="s">
        <v>36</v>
      </c>
      <c r="C1977" s="1" t="s">
        <v>15</v>
      </c>
      <c r="D1977" s="2">
        <v>45</v>
      </c>
      <c r="E1977" s="1" t="s">
        <v>40</v>
      </c>
      <c r="F1977" s="1" t="s">
        <v>41</v>
      </c>
      <c r="G1977" s="28">
        <v>42987</v>
      </c>
      <c r="H1977" s="3">
        <v>5859.94</v>
      </c>
      <c r="I1977" s="1" t="s">
        <v>49</v>
      </c>
      <c r="J1977" s="1" t="s">
        <v>27</v>
      </c>
      <c r="K1977" s="1" t="s">
        <v>28</v>
      </c>
      <c r="L1977" s="1" t="s">
        <v>20</v>
      </c>
      <c r="M1977" s="1" t="s">
        <v>21</v>
      </c>
      <c r="N1977" s="1" t="s">
        <v>22</v>
      </c>
      <c r="O1977" s="1" t="s">
        <v>20</v>
      </c>
      <c r="P1977" s="1" t="str">
        <f>IFERROR( LOOKUP(Table1[[#This Row],[Age]],$AO$3:$AO$8,$AP$3:$AP$8), "Out of Range")</f>
        <v>45-55</v>
      </c>
      <c r="Q1977" s="1" t="str">
        <f>TEXT(Table1[[#This Row],[Date Joined]],"DD")</f>
        <v>09</v>
      </c>
      <c r="R1977" s="1" t="str">
        <f>TEXT(Table1[[#This Row],[Date Joined]],"MMM")</f>
        <v>Sep</v>
      </c>
      <c r="S1977" s="1" t="str">
        <f>TEXT(Table1[[#This Row],[Date Joined]],"YYYY")</f>
        <v>2017</v>
      </c>
    </row>
    <row r="1978" spans="1:19" x14ac:dyDescent="0.3">
      <c r="A1978" s="1" t="s">
        <v>2085</v>
      </c>
      <c r="B1978" s="1" t="s">
        <v>97</v>
      </c>
      <c r="C1978" s="1" t="s">
        <v>15</v>
      </c>
      <c r="D1978" s="2">
        <v>54</v>
      </c>
      <c r="E1978" s="1" t="s">
        <v>40</v>
      </c>
      <c r="F1978" s="1" t="s">
        <v>41</v>
      </c>
      <c r="G1978" s="28">
        <v>42987</v>
      </c>
      <c r="H1978" s="3">
        <v>22788.61</v>
      </c>
      <c r="I1978" s="1" t="s">
        <v>31</v>
      </c>
      <c r="J1978" s="1" t="s">
        <v>27</v>
      </c>
      <c r="K1978" s="1" t="s">
        <v>20</v>
      </c>
      <c r="L1978" s="1" t="s">
        <v>20</v>
      </c>
      <c r="M1978" s="1" t="s">
        <v>21</v>
      </c>
      <c r="N1978" s="1" t="s">
        <v>22</v>
      </c>
      <c r="O1978" s="1" t="s">
        <v>20</v>
      </c>
      <c r="P1978" s="1" t="str">
        <f>IFERROR( LOOKUP(Table1[[#This Row],[Age]],$AO$3:$AO$8,$AP$3:$AP$8), "Out of Range")</f>
        <v>45-55</v>
      </c>
      <c r="Q1978" s="1" t="str">
        <f>TEXT(Table1[[#This Row],[Date Joined]],"DD")</f>
        <v>09</v>
      </c>
      <c r="R1978" s="1" t="str">
        <f>TEXT(Table1[[#This Row],[Date Joined]],"MMM")</f>
        <v>Sep</v>
      </c>
      <c r="S1978" s="1" t="str">
        <f>TEXT(Table1[[#This Row],[Date Joined]],"YYYY")</f>
        <v>2017</v>
      </c>
    </row>
    <row r="1979" spans="1:19" x14ac:dyDescent="0.3">
      <c r="A1979" s="1" t="s">
        <v>1040</v>
      </c>
      <c r="B1979" s="1" t="s">
        <v>61</v>
      </c>
      <c r="C1979" s="1" t="s">
        <v>24</v>
      </c>
      <c r="D1979" s="2">
        <v>30</v>
      </c>
      <c r="E1979" s="1" t="s">
        <v>16</v>
      </c>
      <c r="F1979" s="1" t="s">
        <v>17</v>
      </c>
      <c r="G1979" s="28">
        <v>42906</v>
      </c>
      <c r="H1979" s="3">
        <v>21169.72</v>
      </c>
      <c r="I1979" s="1" t="s">
        <v>18</v>
      </c>
      <c r="J1979" s="1" t="s">
        <v>27</v>
      </c>
      <c r="K1979" s="1" t="s">
        <v>28</v>
      </c>
      <c r="L1979" s="1" t="s">
        <v>20</v>
      </c>
      <c r="M1979" s="1" t="s">
        <v>21</v>
      </c>
      <c r="N1979" s="1" t="s">
        <v>22</v>
      </c>
      <c r="O1979" s="1" t="s">
        <v>20</v>
      </c>
      <c r="P1979" s="1" t="str">
        <f>IFERROR( LOOKUP(Table1[[#This Row],[Age]],$AO$3:$AO$8,$AP$3:$AP$8), "Out of Range")</f>
        <v>26-35</v>
      </c>
      <c r="Q1979" s="1" t="str">
        <f>TEXT(Table1[[#This Row],[Date Joined]],"DD")</f>
        <v>20</v>
      </c>
      <c r="R1979" s="1" t="str">
        <f>TEXT(Table1[[#This Row],[Date Joined]],"MMM")</f>
        <v>Jun</v>
      </c>
      <c r="S1979" s="1" t="str">
        <f>TEXT(Table1[[#This Row],[Date Joined]],"YYYY")</f>
        <v>2017</v>
      </c>
    </row>
    <row r="1980" spans="1:19" x14ac:dyDescent="0.3">
      <c r="A1980" s="1" t="s">
        <v>1157</v>
      </c>
      <c r="B1980" s="1" t="s">
        <v>50</v>
      </c>
      <c r="C1980" s="1" t="s">
        <v>24</v>
      </c>
      <c r="D1980" s="2">
        <v>30</v>
      </c>
      <c r="E1980" s="1" t="s">
        <v>16</v>
      </c>
      <c r="F1980" s="1" t="s">
        <v>17</v>
      </c>
      <c r="G1980" s="28">
        <v>42917</v>
      </c>
      <c r="H1980" s="3">
        <v>76252.539999999994</v>
      </c>
      <c r="I1980" s="1" t="s">
        <v>18</v>
      </c>
      <c r="J1980" s="1" t="s">
        <v>27</v>
      </c>
      <c r="K1980" s="1" t="s">
        <v>20</v>
      </c>
      <c r="L1980" s="1" t="s">
        <v>20</v>
      </c>
      <c r="M1980" s="1" t="s">
        <v>21</v>
      </c>
      <c r="N1980" s="1" t="s">
        <v>69</v>
      </c>
      <c r="O1980" s="1" t="s">
        <v>28</v>
      </c>
      <c r="P1980" s="1" t="str">
        <f>IFERROR( LOOKUP(Table1[[#This Row],[Age]],$AO$3:$AO$8,$AP$3:$AP$8), "Out of Range")</f>
        <v>26-35</v>
      </c>
      <c r="Q1980" s="1" t="str">
        <f>TEXT(Table1[[#This Row],[Date Joined]],"DD")</f>
        <v>01</v>
      </c>
      <c r="R1980" s="1" t="str">
        <f>TEXT(Table1[[#This Row],[Date Joined]],"MMM")</f>
        <v>Jul</v>
      </c>
      <c r="S1980" s="1" t="str">
        <f>TEXT(Table1[[#This Row],[Date Joined]],"YYYY")</f>
        <v>2017</v>
      </c>
    </row>
    <row r="1981" spans="1:19" x14ac:dyDescent="0.3">
      <c r="A1981" s="1" t="s">
        <v>1158</v>
      </c>
      <c r="B1981" s="1" t="s">
        <v>64</v>
      </c>
      <c r="C1981" s="1" t="s">
        <v>15</v>
      </c>
      <c r="D1981" s="2">
        <v>30</v>
      </c>
      <c r="E1981" s="1" t="s">
        <v>16</v>
      </c>
      <c r="F1981" s="1" t="s">
        <v>17</v>
      </c>
      <c r="G1981" s="28">
        <v>42917</v>
      </c>
      <c r="H1981" s="3">
        <v>39419.85</v>
      </c>
      <c r="I1981" s="1" t="s">
        <v>18</v>
      </c>
      <c r="J1981" s="1" t="s">
        <v>27</v>
      </c>
      <c r="K1981" s="1" t="s">
        <v>28</v>
      </c>
      <c r="L1981" s="1" t="s">
        <v>20</v>
      </c>
      <c r="M1981" s="1" t="s">
        <v>21</v>
      </c>
      <c r="N1981" s="1" t="s">
        <v>22</v>
      </c>
      <c r="O1981" s="1" t="s">
        <v>20</v>
      </c>
      <c r="P1981" s="1" t="str">
        <f>IFERROR( LOOKUP(Table1[[#This Row],[Age]],$AO$3:$AO$8,$AP$3:$AP$8), "Out of Range")</f>
        <v>26-35</v>
      </c>
      <c r="Q1981" s="1" t="str">
        <f>TEXT(Table1[[#This Row],[Date Joined]],"DD")</f>
        <v>01</v>
      </c>
      <c r="R1981" s="1" t="str">
        <f>TEXT(Table1[[#This Row],[Date Joined]],"MMM")</f>
        <v>Jul</v>
      </c>
      <c r="S1981" s="1" t="str">
        <f>TEXT(Table1[[#This Row],[Date Joined]],"YYYY")</f>
        <v>2017</v>
      </c>
    </row>
    <row r="1982" spans="1:19" x14ac:dyDescent="0.3">
      <c r="A1982" s="1" t="s">
        <v>2089</v>
      </c>
      <c r="B1982" s="1" t="s">
        <v>106</v>
      </c>
      <c r="C1982" s="1" t="s">
        <v>24</v>
      </c>
      <c r="D1982" s="2">
        <v>39</v>
      </c>
      <c r="E1982" s="1" t="s">
        <v>25</v>
      </c>
      <c r="F1982" s="1" t="s">
        <v>17</v>
      </c>
      <c r="G1982" s="28">
        <v>42987</v>
      </c>
      <c r="H1982" s="3">
        <v>114339.72</v>
      </c>
      <c r="I1982" s="1" t="s">
        <v>18</v>
      </c>
      <c r="J1982" s="1" t="s">
        <v>22</v>
      </c>
      <c r="K1982" s="1" t="s">
        <v>20</v>
      </c>
      <c r="L1982" s="1" t="s">
        <v>20</v>
      </c>
      <c r="M1982" s="1" t="s">
        <v>21</v>
      </c>
      <c r="N1982" s="1" t="s">
        <v>69</v>
      </c>
      <c r="O1982" s="1" t="s">
        <v>20</v>
      </c>
      <c r="P1982" s="1" t="str">
        <f>IFERROR( LOOKUP(Table1[[#This Row],[Age]],$AO$3:$AO$8,$AP$3:$AP$8), "Out of Range")</f>
        <v>35-45</v>
      </c>
      <c r="Q1982" s="1" t="str">
        <f>TEXT(Table1[[#This Row],[Date Joined]],"DD")</f>
        <v>09</v>
      </c>
      <c r="R1982" s="1" t="str">
        <f>TEXT(Table1[[#This Row],[Date Joined]],"MMM")</f>
        <v>Sep</v>
      </c>
      <c r="S1982" s="1" t="str">
        <f>TEXT(Table1[[#This Row],[Date Joined]],"YYYY")</f>
        <v>2017</v>
      </c>
    </row>
    <row r="1983" spans="1:19" x14ac:dyDescent="0.3">
      <c r="A1983" s="1" t="s">
        <v>1173</v>
      </c>
      <c r="B1983" s="1" t="s">
        <v>60</v>
      </c>
      <c r="C1983" s="1" t="s">
        <v>24</v>
      </c>
      <c r="D1983" s="2">
        <v>30</v>
      </c>
      <c r="E1983" s="1" t="s">
        <v>16</v>
      </c>
      <c r="F1983" s="1" t="s">
        <v>17</v>
      </c>
      <c r="G1983" s="28">
        <v>42919</v>
      </c>
      <c r="H1983" s="3">
        <v>66564.990000000005</v>
      </c>
      <c r="I1983" s="1" t="s">
        <v>49</v>
      </c>
      <c r="J1983" s="1" t="s">
        <v>27</v>
      </c>
      <c r="K1983" s="1" t="s">
        <v>28</v>
      </c>
      <c r="L1983" s="1" t="s">
        <v>20</v>
      </c>
      <c r="M1983" s="1" t="s">
        <v>22</v>
      </c>
      <c r="N1983" s="1" t="s">
        <v>22</v>
      </c>
      <c r="O1983" s="1" t="s">
        <v>20</v>
      </c>
      <c r="P1983" s="1" t="str">
        <f>IFERROR( LOOKUP(Table1[[#This Row],[Age]],$AO$3:$AO$8,$AP$3:$AP$8), "Out of Range")</f>
        <v>26-35</v>
      </c>
      <c r="Q1983" s="1" t="str">
        <f>TEXT(Table1[[#This Row],[Date Joined]],"DD")</f>
        <v>03</v>
      </c>
      <c r="R1983" s="1" t="str">
        <f>TEXT(Table1[[#This Row],[Date Joined]],"MMM")</f>
        <v>Jul</v>
      </c>
      <c r="S1983" s="1" t="str">
        <f>TEXT(Table1[[#This Row],[Date Joined]],"YYYY")</f>
        <v>2017</v>
      </c>
    </row>
    <row r="1984" spans="1:19" x14ac:dyDescent="0.3">
      <c r="A1984" s="1" t="s">
        <v>1202</v>
      </c>
      <c r="B1984" s="1" t="s">
        <v>60</v>
      </c>
      <c r="C1984" s="1" t="s">
        <v>24</v>
      </c>
      <c r="D1984" s="2">
        <v>30</v>
      </c>
      <c r="E1984" s="1" t="s">
        <v>16</v>
      </c>
      <c r="F1984" s="1" t="s">
        <v>41</v>
      </c>
      <c r="G1984" s="28">
        <v>42922</v>
      </c>
      <c r="H1984" s="3">
        <v>4074.48</v>
      </c>
      <c r="I1984" s="1" t="s">
        <v>31</v>
      </c>
      <c r="J1984" s="1" t="s">
        <v>32</v>
      </c>
      <c r="K1984" s="1" t="s">
        <v>28</v>
      </c>
      <c r="L1984" s="1" t="s">
        <v>20</v>
      </c>
      <c r="M1984" s="1" t="s">
        <v>21</v>
      </c>
      <c r="N1984" s="1" t="s">
        <v>22</v>
      </c>
      <c r="O1984" s="1" t="s">
        <v>20</v>
      </c>
      <c r="P1984" s="1" t="str">
        <f>IFERROR( LOOKUP(Table1[[#This Row],[Age]],$AO$3:$AO$8,$AP$3:$AP$8), "Out of Range")</f>
        <v>26-35</v>
      </c>
      <c r="Q1984" s="1" t="str">
        <f>TEXT(Table1[[#This Row],[Date Joined]],"DD")</f>
        <v>06</v>
      </c>
      <c r="R1984" s="1" t="str">
        <f>TEXT(Table1[[#This Row],[Date Joined]],"MMM")</f>
        <v>Jul</v>
      </c>
      <c r="S1984" s="1" t="str">
        <f>TEXT(Table1[[#This Row],[Date Joined]],"YYYY")</f>
        <v>2017</v>
      </c>
    </row>
    <row r="1985" spans="1:19" x14ac:dyDescent="0.3">
      <c r="A1985" s="1" t="s">
        <v>2092</v>
      </c>
      <c r="B1985" s="1" t="s">
        <v>39</v>
      </c>
      <c r="C1985" s="1" t="s">
        <v>24</v>
      </c>
      <c r="D1985" s="2">
        <v>39</v>
      </c>
      <c r="E1985" s="1" t="s">
        <v>16</v>
      </c>
      <c r="F1985" s="1" t="s">
        <v>17</v>
      </c>
      <c r="G1985" s="28">
        <v>42988</v>
      </c>
      <c r="H1985" s="3">
        <v>6204.18</v>
      </c>
      <c r="I1985" s="1" t="s">
        <v>31</v>
      </c>
      <c r="J1985" s="1" t="s">
        <v>27</v>
      </c>
      <c r="K1985" s="1" t="s">
        <v>28</v>
      </c>
      <c r="L1985" s="1" t="s">
        <v>20</v>
      </c>
      <c r="M1985" s="1" t="s">
        <v>21</v>
      </c>
      <c r="N1985" s="1" t="s">
        <v>29</v>
      </c>
      <c r="O1985" s="1" t="s">
        <v>20</v>
      </c>
      <c r="P1985" s="1" t="str">
        <f>IFERROR( LOOKUP(Table1[[#This Row],[Age]],$AO$3:$AO$8,$AP$3:$AP$8), "Out of Range")</f>
        <v>35-45</v>
      </c>
      <c r="Q1985" s="1" t="str">
        <f>TEXT(Table1[[#This Row],[Date Joined]],"DD")</f>
        <v>10</v>
      </c>
      <c r="R1985" s="1" t="str">
        <f>TEXT(Table1[[#This Row],[Date Joined]],"MMM")</f>
        <v>Sep</v>
      </c>
      <c r="S1985" s="1" t="str">
        <f>TEXT(Table1[[#This Row],[Date Joined]],"YYYY")</f>
        <v>2017</v>
      </c>
    </row>
    <row r="1986" spans="1:19" x14ac:dyDescent="0.3">
      <c r="A1986" s="1" t="s">
        <v>2093</v>
      </c>
      <c r="B1986" s="1" t="s">
        <v>61</v>
      </c>
      <c r="C1986" s="1" t="s">
        <v>15</v>
      </c>
      <c r="D1986" s="2">
        <v>34</v>
      </c>
      <c r="E1986" s="1" t="s">
        <v>16</v>
      </c>
      <c r="F1986" s="1" t="s">
        <v>17</v>
      </c>
      <c r="G1986" s="28">
        <v>42988</v>
      </c>
      <c r="H1986" s="3">
        <v>10669.31</v>
      </c>
      <c r="I1986" s="1" t="s">
        <v>18</v>
      </c>
      <c r="J1986" s="1" t="s">
        <v>19</v>
      </c>
      <c r="K1986" s="1" t="s">
        <v>20</v>
      </c>
      <c r="L1986" s="1" t="s">
        <v>20</v>
      </c>
      <c r="M1986" s="1" t="s">
        <v>22</v>
      </c>
      <c r="N1986" s="1" t="s">
        <v>22</v>
      </c>
      <c r="O1986" s="1" t="s">
        <v>20</v>
      </c>
      <c r="P1986" s="1" t="str">
        <f>IFERROR( LOOKUP(Table1[[#This Row],[Age]],$AO$3:$AO$8,$AP$3:$AP$8), "Out of Range")</f>
        <v>26-35</v>
      </c>
      <c r="Q1986" s="1" t="str">
        <f>TEXT(Table1[[#This Row],[Date Joined]],"DD")</f>
        <v>10</v>
      </c>
      <c r="R1986" s="1" t="str">
        <f>TEXT(Table1[[#This Row],[Date Joined]],"MMM")</f>
        <v>Sep</v>
      </c>
      <c r="S1986" s="1" t="str">
        <f>TEXT(Table1[[#This Row],[Date Joined]],"YYYY")</f>
        <v>2017</v>
      </c>
    </row>
    <row r="1987" spans="1:19" x14ac:dyDescent="0.3">
      <c r="A1987" s="1" t="s">
        <v>2094</v>
      </c>
      <c r="B1987" s="1" t="s">
        <v>58</v>
      </c>
      <c r="C1987" s="1" t="s">
        <v>15</v>
      </c>
      <c r="D1987" s="2">
        <v>41</v>
      </c>
      <c r="E1987" s="1" t="s">
        <v>16</v>
      </c>
      <c r="F1987" s="1" t="s">
        <v>17</v>
      </c>
      <c r="G1987" s="28">
        <v>42988</v>
      </c>
      <c r="H1987" s="3">
        <v>2123.87</v>
      </c>
      <c r="I1987" s="1" t="s">
        <v>31</v>
      </c>
      <c r="J1987" s="1" t="s">
        <v>22</v>
      </c>
      <c r="K1987" s="1" t="s">
        <v>20</v>
      </c>
      <c r="L1987" s="1" t="s">
        <v>20</v>
      </c>
      <c r="M1987" s="1" t="s">
        <v>21</v>
      </c>
      <c r="N1987" s="1" t="s">
        <v>22</v>
      </c>
      <c r="O1987" s="1" t="s">
        <v>20</v>
      </c>
      <c r="P1987" s="1" t="str">
        <f>IFERROR( LOOKUP(Table1[[#This Row],[Age]],$AO$3:$AO$8,$AP$3:$AP$8), "Out of Range")</f>
        <v>35-45</v>
      </c>
      <c r="Q1987" s="1" t="str">
        <f>TEXT(Table1[[#This Row],[Date Joined]],"DD")</f>
        <v>10</v>
      </c>
      <c r="R1987" s="1" t="str">
        <f>TEXT(Table1[[#This Row],[Date Joined]],"MMM")</f>
        <v>Sep</v>
      </c>
      <c r="S1987" s="1" t="str">
        <f>TEXT(Table1[[#This Row],[Date Joined]],"YYYY")</f>
        <v>2017</v>
      </c>
    </row>
    <row r="1988" spans="1:19" x14ac:dyDescent="0.3">
      <c r="A1988" s="1" t="s">
        <v>1280</v>
      </c>
      <c r="B1988" s="1" t="s">
        <v>43</v>
      </c>
      <c r="C1988" s="1" t="s">
        <v>15</v>
      </c>
      <c r="D1988" s="2">
        <v>30</v>
      </c>
      <c r="E1988" s="1" t="s">
        <v>16</v>
      </c>
      <c r="F1988" s="1" t="s">
        <v>41</v>
      </c>
      <c r="G1988" s="28">
        <v>42928</v>
      </c>
      <c r="H1988" s="3">
        <v>5634.51</v>
      </c>
      <c r="I1988" s="1" t="s">
        <v>31</v>
      </c>
      <c r="J1988" s="1" t="s">
        <v>27</v>
      </c>
      <c r="K1988" s="1" t="s">
        <v>20</v>
      </c>
      <c r="L1988" s="1" t="s">
        <v>20</v>
      </c>
      <c r="M1988" s="1" t="s">
        <v>21</v>
      </c>
      <c r="N1988" s="1" t="s">
        <v>22</v>
      </c>
      <c r="O1988" s="1" t="s">
        <v>20</v>
      </c>
      <c r="P1988" s="1" t="str">
        <f>IFERROR( LOOKUP(Table1[[#This Row],[Age]],$AO$3:$AO$8,$AP$3:$AP$8), "Out of Range")</f>
        <v>26-35</v>
      </c>
      <c r="Q1988" s="1" t="str">
        <f>TEXT(Table1[[#This Row],[Date Joined]],"DD")</f>
        <v>12</v>
      </c>
      <c r="R1988" s="1" t="str">
        <f>TEXT(Table1[[#This Row],[Date Joined]],"MMM")</f>
        <v>Jul</v>
      </c>
      <c r="S1988" s="1" t="str">
        <f>TEXT(Table1[[#This Row],[Date Joined]],"YYYY")</f>
        <v>2017</v>
      </c>
    </row>
    <row r="1989" spans="1:19" x14ac:dyDescent="0.3">
      <c r="A1989" s="1" t="s">
        <v>2096</v>
      </c>
      <c r="B1989" s="1" t="s">
        <v>83</v>
      </c>
      <c r="C1989" s="1" t="s">
        <v>24</v>
      </c>
      <c r="D1989" s="2">
        <v>35</v>
      </c>
      <c r="E1989" s="1" t="s">
        <v>16</v>
      </c>
      <c r="F1989" s="1" t="s">
        <v>17</v>
      </c>
      <c r="G1989" s="28">
        <v>42988</v>
      </c>
      <c r="H1989" s="3">
        <v>69208.929999999993</v>
      </c>
      <c r="I1989" s="1" t="s">
        <v>31</v>
      </c>
      <c r="J1989" s="1" t="s">
        <v>27</v>
      </c>
      <c r="K1989" s="1" t="s">
        <v>28</v>
      </c>
      <c r="L1989" s="1" t="s">
        <v>28</v>
      </c>
      <c r="M1989" s="1" t="s">
        <v>21</v>
      </c>
      <c r="N1989" s="1" t="s">
        <v>22</v>
      </c>
      <c r="O1989" s="1" t="s">
        <v>20</v>
      </c>
      <c r="P1989" s="1" t="str">
        <f>IFERROR( LOOKUP(Table1[[#This Row],[Age]],$AO$3:$AO$8,$AP$3:$AP$8), "Out of Range")</f>
        <v>35-45</v>
      </c>
      <c r="Q1989" s="1" t="str">
        <f>TEXT(Table1[[#This Row],[Date Joined]],"DD")</f>
        <v>10</v>
      </c>
      <c r="R1989" s="1" t="str">
        <f>TEXT(Table1[[#This Row],[Date Joined]],"MMM")</f>
        <v>Sep</v>
      </c>
      <c r="S1989" s="1" t="str">
        <f>TEXT(Table1[[#This Row],[Date Joined]],"YYYY")</f>
        <v>2017</v>
      </c>
    </row>
    <row r="1990" spans="1:19" x14ac:dyDescent="0.3">
      <c r="A1990" s="1" t="s">
        <v>2097</v>
      </c>
      <c r="B1990" s="1" t="s">
        <v>88</v>
      </c>
      <c r="C1990" s="1" t="s">
        <v>24</v>
      </c>
      <c r="D1990" s="2">
        <v>48</v>
      </c>
      <c r="E1990" s="1" t="s">
        <v>40</v>
      </c>
      <c r="F1990" s="1" t="s">
        <v>41</v>
      </c>
      <c r="G1990" s="28">
        <v>42988</v>
      </c>
      <c r="H1990" s="3">
        <v>59905.58</v>
      </c>
      <c r="I1990" s="1" t="s">
        <v>49</v>
      </c>
      <c r="J1990" s="1" t="s">
        <v>27</v>
      </c>
      <c r="K1990" s="1" t="s">
        <v>20</v>
      </c>
      <c r="L1990" s="1" t="s">
        <v>28</v>
      </c>
      <c r="M1990" s="1" t="s">
        <v>21</v>
      </c>
      <c r="N1990" s="1" t="s">
        <v>22</v>
      </c>
      <c r="O1990" s="1" t="s">
        <v>20</v>
      </c>
      <c r="P1990" s="1" t="str">
        <f>IFERROR( LOOKUP(Table1[[#This Row],[Age]],$AO$3:$AO$8,$AP$3:$AP$8), "Out of Range")</f>
        <v>45-55</v>
      </c>
      <c r="Q1990" s="1" t="str">
        <f>TEXT(Table1[[#This Row],[Date Joined]],"DD")</f>
        <v>10</v>
      </c>
      <c r="R1990" s="1" t="str">
        <f>TEXT(Table1[[#This Row],[Date Joined]],"MMM")</f>
        <v>Sep</v>
      </c>
      <c r="S1990" s="1" t="str">
        <f>TEXT(Table1[[#This Row],[Date Joined]],"YYYY")</f>
        <v>2017</v>
      </c>
    </row>
    <row r="1991" spans="1:19" x14ac:dyDescent="0.3">
      <c r="A1991" s="1" t="s">
        <v>2098</v>
      </c>
      <c r="B1991" s="1" t="s">
        <v>59</v>
      </c>
      <c r="C1991" s="1" t="s">
        <v>15</v>
      </c>
      <c r="D1991" s="2">
        <v>51</v>
      </c>
      <c r="E1991" s="1" t="s">
        <v>40</v>
      </c>
      <c r="F1991" s="1" t="s">
        <v>26</v>
      </c>
      <c r="G1991" s="28">
        <v>42988</v>
      </c>
      <c r="H1991" s="3">
        <v>41447.480000000003</v>
      </c>
      <c r="I1991" s="1" t="s">
        <v>18</v>
      </c>
      <c r="J1991" s="1" t="s">
        <v>27</v>
      </c>
      <c r="K1991" s="1" t="s">
        <v>28</v>
      </c>
      <c r="L1991" s="1" t="s">
        <v>28</v>
      </c>
      <c r="M1991" s="1" t="s">
        <v>21</v>
      </c>
      <c r="N1991" s="1" t="s">
        <v>29</v>
      </c>
      <c r="O1991" s="1" t="s">
        <v>20</v>
      </c>
      <c r="P1991" s="1" t="str">
        <f>IFERROR( LOOKUP(Table1[[#This Row],[Age]],$AO$3:$AO$8,$AP$3:$AP$8), "Out of Range")</f>
        <v>45-55</v>
      </c>
      <c r="Q1991" s="1" t="str">
        <f>TEXT(Table1[[#This Row],[Date Joined]],"DD")</f>
        <v>10</v>
      </c>
      <c r="R1991" s="1" t="str">
        <f>TEXT(Table1[[#This Row],[Date Joined]],"MMM")</f>
        <v>Sep</v>
      </c>
      <c r="S1991" s="1" t="str">
        <f>TEXT(Table1[[#This Row],[Date Joined]],"YYYY")</f>
        <v>2017</v>
      </c>
    </row>
    <row r="1992" spans="1:19" x14ac:dyDescent="0.3">
      <c r="A1992" s="1" t="s">
        <v>2099</v>
      </c>
      <c r="B1992" s="1" t="s">
        <v>99</v>
      </c>
      <c r="C1992" s="1" t="s">
        <v>24</v>
      </c>
      <c r="D1992" s="2">
        <v>45</v>
      </c>
      <c r="E1992" s="1" t="s">
        <v>40</v>
      </c>
      <c r="F1992" s="1" t="s">
        <v>17</v>
      </c>
      <c r="G1992" s="28">
        <v>42988</v>
      </c>
      <c r="H1992" s="3">
        <v>63814.82</v>
      </c>
      <c r="I1992" s="1" t="s">
        <v>31</v>
      </c>
      <c r="J1992" s="1" t="s">
        <v>27</v>
      </c>
      <c r="K1992" s="1" t="s">
        <v>28</v>
      </c>
      <c r="L1992" s="1" t="s">
        <v>20</v>
      </c>
      <c r="M1992" s="1" t="s">
        <v>22</v>
      </c>
      <c r="N1992" s="1" t="s">
        <v>22</v>
      </c>
      <c r="O1992" s="1" t="s">
        <v>20</v>
      </c>
      <c r="P1992" s="1" t="str">
        <f>IFERROR( LOOKUP(Table1[[#This Row],[Age]],$AO$3:$AO$8,$AP$3:$AP$8), "Out of Range")</f>
        <v>45-55</v>
      </c>
      <c r="Q1992" s="1" t="str">
        <f>TEXT(Table1[[#This Row],[Date Joined]],"DD")</f>
        <v>10</v>
      </c>
      <c r="R1992" s="1" t="str">
        <f>TEXT(Table1[[#This Row],[Date Joined]],"MMM")</f>
        <v>Sep</v>
      </c>
      <c r="S1992" s="1" t="str">
        <f>TEXT(Table1[[#This Row],[Date Joined]],"YYYY")</f>
        <v>2017</v>
      </c>
    </row>
    <row r="1993" spans="1:19" x14ac:dyDescent="0.3">
      <c r="A1993" s="1" t="s">
        <v>2100</v>
      </c>
      <c r="B1993" s="1" t="s">
        <v>65</v>
      </c>
      <c r="C1993" s="1" t="s">
        <v>15</v>
      </c>
      <c r="D1993" s="2">
        <v>60</v>
      </c>
      <c r="E1993" s="1" t="s">
        <v>40</v>
      </c>
      <c r="F1993" s="1" t="s">
        <v>41</v>
      </c>
      <c r="G1993" s="28">
        <v>42988</v>
      </c>
      <c r="H1993" s="3">
        <v>86653.46</v>
      </c>
      <c r="I1993" s="1" t="s">
        <v>49</v>
      </c>
      <c r="J1993" s="1" t="s">
        <v>32</v>
      </c>
      <c r="K1993" s="1" t="s">
        <v>20</v>
      </c>
      <c r="L1993" s="1" t="s">
        <v>20</v>
      </c>
      <c r="M1993" s="1" t="s">
        <v>21</v>
      </c>
      <c r="N1993" s="1" t="s">
        <v>22</v>
      </c>
      <c r="O1993" s="1" t="s">
        <v>28</v>
      </c>
      <c r="P1993" s="1" t="str">
        <f>IFERROR( LOOKUP(Table1[[#This Row],[Age]],$AO$3:$AO$8,$AP$3:$AP$8), "Out of Range")</f>
        <v>55-65</v>
      </c>
      <c r="Q1993" s="1" t="str">
        <f>TEXT(Table1[[#This Row],[Date Joined]],"DD")</f>
        <v>10</v>
      </c>
      <c r="R1993" s="1" t="str">
        <f>TEXT(Table1[[#This Row],[Date Joined]],"MMM")</f>
        <v>Sep</v>
      </c>
      <c r="S1993" s="1" t="str">
        <f>TEXT(Table1[[#This Row],[Date Joined]],"YYYY")</f>
        <v>2017</v>
      </c>
    </row>
    <row r="1994" spans="1:19" x14ac:dyDescent="0.3">
      <c r="A1994" s="1" t="s">
        <v>2101</v>
      </c>
      <c r="B1994" s="1" t="s">
        <v>78</v>
      </c>
      <c r="C1994" s="1" t="s">
        <v>15</v>
      </c>
      <c r="D1994" s="2">
        <v>63</v>
      </c>
      <c r="E1994" s="1" t="s">
        <v>40</v>
      </c>
      <c r="F1994" s="1" t="s">
        <v>41</v>
      </c>
      <c r="G1994" s="28">
        <v>42988</v>
      </c>
      <c r="H1994" s="3">
        <v>79109.94</v>
      </c>
      <c r="I1994" s="1" t="s">
        <v>18</v>
      </c>
      <c r="J1994" s="1" t="s">
        <v>27</v>
      </c>
      <c r="K1994" s="1" t="s">
        <v>28</v>
      </c>
      <c r="L1994" s="1" t="s">
        <v>20</v>
      </c>
      <c r="M1994" s="1" t="s">
        <v>21</v>
      </c>
      <c r="N1994" s="1" t="s">
        <v>22</v>
      </c>
      <c r="O1994" s="1" t="s">
        <v>20</v>
      </c>
      <c r="P1994" s="1" t="str">
        <f>IFERROR( LOOKUP(Table1[[#This Row],[Age]],$AO$3:$AO$8,$AP$3:$AP$8), "Out of Range")</f>
        <v>55-65</v>
      </c>
      <c r="Q1994" s="1" t="str">
        <f>TEXT(Table1[[#This Row],[Date Joined]],"DD")</f>
        <v>10</v>
      </c>
      <c r="R1994" s="1" t="str">
        <f>TEXT(Table1[[#This Row],[Date Joined]],"MMM")</f>
        <v>Sep</v>
      </c>
      <c r="S1994" s="1" t="str">
        <f>TEXT(Table1[[#This Row],[Date Joined]],"YYYY")</f>
        <v>2017</v>
      </c>
    </row>
    <row r="1995" spans="1:19" x14ac:dyDescent="0.3">
      <c r="A1995" s="1" t="s">
        <v>2102</v>
      </c>
      <c r="B1995" s="1" t="s">
        <v>52</v>
      </c>
      <c r="C1995" s="1" t="s">
        <v>15</v>
      </c>
      <c r="D1995" s="2">
        <v>45</v>
      </c>
      <c r="E1995" s="1" t="s">
        <v>40</v>
      </c>
      <c r="F1995" s="1" t="s">
        <v>41</v>
      </c>
      <c r="G1995" s="28">
        <v>42988</v>
      </c>
      <c r="H1995" s="3">
        <v>15630.25</v>
      </c>
      <c r="I1995" s="1" t="s">
        <v>18</v>
      </c>
      <c r="J1995" s="1" t="s">
        <v>22</v>
      </c>
      <c r="K1995" s="1" t="s">
        <v>28</v>
      </c>
      <c r="L1995" s="1" t="s">
        <v>20</v>
      </c>
      <c r="M1995" s="1" t="s">
        <v>21</v>
      </c>
      <c r="N1995" s="1" t="s">
        <v>22</v>
      </c>
      <c r="O1995" s="1" t="s">
        <v>20</v>
      </c>
      <c r="P1995" s="1" t="str">
        <f>IFERROR( LOOKUP(Table1[[#This Row],[Age]],$AO$3:$AO$8,$AP$3:$AP$8), "Out of Range")</f>
        <v>45-55</v>
      </c>
      <c r="Q1995" s="1" t="str">
        <f>TEXT(Table1[[#This Row],[Date Joined]],"DD")</f>
        <v>10</v>
      </c>
      <c r="R1995" s="1" t="str">
        <f>TEXT(Table1[[#This Row],[Date Joined]],"MMM")</f>
        <v>Sep</v>
      </c>
      <c r="S1995" s="1" t="str">
        <f>TEXT(Table1[[#This Row],[Date Joined]],"YYYY")</f>
        <v>2017</v>
      </c>
    </row>
    <row r="1996" spans="1:19" x14ac:dyDescent="0.3">
      <c r="A1996" s="1" t="s">
        <v>2103</v>
      </c>
      <c r="B1996" s="1" t="s">
        <v>60</v>
      </c>
      <c r="C1996" s="1" t="s">
        <v>15</v>
      </c>
      <c r="D1996" s="2">
        <v>45</v>
      </c>
      <c r="E1996" s="1" t="s">
        <v>40</v>
      </c>
      <c r="F1996" s="1" t="s">
        <v>26</v>
      </c>
      <c r="G1996" s="28">
        <v>42988</v>
      </c>
      <c r="H1996" s="3">
        <v>167105.28</v>
      </c>
      <c r="I1996" s="1" t="s">
        <v>18</v>
      </c>
      <c r="J1996" s="1" t="s">
        <v>19</v>
      </c>
      <c r="K1996" s="1" t="s">
        <v>28</v>
      </c>
      <c r="L1996" s="1" t="s">
        <v>20</v>
      </c>
      <c r="M1996" s="1" t="s">
        <v>21</v>
      </c>
      <c r="N1996" s="1" t="s">
        <v>22</v>
      </c>
      <c r="O1996" s="1" t="s">
        <v>28</v>
      </c>
      <c r="P1996" s="1" t="str">
        <f>IFERROR( LOOKUP(Table1[[#This Row],[Age]],$AO$3:$AO$8,$AP$3:$AP$8), "Out of Range")</f>
        <v>45-55</v>
      </c>
      <c r="Q1996" s="1" t="str">
        <f>TEXT(Table1[[#This Row],[Date Joined]],"DD")</f>
        <v>10</v>
      </c>
      <c r="R1996" s="1" t="str">
        <f>TEXT(Table1[[#This Row],[Date Joined]],"MMM")</f>
        <v>Sep</v>
      </c>
      <c r="S1996" s="1" t="str">
        <f>TEXT(Table1[[#This Row],[Date Joined]],"YYYY")</f>
        <v>2017</v>
      </c>
    </row>
    <row r="1997" spans="1:19" x14ac:dyDescent="0.3">
      <c r="A1997" s="1" t="s">
        <v>2104</v>
      </c>
      <c r="B1997" s="1" t="s">
        <v>73</v>
      </c>
      <c r="C1997" s="1" t="s">
        <v>15</v>
      </c>
      <c r="D1997" s="2">
        <v>41</v>
      </c>
      <c r="E1997" s="1" t="s">
        <v>34</v>
      </c>
      <c r="F1997" s="1" t="s">
        <v>17</v>
      </c>
      <c r="G1997" s="28">
        <v>42988</v>
      </c>
      <c r="H1997" s="3">
        <v>6949.51</v>
      </c>
      <c r="I1997" s="1" t="s">
        <v>31</v>
      </c>
      <c r="J1997" s="1" t="s">
        <v>27</v>
      </c>
      <c r="K1997" s="1" t="s">
        <v>20</v>
      </c>
      <c r="L1997" s="1" t="s">
        <v>20</v>
      </c>
      <c r="M1997" s="1" t="s">
        <v>21</v>
      </c>
      <c r="N1997" s="1" t="s">
        <v>22</v>
      </c>
      <c r="O1997" s="1" t="s">
        <v>20</v>
      </c>
      <c r="P1997" s="1" t="str">
        <f>IFERROR( LOOKUP(Table1[[#This Row],[Age]],$AO$3:$AO$8,$AP$3:$AP$8), "Out of Range")</f>
        <v>35-45</v>
      </c>
      <c r="Q1997" s="1" t="str">
        <f>TEXT(Table1[[#This Row],[Date Joined]],"DD")</f>
        <v>10</v>
      </c>
      <c r="R1997" s="1" t="str">
        <f>TEXT(Table1[[#This Row],[Date Joined]],"MMM")</f>
        <v>Sep</v>
      </c>
      <c r="S1997" s="1" t="str">
        <f>TEXT(Table1[[#This Row],[Date Joined]],"YYYY")</f>
        <v>2017</v>
      </c>
    </row>
    <row r="1998" spans="1:19" x14ac:dyDescent="0.3">
      <c r="A1998" s="1" t="s">
        <v>2105</v>
      </c>
      <c r="B1998" s="1" t="s">
        <v>33</v>
      </c>
      <c r="C1998" s="1" t="s">
        <v>24</v>
      </c>
      <c r="D1998" s="2">
        <v>42</v>
      </c>
      <c r="E1998" s="1" t="s">
        <v>16</v>
      </c>
      <c r="F1998" s="1" t="s">
        <v>17</v>
      </c>
      <c r="G1998" s="28">
        <v>42989</v>
      </c>
      <c r="H1998" s="3">
        <v>109134.82</v>
      </c>
      <c r="I1998" s="1" t="s">
        <v>49</v>
      </c>
      <c r="J1998" s="1" t="s">
        <v>32</v>
      </c>
      <c r="K1998" s="1" t="s">
        <v>28</v>
      </c>
      <c r="L1998" s="1" t="s">
        <v>28</v>
      </c>
      <c r="M1998" s="1" t="s">
        <v>21</v>
      </c>
      <c r="N1998" s="1" t="s">
        <v>22</v>
      </c>
      <c r="O1998" s="1" t="s">
        <v>20</v>
      </c>
      <c r="P1998" s="1" t="str">
        <f>IFERROR( LOOKUP(Table1[[#This Row],[Age]],$AO$3:$AO$8,$AP$3:$AP$8), "Out of Range")</f>
        <v>35-45</v>
      </c>
      <c r="Q1998" s="1" t="str">
        <f>TEXT(Table1[[#This Row],[Date Joined]],"DD")</f>
        <v>11</v>
      </c>
      <c r="R1998" s="1" t="str">
        <f>TEXT(Table1[[#This Row],[Date Joined]],"MMM")</f>
        <v>Sep</v>
      </c>
      <c r="S1998" s="1" t="str">
        <f>TEXT(Table1[[#This Row],[Date Joined]],"YYYY")</f>
        <v>2017</v>
      </c>
    </row>
    <row r="1999" spans="1:19" x14ac:dyDescent="0.3">
      <c r="A1999" s="1" t="s">
        <v>1314</v>
      </c>
      <c r="B1999" s="1" t="s">
        <v>72</v>
      </c>
      <c r="C1999" s="1" t="s">
        <v>15</v>
      </c>
      <c r="D1999" s="2">
        <v>30</v>
      </c>
      <c r="E1999" s="1" t="s">
        <v>16</v>
      </c>
      <c r="F1999" s="1" t="s">
        <v>26</v>
      </c>
      <c r="G1999" s="28">
        <v>42930</v>
      </c>
      <c r="H1999" s="3">
        <v>14097.67</v>
      </c>
      <c r="I1999" s="1" t="s">
        <v>18</v>
      </c>
      <c r="J1999" s="1" t="s">
        <v>22</v>
      </c>
      <c r="K1999" s="1" t="s">
        <v>20</v>
      </c>
      <c r="L1999" s="1" t="s">
        <v>20</v>
      </c>
      <c r="M1999" s="1" t="s">
        <v>21</v>
      </c>
      <c r="N1999" s="1" t="s">
        <v>29</v>
      </c>
      <c r="O1999" s="1" t="s">
        <v>20</v>
      </c>
      <c r="P1999" s="1" t="str">
        <f>IFERROR( LOOKUP(Table1[[#This Row],[Age]],$AO$3:$AO$8,$AP$3:$AP$8), "Out of Range")</f>
        <v>26-35</v>
      </c>
      <c r="Q1999" s="1" t="str">
        <f>TEXT(Table1[[#This Row],[Date Joined]],"DD")</f>
        <v>14</v>
      </c>
      <c r="R1999" s="1" t="str">
        <f>TEXT(Table1[[#This Row],[Date Joined]],"MMM")</f>
        <v>Jul</v>
      </c>
      <c r="S1999" s="1" t="str">
        <f>TEXT(Table1[[#This Row],[Date Joined]],"YYYY")</f>
        <v>2017</v>
      </c>
    </row>
    <row r="2000" spans="1:19" x14ac:dyDescent="0.3">
      <c r="A2000" s="1" t="s">
        <v>1318</v>
      </c>
      <c r="B2000" s="1" t="s">
        <v>60</v>
      </c>
      <c r="C2000" s="1" t="s">
        <v>15</v>
      </c>
      <c r="D2000" s="2">
        <v>30</v>
      </c>
      <c r="E2000" s="1" t="s">
        <v>16</v>
      </c>
      <c r="F2000" s="1" t="s">
        <v>17</v>
      </c>
      <c r="G2000" s="28">
        <v>42930</v>
      </c>
      <c r="H2000" s="3">
        <v>29259.07</v>
      </c>
      <c r="I2000" s="1" t="s">
        <v>31</v>
      </c>
      <c r="J2000" s="1" t="s">
        <v>27</v>
      </c>
      <c r="K2000" s="1" t="s">
        <v>20</v>
      </c>
      <c r="L2000" s="1" t="s">
        <v>28</v>
      </c>
      <c r="M2000" s="1" t="s">
        <v>21</v>
      </c>
      <c r="N2000" s="1" t="s">
        <v>29</v>
      </c>
      <c r="O2000" s="1" t="s">
        <v>20</v>
      </c>
      <c r="P2000" s="1" t="str">
        <f>IFERROR( LOOKUP(Table1[[#This Row],[Age]],$AO$3:$AO$8,$AP$3:$AP$8), "Out of Range")</f>
        <v>26-35</v>
      </c>
      <c r="Q2000" s="1" t="str">
        <f>TEXT(Table1[[#This Row],[Date Joined]],"DD")</f>
        <v>14</v>
      </c>
      <c r="R2000" s="1" t="str">
        <f>TEXT(Table1[[#This Row],[Date Joined]],"MMM")</f>
        <v>Jul</v>
      </c>
      <c r="S2000" s="1" t="str">
        <f>TEXT(Table1[[#This Row],[Date Joined]],"YYYY")</f>
        <v>2017</v>
      </c>
    </row>
    <row r="2001" spans="1:19" x14ac:dyDescent="0.3">
      <c r="A2001" s="1" t="s">
        <v>2108</v>
      </c>
      <c r="B2001" s="1" t="s">
        <v>48</v>
      </c>
      <c r="C2001" s="1" t="s">
        <v>15</v>
      </c>
      <c r="D2001" s="2">
        <v>39</v>
      </c>
      <c r="E2001" s="1" t="s">
        <v>16</v>
      </c>
      <c r="F2001" s="1" t="s">
        <v>17</v>
      </c>
      <c r="G2001" s="28">
        <v>42989</v>
      </c>
      <c r="H2001" s="3">
        <v>45484.55</v>
      </c>
      <c r="I2001" s="1" t="s">
        <v>18</v>
      </c>
      <c r="J2001" s="1" t="s">
        <v>27</v>
      </c>
      <c r="K2001" s="1" t="s">
        <v>28</v>
      </c>
      <c r="L2001" s="1" t="s">
        <v>28</v>
      </c>
      <c r="M2001" s="1" t="s">
        <v>21</v>
      </c>
      <c r="N2001" s="1" t="s">
        <v>22</v>
      </c>
      <c r="O2001" s="1" t="s">
        <v>20</v>
      </c>
      <c r="P2001" s="1" t="str">
        <f>IFERROR( LOOKUP(Table1[[#This Row],[Age]],$AO$3:$AO$8,$AP$3:$AP$8), "Out of Range")</f>
        <v>35-45</v>
      </c>
      <c r="Q2001" s="1" t="str">
        <f>TEXT(Table1[[#This Row],[Date Joined]],"DD")</f>
        <v>11</v>
      </c>
      <c r="R2001" s="1" t="str">
        <f>TEXT(Table1[[#This Row],[Date Joined]],"MMM")</f>
        <v>Sep</v>
      </c>
      <c r="S2001" s="1" t="str">
        <f>TEXT(Table1[[#This Row],[Date Joined]],"YYYY")</f>
        <v>2017</v>
      </c>
    </row>
    <row r="2002" spans="1:19" x14ac:dyDescent="0.3">
      <c r="A2002" s="1" t="s">
        <v>2109</v>
      </c>
      <c r="B2002" s="1" t="s">
        <v>65</v>
      </c>
      <c r="C2002" s="1" t="s">
        <v>24</v>
      </c>
      <c r="D2002" s="2">
        <v>43</v>
      </c>
      <c r="E2002" s="1" t="s">
        <v>16</v>
      </c>
      <c r="F2002" s="1" t="s">
        <v>17</v>
      </c>
      <c r="G2002" s="28">
        <v>42989</v>
      </c>
      <c r="H2002" s="3">
        <v>86176.82</v>
      </c>
      <c r="I2002" s="1" t="s">
        <v>18</v>
      </c>
      <c r="J2002" s="1" t="s">
        <v>19</v>
      </c>
      <c r="K2002" s="1" t="s">
        <v>28</v>
      </c>
      <c r="L2002" s="1" t="s">
        <v>20</v>
      </c>
      <c r="M2002" s="1" t="s">
        <v>21</v>
      </c>
      <c r="N2002" s="1" t="s">
        <v>29</v>
      </c>
      <c r="O2002" s="1" t="s">
        <v>20</v>
      </c>
      <c r="P2002" s="1" t="str">
        <f>IFERROR( LOOKUP(Table1[[#This Row],[Age]],$AO$3:$AO$8,$AP$3:$AP$8), "Out of Range")</f>
        <v>35-45</v>
      </c>
      <c r="Q2002" s="1" t="str">
        <f>TEXT(Table1[[#This Row],[Date Joined]],"DD")</f>
        <v>11</v>
      </c>
      <c r="R2002" s="1" t="str">
        <f>TEXT(Table1[[#This Row],[Date Joined]],"MMM")</f>
        <v>Sep</v>
      </c>
      <c r="S2002" s="1" t="str">
        <f>TEXT(Table1[[#This Row],[Date Joined]],"YYYY")</f>
        <v>2017</v>
      </c>
    </row>
    <row r="2003" spans="1:19" x14ac:dyDescent="0.3">
      <c r="A2003" s="1" t="s">
        <v>1372</v>
      </c>
      <c r="B2003" s="1" t="s">
        <v>93</v>
      </c>
      <c r="C2003" s="1" t="s">
        <v>15</v>
      </c>
      <c r="D2003" s="2">
        <v>30</v>
      </c>
      <c r="E2003" s="1" t="s">
        <v>34</v>
      </c>
      <c r="F2003" s="1" t="s">
        <v>26</v>
      </c>
      <c r="G2003" s="28">
        <v>42934</v>
      </c>
      <c r="H2003" s="3">
        <v>102876.09</v>
      </c>
      <c r="I2003" s="1" t="s">
        <v>18</v>
      </c>
      <c r="J2003" s="1" t="s">
        <v>27</v>
      </c>
      <c r="K2003" s="1" t="s">
        <v>28</v>
      </c>
      <c r="L2003" s="1" t="s">
        <v>20</v>
      </c>
      <c r="M2003" s="1" t="s">
        <v>22</v>
      </c>
      <c r="N2003" s="1" t="s">
        <v>22</v>
      </c>
      <c r="O2003" s="1" t="s">
        <v>20</v>
      </c>
      <c r="P2003" s="1" t="str">
        <f>IFERROR( LOOKUP(Table1[[#This Row],[Age]],$AO$3:$AO$8,$AP$3:$AP$8), "Out of Range")</f>
        <v>26-35</v>
      </c>
      <c r="Q2003" s="1" t="str">
        <f>TEXT(Table1[[#This Row],[Date Joined]],"DD")</f>
        <v>18</v>
      </c>
      <c r="R2003" s="1" t="str">
        <f>TEXT(Table1[[#This Row],[Date Joined]],"MMM")</f>
        <v>Jul</v>
      </c>
      <c r="S2003" s="1" t="str">
        <f>TEXT(Table1[[#This Row],[Date Joined]],"YYYY")</f>
        <v>2017</v>
      </c>
    </row>
    <row r="2004" spans="1:19" x14ac:dyDescent="0.3">
      <c r="A2004" s="1" t="s">
        <v>2111</v>
      </c>
      <c r="B2004" s="1" t="s">
        <v>72</v>
      </c>
      <c r="C2004" s="1" t="s">
        <v>24</v>
      </c>
      <c r="D2004" s="2">
        <v>40</v>
      </c>
      <c r="E2004" s="1" t="s">
        <v>16</v>
      </c>
      <c r="F2004" s="1" t="s">
        <v>17</v>
      </c>
      <c r="G2004" s="28">
        <v>42989</v>
      </c>
      <c r="H2004" s="3">
        <v>75047.820000000007</v>
      </c>
      <c r="I2004" s="1" t="s">
        <v>31</v>
      </c>
      <c r="J2004" s="1" t="s">
        <v>32</v>
      </c>
      <c r="K2004" s="1" t="s">
        <v>28</v>
      </c>
      <c r="L2004" s="1" t="s">
        <v>20</v>
      </c>
      <c r="M2004" s="1" t="s">
        <v>21</v>
      </c>
      <c r="N2004" s="1" t="s">
        <v>29</v>
      </c>
      <c r="O2004" s="1" t="s">
        <v>20</v>
      </c>
      <c r="P2004" s="1" t="str">
        <f>IFERROR( LOOKUP(Table1[[#This Row],[Age]],$AO$3:$AO$8,$AP$3:$AP$8), "Out of Range")</f>
        <v>35-45</v>
      </c>
      <c r="Q2004" s="1" t="str">
        <f>TEXT(Table1[[#This Row],[Date Joined]],"DD")</f>
        <v>11</v>
      </c>
      <c r="R2004" s="1" t="str">
        <f>TEXT(Table1[[#This Row],[Date Joined]],"MMM")</f>
        <v>Sep</v>
      </c>
      <c r="S2004" s="1" t="str">
        <f>TEXT(Table1[[#This Row],[Date Joined]],"YYYY")</f>
        <v>2017</v>
      </c>
    </row>
    <row r="2005" spans="1:19" x14ac:dyDescent="0.3">
      <c r="A2005" s="1" t="s">
        <v>1418</v>
      </c>
      <c r="B2005" s="1" t="s">
        <v>81</v>
      </c>
      <c r="C2005" s="1" t="s">
        <v>15</v>
      </c>
      <c r="D2005" s="2">
        <v>30</v>
      </c>
      <c r="E2005" s="1" t="s">
        <v>16</v>
      </c>
      <c r="F2005" s="1" t="s">
        <v>17</v>
      </c>
      <c r="G2005" s="28">
        <v>42938</v>
      </c>
      <c r="H2005" s="3">
        <v>31363.49</v>
      </c>
      <c r="I2005" s="1" t="s">
        <v>18</v>
      </c>
      <c r="J2005" s="1" t="s">
        <v>27</v>
      </c>
      <c r="K2005" s="1" t="s">
        <v>28</v>
      </c>
      <c r="L2005" s="1" t="s">
        <v>20</v>
      </c>
      <c r="M2005" s="1" t="s">
        <v>21</v>
      </c>
      <c r="N2005" s="1" t="s">
        <v>29</v>
      </c>
      <c r="O2005" s="1" t="s">
        <v>20</v>
      </c>
      <c r="P2005" s="1" t="str">
        <f>IFERROR( LOOKUP(Table1[[#This Row],[Age]],$AO$3:$AO$8,$AP$3:$AP$8), "Out of Range")</f>
        <v>26-35</v>
      </c>
      <c r="Q2005" s="1" t="str">
        <f>TEXT(Table1[[#This Row],[Date Joined]],"DD")</f>
        <v>22</v>
      </c>
      <c r="R2005" s="1" t="str">
        <f>TEXT(Table1[[#This Row],[Date Joined]],"MMM")</f>
        <v>Jul</v>
      </c>
      <c r="S2005" s="1" t="str">
        <f>TEXT(Table1[[#This Row],[Date Joined]],"YYYY")</f>
        <v>2017</v>
      </c>
    </row>
    <row r="2006" spans="1:19" x14ac:dyDescent="0.3">
      <c r="A2006" s="1" t="s">
        <v>2113</v>
      </c>
      <c r="B2006" s="1" t="s">
        <v>46</v>
      </c>
      <c r="C2006" s="1" t="s">
        <v>24</v>
      </c>
      <c r="D2006" s="2">
        <v>49</v>
      </c>
      <c r="E2006" s="1" t="s">
        <v>16</v>
      </c>
      <c r="F2006" s="1" t="s">
        <v>17</v>
      </c>
      <c r="G2006" s="28">
        <v>42989</v>
      </c>
      <c r="H2006" s="3">
        <v>2390.7800000000002</v>
      </c>
      <c r="I2006" s="1" t="s">
        <v>31</v>
      </c>
      <c r="J2006" s="1" t="s">
        <v>27</v>
      </c>
      <c r="K2006" s="1" t="s">
        <v>28</v>
      </c>
      <c r="L2006" s="1" t="s">
        <v>28</v>
      </c>
      <c r="M2006" s="1" t="s">
        <v>21</v>
      </c>
      <c r="N2006" s="1" t="s">
        <v>29</v>
      </c>
      <c r="O2006" s="1" t="s">
        <v>20</v>
      </c>
      <c r="P2006" s="1" t="str">
        <f>IFERROR( LOOKUP(Table1[[#This Row],[Age]],$AO$3:$AO$8,$AP$3:$AP$8), "Out of Range")</f>
        <v>45-55</v>
      </c>
      <c r="Q2006" s="1" t="str">
        <f>TEXT(Table1[[#This Row],[Date Joined]],"DD")</f>
        <v>11</v>
      </c>
      <c r="R2006" s="1" t="str">
        <f>TEXT(Table1[[#This Row],[Date Joined]],"MMM")</f>
        <v>Sep</v>
      </c>
      <c r="S2006" s="1" t="str">
        <f>TEXT(Table1[[#This Row],[Date Joined]],"YYYY")</f>
        <v>2017</v>
      </c>
    </row>
    <row r="2007" spans="1:19" x14ac:dyDescent="0.3">
      <c r="A2007" s="1" t="s">
        <v>1431</v>
      </c>
      <c r="B2007" s="1" t="s">
        <v>106</v>
      </c>
      <c r="C2007" s="1" t="s">
        <v>15</v>
      </c>
      <c r="D2007" s="2">
        <v>30</v>
      </c>
      <c r="E2007" s="1" t="s">
        <v>16</v>
      </c>
      <c r="F2007" s="1" t="s">
        <v>17</v>
      </c>
      <c r="G2007" s="28">
        <v>42938</v>
      </c>
      <c r="H2007" s="3">
        <v>41627.99</v>
      </c>
      <c r="I2007" s="1" t="s">
        <v>18</v>
      </c>
      <c r="J2007" s="1" t="s">
        <v>27</v>
      </c>
      <c r="K2007" s="1" t="s">
        <v>28</v>
      </c>
      <c r="L2007" s="1" t="s">
        <v>20</v>
      </c>
      <c r="M2007" s="1" t="s">
        <v>21</v>
      </c>
      <c r="N2007" s="1" t="s">
        <v>22</v>
      </c>
      <c r="O2007" s="1" t="s">
        <v>20</v>
      </c>
      <c r="P2007" s="1" t="str">
        <f>IFERROR( LOOKUP(Table1[[#This Row],[Age]],$AO$3:$AO$8,$AP$3:$AP$8), "Out of Range")</f>
        <v>26-35</v>
      </c>
      <c r="Q2007" s="1" t="str">
        <f>TEXT(Table1[[#This Row],[Date Joined]],"DD")</f>
        <v>22</v>
      </c>
      <c r="R2007" s="1" t="str">
        <f>TEXT(Table1[[#This Row],[Date Joined]],"MMM")</f>
        <v>Jul</v>
      </c>
      <c r="S2007" s="1" t="str">
        <f>TEXT(Table1[[#This Row],[Date Joined]],"YYYY")</f>
        <v>2017</v>
      </c>
    </row>
    <row r="2008" spans="1:19" x14ac:dyDescent="0.3">
      <c r="A2008" s="1" t="s">
        <v>2115</v>
      </c>
      <c r="B2008" s="1" t="s">
        <v>43</v>
      </c>
      <c r="C2008" s="1" t="s">
        <v>15</v>
      </c>
      <c r="D2008" s="2">
        <v>51</v>
      </c>
      <c r="E2008" s="1" t="s">
        <v>40</v>
      </c>
      <c r="F2008" s="1" t="s">
        <v>41</v>
      </c>
      <c r="G2008" s="28">
        <v>42989</v>
      </c>
      <c r="H2008" s="3">
        <v>24166.42</v>
      </c>
      <c r="I2008" s="1" t="s">
        <v>18</v>
      </c>
      <c r="J2008" s="1" t="s">
        <v>19</v>
      </c>
      <c r="K2008" s="1" t="s">
        <v>20</v>
      </c>
      <c r="L2008" s="1" t="s">
        <v>20</v>
      </c>
      <c r="M2008" s="1" t="s">
        <v>22</v>
      </c>
      <c r="N2008" s="1" t="s">
        <v>22</v>
      </c>
      <c r="O2008" s="1" t="s">
        <v>20</v>
      </c>
      <c r="P2008" s="1" t="str">
        <f>IFERROR( LOOKUP(Table1[[#This Row],[Age]],$AO$3:$AO$8,$AP$3:$AP$8), "Out of Range")</f>
        <v>45-55</v>
      </c>
      <c r="Q2008" s="1" t="str">
        <f>TEXT(Table1[[#This Row],[Date Joined]],"DD")</f>
        <v>11</v>
      </c>
      <c r="R2008" s="1" t="str">
        <f>TEXT(Table1[[#This Row],[Date Joined]],"MMM")</f>
        <v>Sep</v>
      </c>
      <c r="S2008" s="1" t="str">
        <f>TEXT(Table1[[#This Row],[Date Joined]],"YYYY")</f>
        <v>2017</v>
      </c>
    </row>
    <row r="2009" spans="1:19" x14ac:dyDescent="0.3">
      <c r="A2009" s="1" t="s">
        <v>2116</v>
      </c>
      <c r="B2009" s="1" t="s">
        <v>102</v>
      </c>
      <c r="C2009" s="1" t="s">
        <v>24</v>
      </c>
      <c r="D2009" s="2">
        <v>49</v>
      </c>
      <c r="E2009" s="1" t="s">
        <v>40</v>
      </c>
      <c r="F2009" s="1" t="s">
        <v>41</v>
      </c>
      <c r="G2009" s="28">
        <v>42989</v>
      </c>
      <c r="H2009" s="3">
        <v>92574.91</v>
      </c>
      <c r="I2009" s="1" t="s">
        <v>31</v>
      </c>
      <c r="J2009" s="1" t="s">
        <v>27</v>
      </c>
      <c r="K2009" s="1" t="s">
        <v>28</v>
      </c>
      <c r="L2009" s="1" t="s">
        <v>20</v>
      </c>
      <c r="M2009" s="1" t="s">
        <v>22</v>
      </c>
      <c r="N2009" s="1" t="s">
        <v>22</v>
      </c>
      <c r="O2009" s="1" t="s">
        <v>20</v>
      </c>
      <c r="P2009" s="1" t="str">
        <f>IFERROR( LOOKUP(Table1[[#This Row],[Age]],$AO$3:$AO$8,$AP$3:$AP$8), "Out of Range")</f>
        <v>45-55</v>
      </c>
      <c r="Q2009" s="1" t="str">
        <f>TEXT(Table1[[#This Row],[Date Joined]],"DD")</f>
        <v>11</v>
      </c>
      <c r="R2009" s="1" t="str">
        <f>TEXT(Table1[[#This Row],[Date Joined]],"MMM")</f>
        <v>Sep</v>
      </c>
      <c r="S2009" s="1" t="str">
        <f>TEXT(Table1[[#This Row],[Date Joined]],"YYYY")</f>
        <v>2017</v>
      </c>
    </row>
    <row r="2010" spans="1:19" x14ac:dyDescent="0.3">
      <c r="A2010" s="1" t="s">
        <v>2117</v>
      </c>
      <c r="B2010" s="1" t="s">
        <v>79</v>
      </c>
      <c r="C2010" s="1" t="s">
        <v>15</v>
      </c>
      <c r="D2010" s="2">
        <v>52</v>
      </c>
      <c r="E2010" s="1" t="s">
        <v>40</v>
      </c>
      <c r="F2010" s="1" t="s">
        <v>41</v>
      </c>
      <c r="G2010" s="28">
        <v>42989</v>
      </c>
      <c r="H2010" s="3">
        <v>52523.24</v>
      </c>
      <c r="I2010" s="1" t="s">
        <v>18</v>
      </c>
      <c r="J2010" s="1" t="s">
        <v>27</v>
      </c>
      <c r="K2010" s="1" t="s">
        <v>28</v>
      </c>
      <c r="L2010" s="1" t="s">
        <v>20</v>
      </c>
      <c r="M2010" s="1" t="s">
        <v>22</v>
      </c>
      <c r="N2010" s="1" t="s">
        <v>22</v>
      </c>
      <c r="O2010" s="1" t="s">
        <v>20</v>
      </c>
      <c r="P2010" s="1" t="str">
        <f>IFERROR( LOOKUP(Table1[[#This Row],[Age]],$AO$3:$AO$8,$AP$3:$AP$8), "Out of Range")</f>
        <v>45-55</v>
      </c>
      <c r="Q2010" s="1" t="str">
        <f>TEXT(Table1[[#This Row],[Date Joined]],"DD")</f>
        <v>11</v>
      </c>
      <c r="R2010" s="1" t="str">
        <f>TEXT(Table1[[#This Row],[Date Joined]],"MMM")</f>
        <v>Sep</v>
      </c>
      <c r="S2010" s="1" t="str">
        <f>TEXT(Table1[[#This Row],[Date Joined]],"YYYY")</f>
        <v>2017</v>
      </c>
    </row>
    <row r="2011" spans="1:19" x14ac:dyDescent="0.3">
      <c r="A2011" s="1" t="s">
        <v>2118</v>
      </c>
      <c r="B2011" s="1" t="s">
        <v>60</v>
      </c>
      <c r="C2011" s="1" t="s">
        <v>15</v>
      </c>
      <c r="D2011" s="2">
        <v>50</v>
      </c>
      <c r="E2011" s="1" t="s">
        <v>40</v>
      </c>
      <c r="F2011" s="1" t="s">
        <v>41</v>
      </c>
      <c r="G2011" s="28">
        <v>42989</v>
      </c>
      <c r="H2011" s="3">
        <v>256842.52</v>
      </c>
      <c r="I2011" s="1" t="s">
        <v>18</v>
      </c>
      <c r="J2011" s="1" t="s">
        <v>19</v>
      </c>
      <c r="K2011" s="1" t="s">
        <v>28</v>
      </c>
      <c r="L2011" s="1" t="s">
        <v>20</v>
      </c>
      <c r="M2011" s="1" t="s">
        <v>22</v>
      </c>
      <c r="N2011" s="1" t="s">
        <v>22</v>
      </c>
      <c r="O2011" s="1" t="s">
        <v>20</v>
      </c>
      <c r="P2011" s="1" t="str">
        <f>IFERROR( LOOKUP(Table1[[#This Row],[Age]],$AO$3:$AO$8,$AP$3:$AP$8), "Out of Range")</f>
        <v>45-55</v>
      </c>
      <c r="Q2011" s="1" t="str">
        <f>TEXT(Table1[[#This Row],[Date Joined]],"DD")</f>
        <v>11</v>
      </c>
      <c r="R2011" s="1" t="str">
        <f>TEXT(Table1[[#This Row],[Date Joined]],"MMM")</f>
        <v>Sep</v>
      </c>
      <c r="S2011" s="1" t="str">
        <f>TEXT(Table1[[#This Row],[Date Joined]],"YYYY")</f>
        <v>2017</v>
      </c>
    </row>
    <row r="2012" spans="1:19" x14ac:dyDescent="0.3">
      <c r="A2012" s="1" t="s">
        <v>2119</v>
      </c>
      <c r="B2012" s="1" t="s">
        <v>88</v>
      </c>
      <c r="C2012" s="1" t="s">
        <v>24</v>
      </c>
      <c r="D2012" s="2">
        <v>53</v>
      </c>
      <c r="E2012" s="1" t="s">
        <v>40</v>
      </c>
      <c r="F2012" s="1" t="s">
        <v>41</v>
      </c>
      <c r="G2012" s="28">
        <v>42989</v>
      </c>
      <c r="H2012" s="3">
        <v>84883.55</v>
      </c>
      <c r="I2012" s="1" t="s">
        <v>31</v>
      </c>
      <c r="J2012" s="1" t="s">
        <v>32</v>
      </c>
      <c r="K2012" s="1" t="s">
        <v>20</v>
      </c>
      <c r="L2012" s="1" t="s">
        <v>20</v>
      </c>
      <c r="M2012" s="1" t="s">
        <v>21</v>
      </c>
      <c r="N2012" s="1" t="s">
        <v>22</v>
      </c>
      <c r="O2012" s="1" t="s">
        <v>20</v>
      </c>
      <c r="P2012" s="1" t="str">
        <f>IFERROR( LOOKUP(Table1[[#This Row],[Age]],$AO$3:$AO$8,$AP$3:$AP$8), "Out of Range")</f>
        <v>45-55</v>
      </c>
      <c r="Q2012" s="1" t="str">
        <f>TEXT(Table1[[#This Row],[Date Joined]],"DD")</f>
        <v>11</v>
      </c>
      <c r="R2012" s="1" t="str">
        <f>TEXT(Table1[[#This Row],[Date Joined]],"MMM")</f>
        <v>Sep</v>
      </c>
      <c r="S2012" s="1" t="str">
        <f>TEXT(Table1[[#This Row],[Date Joined]],"YYYY")</f>
        <v>2017</v>
      </c>
    </row>
    <row r="2013" spans="1:19" x14ac:dyDescent="0.3">
      <c r="A2013" s="1" t="s">
        <v>2120</v>
      </c>
      <c r="B2013" s="1" t="s">
        <v>103</v>
      </c>
      <c r="C2013" s="1" t="s">
        <v>24</v>
      </c>
      <c r="D2013" s="2">
        <v>19</v>
      </c>
      <c r="E2013" s="1" t="s">
        <v>34</v>
      </c>
      <c r="F2013" s="1" t="s">
        <v>26</v>
      </c>
      <c r="G2013" s="28">
        <v>42989</v>
      </c>
      <c r="H2013" s="3">
        <v>106023.51</v>
      </c>
      <c r="I2013" s="1" t="s">
        <v>18</v>
      </c>
      <c r="J2013" s="1" t="s">
        <v>19</v>
      </c>
      <c r="K2013" s="1" t="s">
        <v>28</v>
      </c>
      <c r="L2013" s="1" t="s">
        <v>28</v>
      </c>
      <c r="M2013" s="1" t="s">
        <v>22</v>
      </c>
      <c r="N2013" s="1" t="s">
        <v>22</v>
      </c>
      <c r="O2013" s="1" t="s">
        <v>20</v>
      </c>
      <c r="P2013" s="1" t="str">
        <f>IFERROR( LOOKUP(Table1[[#This Row],[Age]],$AO$3:$AO$8,$AP$3:$AP$8), "Out of Range")</f>
        <v>15-25</v>
      </c>
      <c r="Q2013" s="1" t="str">
        <f>TEXT(Table1[[#This Row],[Date Joined]],"DD")</f>
        <v>11</v>
      </c>
      <c r="R2013" s="1" t="str">
        <f>TEXT(Table1[[#This Row],[Date Joined]],"MMM")</f>
        <v>Sep</v>
      </c>
      <c r="S2013" s="1" t="str">
        <f>TEXT(Table1[[#This Row],[Date Joined]],"YYYY")</f>
        <v>2017</v>
      </c>
    </row>
    <row r="2014" spans="1:19" x14ac:dyDescent="0.3">
      <c r="A2014" s="1" t="s">
        <v>2121</v>
      </c>
      <c r="B2014" s="1" t="s">
        <v>89</v>
      </c>
      <c r="C2014" s="1" t="s">
        <v>15</v>
      </c>
      <c r="D2014" s="2">
        <v>18</v>
      </c>
      <c r="E2014" s="1" t="s">
        <v>25</v>
      </c>
      <c r="F2014" s="1" t="s">
        <v>17</v>
      </c>
      <c r="G2014" s="28">
        <v>42989</v>
      </c>
      <c r="H2014" s="3">
        <v>75308.539999999994</v>
      </c>
      <c r="I2014" s="1" t="s">
        <v>18</v>
      </c>
      <c r="J2014" s="1" t="s">
        <v>32</v>
      </c>
      <c r="K2014" s="1" t="s">
        <v>20</v>
      </c>
      <c r="L2014" s="1" t="s">
        <v>20</v>
      </c>
      <c r="M2014" s="1" t="s">
        <v>21</v>
      </c>
      <c r="N2014" s="1" t="s">
        <v>22</v>
      </c>
      <c r="O2014" s="1" t="s">
        <v>20</v>
      </c>
      <c r="P2014" s="1" t="str">
        <f>IFERROR( LOOKUP(Table1[[#This Row],[Age]],$AO$3:$AO$8,$AP$3:$AP$8), "Out of Range")</f>
        <v>15-25</v>
      </c>
      <c r="Q2014" s="1" t="str">
        <f>TEXT(Table1[[#This Row],[Date Joined]],"DD")</f>
        <v>11</v>
      </c>
      <c r="R2014" s="1" t="str">
        <f>TEXT(Table1[[#This Row],[Date Joined]],"MMM")</f>
        <v>Sep</v>
      </c>
      <c r="S2014" s="1" t="str">
        <f>TEXT(Table1[[#This Row],[Date Joined]],"YYYY")</f>
        <v>2017</v>
      </c>
    </row>
    <row r="2015" spans="1:19" x14ac:dyDescent="0.3">
      <c r="A2015" s="1" t="s">
        <v>1478</v>
      </c>
      <c r="B2015" s="1" t="s">
        <v>87</v>
      </c>
      <c r="C2015" s="1" t="s">
        <v>24</v>
      </c>
      <c r="D2015" s="2">
        <v>30</v>
      </c>
      <c r="E2015" s="1" t="s">
        <v>16</v>
      </c>
      <c r="F2015" s="1" t="s">
        <v>41</v>
      </c>
      <c r="G2015" s="28">
        <v>42941</v>
      </c>
      <c r="H2015" s="3">
        <v>157753.57</v>
      </c>
      <c r="I2015" s="1" t="s">
        <v>49</v>
      </c>
      <c r="J2015" s="1" t="s">
        <v>22</v>
      </c>
      <c r="K2015" s="1" t="s">
        <v>20</v>
      </c>
      <c r="L2015" s="1" t="s">
        <v>20</v>
      </c>
      <c r="M2015" s="1" t="s">
        <v>21</v>
      </c>
      <c r="N2015" s="1" t="s">
        <v>22</v>
      </c>
      <c r="O2015" s="1" t="s">
        <v>20</v>
      </c>
      <c r="P2015" s="1" t="str">
        <f>IFERROR( LOOKUP(Table1[[#This Row],[Age]],$AO$3:$AO$8,$AP$3:$AP$8), "Out of Range")</f>
        <v>26-35</v>
      </c>
      <c r="Q2015" s="1" t="str">
        <f>TEXT(Table1[[#This Row],[Date Joined]],"DD")</f>
        <v>25</v>
      </c>
      <c r="R2015" s="1" t="str">
        <f>TEXT(Table1[[#This Row],[Date Joined]],"MMM")</f>
        <v>Jul</v>
      </c>
      <c r="S2015" s="1" t="str">
        <f>TEXT(Table1[[#This Row],[Date Joined]],"YYYY")</f>
        <v>2017</v>
      </c>
    </row>
    <row r="2016" spans="1:19" x14ac:dyDescent="0.3">
      <c r="A2016" s="1" t="s">
        <v>2123</v>
      </c>
      <c r="B2016" s="1" t="s">
        <v>67</v>
      </c>
      <c r="C2016" s="1" t="s">
        <v>24</v>
      </c>
      <c r="D2016" s="2">
        <v>55</v>
      </c>
      <c r="E2016" s="1" t="s">
        <v>25</v>
      </c>
      <c r="F2016" s="1" t="s">
        <v>41</v>
      </c>
      <c r="G2016" s="28">
        <v>42989</v>
      </c>
      <c r="H2016" s="3">
        <v>82253.759999999995</v>
      </c>
      <c r="I2016" s="1" t="s">
        <v>49</v>
      </c>
      <c r="J2016" s="1" t="s">
        <v>27</v>
      </c>
      <c r="K2016" s="1" t="s">
        <v>20</v>
      </c>
      <c r="L2016" s="1" t="s">
        <v>20</v>
      </c>
      <c r="M2016" s="1" t="s">
        <v>21</v>
      </c>
      <c r="N2016" s="1" t="s">
        <v>22</v>
      </c>
      <c r="O2016" s="1" t="s">
        <v>28</v>
      </c>
      <c r="P2016" s="1" t="str">
        <f>IFERROR( LOOKUP(Table1[[#This Row],[Age]],$AO$3:$AO$8,$AP$3:$AP$8), "Out of Range")</f>
        <v>55-65</v>
      </c>
      <c r="Q2016" s="1" t="str">
        <f>TEXT(Table1[[#This Row],[Date Joined]],"DD")</f>
        <v>11</v>
      </c>
      <c r="R2016" s="1" t="str">
        <f>TEXT(Table1[[#This Row],[Date Joined]],"MMM")</f>
        <v>Sep</v>
      </c>
      <c r="S2016" s="1" t="str">
        <f>TEXT(Table1[[#This Row],[Date Joined]],"YYYY")</f>
        <v>2017</v>
      </c>
    </row>
    <row r="2017" spans="1:19" x14ac:dyDescent="0.3">
      <c r="A2017" s="1" t="s">
        <v>2124</v>
      </c>
      <c r="B2017" s="1" t="s">
        <v>72</v>
      </c>
      <c r="C2017" s="1" t="s">
        <v>24</v>
      </c>
      <c r="D2017" s="2">
        <v>36</v>
      </c>
      <c r="E2017" s="1" t="s">
        <v>25</v>
      </c>
      <c r="F2017" s="1" t="s">
        <v>26</v>
      </c>
      <c r="G2017" s="28">
        <v>42989</v>
      </c>
      <c r="H2017" s="3">
        <v>29549.9</v>
      </c>
      <c r="I2017" s="1" t="s">
        <v>31</v>
      </c>
      <c r="J2017" s="1" t="s">
        <v>32</v>
      </c>
      <c r="K2017" s="1" t="s">
        <v>28</v>
      </c>
      <c r="L2017" s="1" t="s">
        <v>20</v>
      </c>
      <c r="M2017" s="1" t="s">
        <v>21</v>
      </c>
      <c r="N2017" s="1" t="s">
        <v>29</v>
      </c>
      <c r="O2017" s="1" t="s">
        <v>28</v>
      </c>
      <c r="P2017" s="1" t="str">
        <f>IFERROR( LOOKUP(Table1[[#This Row],[Age]],$AO$3:$AO$8,$AP$3:$AP$8), "Out of Range")</f>
        <v>35-45</v>
      </c>
      <c r="Q2017" s="1" t="str">
        <f>TEXT(Table1[[#This Row],[Date Joined]],"DD")</f>
        <v>11</v>
      </c>
      <c r="R2017" s="1" t="str">
        <f>TEXT(Table1[[#This Row],[Date Joined]],"MMM")</f>
        <v>Sep</v>
      </c>
      <c r="S2017" s="1" t="str">
        <f>TEXT(Table1[[#This Row],[Date Joined]],"YYYY")</f>
        <v>2017</v>
      </c>
    </row>
    <row r="2018" spans="1:19" x14ac:dyDescent="0.3">
      <c r="A2018" s="1" t="s">
        <v>2125</v>
      </c>
      <c r="B2018" s="1" t="s">
        <v>54</v>
      </c>
      <c r="C2018" s="1" t="s">
        <v>15</v>
      </c>
      <c r="D2018" s="2">
        <v>43</v>
      </c>
      <c r="E2018" s="1" t="s">
        <v>16</v>
      </c>
      <c r="F2018" s="1" t="s">
        <v>17</v>
      </c>
      <c r="G2018" s="28">
        <v>42990</v>
      </c>
      <c r="H2018" s="3">
        <v>17730.88</v>
      </c>
      <c r="I2018" s="1" t="s">
        <v>18</v>
      </c>
      <c r="J2018" s="1" t="s">
        <v>27</v>
      </c>
      <c r="K2018" s="1" t="s">
        <v>28</v>
      </c>
      <c r="L2018" s="1" t="s">
        <v>20</v>
      </c>
      <c r="M2018" s="1" t="s">
        <v>21</v>
      </c>
      <c r="N2018" s="1" t="s">
        <v>22</v>
      </c>
      <c r="O2018" s="1" t="s">
        <v>20</v>
      </c>
      <c r="P2018" s="1" t="str">
        <f>IFERROR( LOOKUP(Table1[[#This Row],[Age]],$AO$3:$AO$8,$AP$3:$AP$8), "Out of Range")</f>
        <v>35-45</v>
      </c>
      <c r="Q2018" s="1" t="str">
        <f>TEXT(Table1[[#This Row],[Date Joined]],"DD")</f>
        <v>12</v>
      </c>
      <c r="R2018" s="1" t="str">
        <f>TEXT(Table1[[#This Row],[Date Joined]],"MMM")</f>
        <v>Sep</v>
      </c>
      <c r="S2018" s="1" t="str">
        <f>TEXT(Table1[[#This Row],[Date Joined]],"YYYY")</f>
        <v>2017</v>
      </c>
    </row>
    <row r="2019" spans="1:19" x14ac:dyDescent="0.3">
      <c r="A2019" s="1" t="s">
        <v>1489</v>
      </c>
      <c r="B2019" s="1" t="s">
        <v>42</v>
      </c>
      <c r="C2019" s="1" t="s">
        <v>15</v>
      </c>
      <c r="D2019" s="2">
        <v>30</v>
      </c>
      <c r="E2019" s="1" t="s">
        <v>16</v>
      </c>
      <c r="F2019" s="1" t="s">
        <v>26</v>
      </c>
      <c r="G2019" s="28">
        <v>42942</v>
      </c>
      <c r="H2019" s="3">
        <v>48769.3</v>
      </c>
      <c r="I2019" s="1" t="s">
        <v>18</v>
      </c>
      <c r="J2019" s="1" t="s">
        <v>27</v>
      </c>
      <c r="K2019" s="1" t="s">
        <v>28</v>
      </c>
      <c r="L2019" s="1" t="s">
        <v>20</v>
      </c>
      <c r="M2019" s="1" t="s">
        <v>21</v>
      </c>
      <c r="N2019" s="1" t="s">
        <v>38</v>
      </c>
      <c r="O2019" s="1" t="s">
        <v>20</v>
      </c>
      <c r="P2019" s="1" t="str">
        <f>IFERROR( LOOKUP(Table1[[#This Row],[Age]],$AO$3:$AO$8,$AP$3:$AP$8), "Out of Range")</f>
        <v>26-35</v>
      </c>
      <c r="Q2019" s="1" t="str">
        <f>TEXT(Table1[[#This Row],[Date Joined]],"DD")</f>
        <v>26</v>
      </c>
      <c r="R2019" s="1" t="str">
        <f>TEXT(Table1[[#This Row],[Date Joined]],"MMM")</f>
        <v>Jul</v>
      </c>
      <c r="S2019" s="1" t="str">
        <f>TEXT(Table1[[#This Row],[Date Joined]],"YYYY")</f>
        <v>2017</v>
      </c>
    </row>
    <row r="2020" spans="1:19" x14ac:dyDescent="0.3">
      <c r="A2020" s="1" t="s">
        <v>2127</v>
      </c>
      <c r="B2020" s="1" t="s">
        <v>88</v>
      </c>
      <c r="C2020" s="1" t="s">
        <v>24</v>
      </c>
      <c r="D2020" s="2">
        <v>34</v>
      </c>
      <c r="E2020" s="1" t="s">
        <v>16</v>
      </c>
      <c r="F2020" s="1" t="s">
        <v>26</v>
      </c>
      <c r="G2020" s="28">
        <v>42990</v>
      </c>
      <c r="H2020" s="3">
        <v>4893.6000000000004</v>
      </c>
      <c r="I2020" s="1" t="s">
        <v>49</v>
      </c>
      <c r="J2020" s="1" t="s">
        <v>32</v>
      </c>
      <c r="K2020" s="1" t="s">
        <v>20</v>
      </c>
      <c r="L2020" s="1" t="s">
        <v>20</v>
      </c>
      <c r="M2020" s="1" t="s">
        <v>21</v>
      </c>
      <c r="N2020" s="1" t="s">
        <v>22</v>
      </c>
      <c r="O2020" s="1" t="s">
        <v>20</v>
      </c>
      <c r="P2020" s="1" t="str">
        <f>IFERROR( LOOKUP(Table1[[#This Row],[Age]],$AO$3:$AO$8,$AP$3:$AP$8), "Out of Range")</f>
        <v>26-35</v>
      </c>
      <c r="Q2020" s="1" t="str">
        <f>TEXT(Table1[[#This Row],[Date Joined]],"DD")</f>
        <v>12</v>
      </c>
      <c r="R2020" s="1" t="str">
        <f>TEXT(Table1[[#This Row],[Date Joined]],"MMM")</f>
        <v>Sep</v>
      </c>
      <c r="S2020" s="1" t="str">
        <f>TEXT(Table1[[#This Row],[Date Joined]],"YYYY")</f>
        <v>2017</v>
      </c>
    </row>
    <row r="2021" spans="1:19" x14ac:dyDescent="0.3">
      <c r="A2021" s="1" t="s">
        <v>1491</v>
      </c>
      <c r="B2021" s="1" t="s">
        <v>92</v>
      </c>
      <c r="C2021" s="1" t="s">
        <v>24</v>
      </c>
      <c r="D2021" s="2">
        <v>30</v>
      </c>
      <c r="E2021" s="1" t="s">
        <v>16</v>
      </c>
      <c r="F2021" s="1" t="s">
        <v>17</v>
      </c>
      <c r="G2021" s="28">
        <v>42942</v>
      </c>
      <c r="H2021" s="3">
        <v>58976.13</v>
      </c>
      <c r="I2021" s="1" t="s">
        <v>18</v>
      </c>
      <c r="J2021" s="1" t="s">
        <v>27</v>
      </c>
      <c r="K2021" s="1" t="s">
        <v>28</v>
      </c>
      <c r="L2021" s="1" t="s">
        <v>20</v>
      </c>
      <c r="M2021" s="1" t="s">
        <v>21</v>
      </c>
      <c r="N2021" s="1" t="s">
        <v>29</v>
      </c>
      <c r="O2021" s="1" t="s">
        <v>20</v>
      </c>
      <c r="P2021" s="1" t="str">
        <f>IFERROR( LOOKUP(Table1[[#This Row],[Age]],$AO$3:$AO$8,$AP$3:$AP$8), "Out of Range")</f>
        <v>26-35</v>
      </c>
      <c r="Q2021" s="1" t="str">
        <f>TEXT(Table1[[#This Row],[Date Joined]],"DD")</f>
        <v>26</v>
      </c>
      <c r="R2021" s="1" t="str">
        <f>TEXT(Table1[[#This Row],[Date Joined]],"MMM")</f>
        <v>Jul</v>
      </c>
      <c r="S2021" s="1" t="str">
        <f>TEXT(Table1[[#This Row],[Date Joined]],"YYYY")</f>
        <v>2017</v>
      </c>
    </row>
    <row r="2022" spans="1:19" x14ac:dyDescent="0.3">
      <c r="A2022" s="1" t="s">
        <v>2129</v>
      </c>
      <c r="B2022" s="1" t="s">
        <v>97</v>
      </c>
      <c r="C2022" s="1" t="s">
        <v>24</v>
      </c>
      <c r="D2022" s="2">
        <v>38</v>
      </c>
      <c r="E2022" s="1" t="s">
        <v>16</v>
      </c>
      <c r="F2022" s="1" t="s">
        <v>17</v>
      </c>
      <c r="G2022" s="28">
        <v>42990</v>
      </c>
      <c r="H2022" s="3">
        <v>13538.39</v>
      </c>
      <c r="I2022" s="1" t="s">
        <v>18</v>
      </c>
      <c r="J2022" s="1" t="s">
        <v>27</v>
      </c>
      <c r="K2022" s="1" t="s">
        <v>20</v>
      </c>
      <c r="L2022" s="1" t="s">
        <v>28</v>
      </c>
      <c r="M2022" s="1" t="s">
        <v>22</v>
      </c>
      <c r="N2022" s="1" t="s">
        <v>22</v>
      </c>
      <c r="O2022" s="1" t="s">
        <v>20</v>
      </c>
      <c r="P2022" s="1" t="str">
        <f>IFERROR( LOOKUP(Table1[[#This Row],[Age]],$AO$3:$AO$8,$AP$3:$AP$8), "Out of Range")</f>
        <v>35-45</v>
      </c>
      <c r="Q2022" s="1" t="str">
        <f>TEXT(Table1[[#This Row],[Date Joined]],"DD")</f>
        <v>12</v>
      </c>
      <c r="R2022" s="1" t="str">
        <f>TEXT(Table1[[#This Row],[Date Joined]],"MMM")</f>
        <v>Sep</v>
      </c>
      <c r="S2022" s="1" t="str">
        <f>TEXT(Table1[[#This Row],[Date Joined]],"YYYY")</f>
        <v>2017</v>
      </c>
    </row>
    <row r="2023" spans="1:19" x14ac:dyDescent="0.3">
      <c r="A2023" s="1" t="s">
        <v>2130</v>
      </c>
      <c r="B2023" s="1" t="s">
        <v>66</v>
      </c>
      <c r="C2023" s="1" t="s">
        <v>15</v>
      </c>
      <c r="D2023" s="2">
        <v>37</v>
      </c>
      <c r="E2023" s="1" t="s">
        <v>16</v>
      </c>
      <c r="F2023" s="1" t="s">
        <v>17</v>
      </c>
      <c r="G2023" s="28">
        <v>42990</v>
      </c>
      <c r="H2023" s="3">
        <v>48641.84</v>
      </c>
      <c r="I2023" s="1" t="s">
        <v>18</v>
      </c>
      <c r="J2023" s="1" t="s">
        <v>32</v>
      </c>
      <c r="K2023" s="1" t="s">
        <v>20</v>
      </c>
      <c r="L2023" s="1" t="s">
        <v>20</v>
      </c>
      <c r="M2023" s="1" t="s">
        <v>22</v>
      </c>
      <c r="N2023" s="1" t="s">
        <v>22</v>
      </c>
      <c r="O2023" s="1" t="s">
        <v>20</v>
      </c>
      <c r="P2023" s="1" t="str">
        <f>IFERROR( LOOKUP(Table1[[#This Row],[Age]],$AO$3:$AO$8,$AP$3:$AP$8), "Out of Range")</f>
        <v>35-45</v>
      </c>
      <c r="Q2023" s="1" t="str">
        <f>TEXT(Table1[[#This Row],[Date Joined]],"DD")</f>
        <v>12</v>
      </c>
      <c r="R2023" s="1" t="str">
        <f>TEXT(Table1[[#This Row],[Date Joined]],"MMM")</f>
        <v>Sep</v>
      </c>
      <c r="S2023" s="1" t="str">
        <f>TEXT(Table1[[#This Row],[Date Joined]],"YYYY")</f>
        <v>2017</v>
      </c>
    </row>
    <row r="2024" spans="1:19" x14ac:dyDescent="0.3">
      <c r="A2024" s="1" t="s">
        <v>2131</v>
      </c>
      <c r="B2024" s="1" t="s">
        <v>97</v>
      </c>
      <c r="C2024" s="1" t="s">
        <v>15</v>
      </c>
      <c r="D2024" s="2">
        <v>36</v>
      </c>
      <c r="E2024" s="1" t="s">
        <v>16</v>
      </c>
      <c r="F2024" s="1" t="s">
        <v>17</v>
      </c>
      <c r="G2024" s="28">
        <v>42990</v>
      </c>
      <c r="H2024" s="3">
        <v>68098.100000000006</v>
      </c>
      <c r="I2024" s="1" t="s">
        <v>31</v>
      </c>
      <c r="J2024" s="1" t="s">
        <v>32</v>
      </c>
      <c r="K2024" s="1" t="s">
        <v>20</v>
      </c>
      <c r="L2024" s="1" t="s">
        <v>20</v>
      </c>
      <c r="M2024" s="1" t="s">
        <v>21</v>
      </c>
      <c r="N2024" s="1" t="s">
        <v>22</v>
      </c>
      <c r="O2024" s="1" t="s">
        <v>20</v>
      </c>
      <c r="P2024" s="1" t="str">
        <f>IFERROR( LOOKUP(Table1[[#This Row],[Age]],$AO$3:$AO$8,$AP$3:$AP$8), "Out of Range")</f>
        <v>35-45</v>
      </c>
      <c r="Q2024" s="1" t="str">
        <f>TEXT(Table1[[#This Row],[Date Joined]],"DD")</f>
        <v>12</v>
      </c>
      <c r="R2024" s="1" t="str">
        <f>TEXT(Table1[[#This Row],[Date Joined]],"MMM")</f>
        <v>Sep</v>
      </c>
      <c r="S2024" s="1" t="str">
        <f>TEXT(Table1[[#This Row],[Date Joined]],"YYYY")</f>
        <v>2017</v>
      </c>
    </row>
    <row r="2025" spans="1:19" x14ac:dyDescent="0.3">
      <c r="A2025" s="1" t="s">
        <v>2132</v>
      </c>
      <c r="B2025" s="1" t="s">
        <v>60</v>
      </c>
      <c r="C2025" s="1" t="s">
        <v>15</v>
      </c>
      <c r="D2025" s="2">
        <v>51</v>
      </c>
      <c r="E2025" s="1" t="s">
        <v>40</v>
      </c>
      <c r="F2025" s="1" t="s">
        <v>26</v>
      </c>
      <c r="G2025" s="28">
        <v>42990</v>
      </c>
      <c r="H2025" s="3">
        <v>75565.240000000005</v>
      </c>
      <c r="I2025" s="1" t="s">
        <v>18</v>
      </c>
      <c r="J2025" s="1" t="s">
        <v>27</v>
      </c>
      <c r="K2025" s="1" t="s">
        <v>20</v>
      </c>
      <c r="L2025" s="1" t="s">
        <v>28</v>
      </c>
      <c r="M2025" s="1" t="s">
        <v>21</v>
      </c>
      <c r="N2025" s="1" t="s">
        <v>22</v>
      </c>
      <c r="O2025" s="1" t="s">
        <v>20</v>
      </c>
      <c r="P2025" s="1" t="str">
        <f>IFERROR( LOOKUP(Table1[[#This Row],[Age]],$AO$3:$AO$8,$AP$3:$AP$8), "Out of Range")</f>
        <v>45-55</v>
      </c>
      <c r="Q2025" s="1" t="str">
        <f>TEXT(Table1[[#This Row],[Date Joined]],"DD")</f>
        <v>12</v>
      </c>
      <c r="R2025" s="1" t="str">
        <f>TEXT(Table1[[#This Row],[Date Joined]],"MMM")</f>
        <v>Sep</v>
      </c>
      <c r="S2025" s="1" t="str">
        <f>TEXT(Table1[[#This Row],[Date Joined]],"YYYY")</f>
        <v>2017</v>
      </c>
    </row>
    <row r="2026" spans="1:19" x14ac:dyDescent="0.3">
      <c r="A2026" s="1" t="s">
        <v>2133</v>
      </c>
      <c r="B2026" s="1" t="s">
        <v>78</v>
      </c>
      <c r="C2026" s="1" t="s">
        <v>15</v>
      </c>
      <c r="D2026" s="2">
        <v>58</v>
      </c>
      <c r="E2026" s="1" t="s">
        <v>40</v>
      </c>
      <c r="F2026" s="1" t="s">
        <v>17</v>
      </c>
      <c r="G2026" s="28">
        <v>42990</v>
      </c>
      <c r="H2026" s="3">
        <v>208371.85</v>
      </c>
      <c r="I2026" s="1" t="s">
        <v>49</v>
      </c>
      <c r="J2026" s="1" t="s">
        <v>32</v>
      </c>
      <c r="K2026" s="1" t="s">
        <v>28</v>
      </c>
      <c r="L2026" s="1" t="s">
        <v>20</v>
      </c>
      <c r="M2026" s="1" t="s">
        <v>21</v>
      </c>
      <c r="N2026" s="1" t="s">
        <v>22</v>
      </c>
      <c r="O2026" s="1" t="s">
        <v>20</v>
      </c>
      <c r="P2026" s="1" t="str">
        <f>IFERROR( LOOKUP(Table1[[#This Row],[Age]],$AO$3:$AO$8,$AP$3:$AP$8), "Out of Range")</f>
        <v>55-65</v>
      </c>
      <c r="Q2026" s="1" t="str">
        <f>TEXT(Table1[[#This Row],[Date Joined]],"DD")</f>
        <v>12</v>
      </c>
      <c r="R2026" s="1" t="str">
        <f>TEXT(Table1[[#This Row],[Date Joined]],"MMM")</f>
        <v>Sep</v>
      </c>
      <c r="S2026" s="1" t="str">
        <f>TEXT(Table1[[#This Row],[Date Joined]],"YYYY")</f>
        <v>2017</v>
      </c>
    </row>
    <row r="2027" spans="1:19" x14ac:dyDescent="0.3">
      <c r="A2027" s="1" t="s">
        <v>2134</v>
      </c>
      <c r="B2027" s="1" t="s">
        <v>36</v>
      </c>
      <c r="C2027" s="1" t="s">
        <v>24</v>
      </c>
      <c r="D2027" s="2">
        <v>44</v>
      </c>
      <c r="E2027" s="1" t="s">
        <v>40</v>
      </c>
      <c r="F2027" s="1" t="s">
        <v>41</v>
      </c>
      <c r="G2027" s="28">
        <v>42990</v>
      </c>
      <c r="H2027" s="3">
        <v>28844.36</v>
      </c>
      <c r="I2027" s="1" t="s">
        <v>31</v>
      </c>
      <c r="J2027" s="1" t="s">
        <v>32</v>
      </c>
      <c r="K2027" s="1" t="s">
        <v>20</v>
      </c>
      <c r="L2027" s="1" t="s">
        <v>20</v>
      </c>
      <c r="M2027" s="1" t="s">
        <v>21</v>
      </c>
      <c r="N2027" s="1" t="s">
        <v>22</v>
      </c>
      <c r="O2027" s="1" t="s">
        <v>20</v>
      </c>
      <c r="P2027" s="1" t="str">
        <f>IFERROR( LOOKUP(Table1[[#This Row],[Age]],$AO$3:$AO$8,$AP$3:$AP$8), "Out of Range")</f>
        <v>35-45</v>
      </c>
      <c r="Q2027" s="1" t="str">
        <f>TEXT(Table1[[#This Row],[Date Joined]],"DD")</f>
        <v>12</v>
      </c>
      <c r="R2027" s="1" t="str">
        <f>TEXT(Table1[[#This Row],[Date Joined]],"MMM")</f>
        <v>Sep</v>
      </c>
      <c r="S2027" s="1" t="str">
        <f>TEXT(Table1[[#This Row],[Date Joined]],"YYYY")</f>
        <v>2017</v>
      </c>
    </row>
    <row r="2028" spans="1:19" x14ac:dyDescent="0.3">
      <c r="A2028" s="1" t="s">
        <v>2135</v>
      </c>
      <c r="B2028" s="1" t="s">
        <v>44</v>
      </c>
      <c r="C2028" s="1" t="s">
        <v>24</v>
      </c>
      <c r="D2028" s="2">
        <v>52</v>
      </c>
      <c r="E2028" s="1" t="s">
        <v>40</v>
      </c>
      <c r="F2028" s="1" t="s">
        <v>26</v>
      </c>
      <c r="G2028" s="28">
        <v>42990</v>
      </c>
      <c r="H2028" s="3">
        <v>145684.06</v>
      </c>
      <c r="I2028" s="1" t="s">
        <v>18</v>
      </c>
      <c r="J2028" s="1" t="s">
        <v>27</v>
      </c>
      <c r="K2028" s="1" t="s">
        <v>28</v>
      </c>
      <c r="L2028" s="1" t="s">
        <v>20</v>
      </c>
      <c r="M2028" s="1" t="s">
        <v>22</v>
      </c>
      <c r="N2028" s="1" t="s">
        <v>22</v>
      </c>
      <c r="O2028" s="1" t="s">
        <v>20</v>
      </c>
      <c r="P2028" s="1" t="str">
        <f>IFERROR( LOOKUP(Table1[[#This Row],[Age]],$AO$3:$AO$8,$AP$3:$AP$8), "Out of Range")</f>
        <v>45-55</v>
      </c>
      <c r="Q2028" s="1" t="str">
        <f>TEXT(Table1[[#This Row],[Date Joined]],"DD")</f>
        <v>12</v>
      </c>
      <c r="R2028" s="1" t="str">
        <f>TEXT(Table1[[#This Row],[Date Joined]],"MMM")</f>
        <v>Sep</v>
      </c>
      <c r="S2028" s="1" t="str">
        <f>TEXT(Table1[[#This Row],[Date Joined]],"YYYY")</f>
        <v>2017</v>
      </c>
    </row>
    <row r="2029" spans="1:19" x14ac:dyDescent="0.3">
      <c r="A2029" s="1" t="s">
        <v>2136</v>
      </c>
      <c r="B2029" s="1" t="s">
        <v>79</v>
      </c>
      <c r="C2029" s="1" t="s">
        <v>15</v>
      </c>
      <c r="D2029" s="2">
        <v>50</v>
      </c>
      <c r="E2029" s="1" t="s">
        <v>40</v>
      </c>
      <c r="F2029" s="1" t="s">
        <v>41</v>
      </c>
      <c r="G2029" s="28">
        <v>42990</v>
      </c>
      <c r="H2029" s="3">
        <v>40362.300000000003</v>
      </c>
      <c r="I2029" s="1" t="s">
        <v>31</v>
      </c>
      <c r="J2029" s="1" t="s">
        <v>19</v>
      </c>
      <c r="K2029" s="1" t="s">
        <v>28</v>
      </c>
      <c r="L2029" s="1" t="s">
        <v>28</v>
      </c>
      <c r="M2029" s="1" t="s">
        <v>22</v>
      </c>
      <c r="N2029" s="1" t="s">
        <v>22</v>
      </c>
      <c r="O2029" s="1" t="s">
        <v>20</v>
      </c>
      <c r="P2029" s="1" t="str">
        <f>IFERROR( LOOKUP(Table1[[#This Row],[Age]],$AO$3:$AO$8,$AP$3:$AP$8), "Out of Range")</f>
        <v>45-55</v>
      </c>
      <c r="Q2029" s="1" t="str">
        <f>TEXT(Table1[[#This Row],[Date Joined]],"DD")</f>
        <v>12</v>
      </c>
      <c r="R2029" s="1" t="str">
        <f>TEXT(Table1[[#This Row],[Date Joined]],"MMM")</f>
        <v>Sep</v>
      </c>
      <c r="S2029" s="1" t="str">
        <f>TEXT(Table1[[#This Row],[Date Joined]],"YYYY")</f>
        <v>2017</v>
      </c>
    </row>
    <row r="2030" spans="1:19" x14ac:dyDescent="0.3">
      <c r="A2030" s="1" t="s">
        <v>2137</v>
      </c>
      <c r="B2030" s="1" t="s">
        <v>83</v>
      </c>
      <c r="C2030" s="1" t="s">
        <v>15</v>
      </c>
      <c r="D2030" s="2">
        <v>60</v>
      </c>
      <c r="E2030" s="1" t="s">
        <v>40</v>
      </c>
      <c r="F2030" s="1" t="s">
        <v>26</v>
      </c>
      <c r="G2030" s="28">
        <v>42990</v>
      </c>
      <c r="H2030" s="3">
        <v>88331.7</v>
      </c>
      <c r="I2030" s="1" t="s">
        <v>18</v>
      </c>
      <c r="J2030" s="1" t="s">
        <v>27</v>
      </c>
      <c r="K2030" s="1" t="s">
        <v>28</v>
      </c>
      <c r="L2030" s="1" t="s">
        <v>20</v>
      </c>
      <c r="M2030" s="1" t="s">
        <v>22</v>
      </c>
      <c r="N2030" s="1" t="s">
        <v>22</v>
      </c>
      <c r="O2030" s="1" t="s">
        <v>20</v>
      </c>
      <c r="P2030" s="1" t="str">
        <f>IFERROR( LOOKUP(Table1[[#This Row],[Age]],$AO$3:$AO$8,$AP$3:$AP$8), "Out of Range")</f>
        <v>55-65</v>
      </c>
      <c r="Q2030" s="1" t="str">
        <f>TEXT(Table1[[#This Row],[Date Joined]],"DD")</f>
        <v>12</v>
      </c>
      <c r="R2030" s="1" t="str">
        <f>TEXT(Table1[[#This Row],[Date Joined]],"MMM")</f>
        <v>Sep</v>
      </c>
      <c r="S2030" s="1" t="str">
        <f>TEXT(Table1[[#This Row],[Date Joined]],"YYYY")</f>
        <v>2017</v>
      </c>
    </row>
    <row r="2031" spans="1:19" x14ac:dyDescent="0.3">
      <c r="A2031" s="1" t="s">
        <v>2138</v>
      </c>
      <c r="B2031" s="1" t="s">
        <v>83</v>
      </c>
      <c r="C2031" s="1" t="s">
        <v>15</v>
      </c>
      <c r="D2031" s="2">
        <v>46</v>
      </c>
      <c r="E2031" s="1" t="s">
        <v>40</v>
      </c>
      <c r="F2031" s="1" t="s">
        <v>26</v>
      </c>
      <c r="G2031" s="28">
        <v>42990</v>
      </c>
      <c r="H2031" s="3">
        <v>71223.39</v>
      </c>
      <c r="I2031" s="1" t="s">
        <v>49</v>
      </c>
      <c r="J2031" s="1" t="s">
        <v>32</v>
      </c>
      <c r="K2031" s="1" t="s">
        <v>28</v>
      </c>
      <c r="L2031" s="1" t="s">
        <v>20</v>
      </c>
      <c r="M2031" s="1" t="s">
        <v>21</v>
      </c>
      <c r="N2031" s="1" t="s">
        <v>22</v>
      </c>
      <c r="O2031" s="1" t="s">
        <v>20</v>
      </c>
      <c r="P2031" s="1" t="str">
        <f>IFERROR( LOOKUP(Table1[[#This Row],[Age]],$AO$3:$AO$8,$AP$3:$AP$8), "Out of Range")</f>
        <v>45-55</v>
      </c>
      <c r="Q2031" s="1" t="str">
        <f>TEXT(Table1[[#This Row],[Date Joined]],"DD")</f>
        <v>12</v>
      </c>
      <c r="R2031" s="1" t="str">
        <f>TEXT(Table1[[#This Row],[Date Joined]],"MMM")</f>
        <v>Sep</v>
      </c>
      <c r="S2031" s="1" t="str">
        <f>TEXT(Table1[[#This Row],[Date Joined]],"YYYY")</f>
        <v>2017</v>
      </c>
    </row>
    <row r="2032" spans="1:19" x14ac:dyDescent="0.3">
      <c r="A2032" s="1" t="s">
        <v>2139</v>
      </c>
      <c r="B2032" s="1" t="s">
        <v>54</v>
      </c>
      <c r="C2032" s="1" t="s">
        <v>15</v>
      </c>
      <c r="D2032" s="2">
        <v>22</v>
      </c>
      <c r="E2032" s="1" t="s">
        <v>34</v>
      </c>
      <c r="F2032" s="1" t="s">
        <v>17</v>
      </c>
      <c r="G2032" s="28">
        <v>42990</v>
      </c>
      <c r="H2032" s="3">
        <v>143309.34</v>
      </c>
      <c r="I2032" s="1" t="s">
        <v>18</v>
      </c>
      <c r="J2032" s="1" t="s">
        <v>22</v>
      </c>
      <c r="K2032" s="1" t="s">
        <v>20</v>
      </c>
      <c r="L2032" s="1" t="s">
        <v>20</v>
      </c>
      <c r="M2032" s="1" t="s">
        <v>22</v>
      </c>
      <c r="N2032" s="1" t="s">
        <v>22</v>
      </c>
      <c r="O2032" s="1" t="s">
        <v>20</v>
      </c>
      <c r="P2032" s="1" t="str">
        <f>IFERROR( LOOKUP(Table1[[#This Row],[Age]],$AO$3:$AO$8,$AP$3:$AP$8), "Out of Range")</f>
        <v>15-25</v>
      </c>
      <c r="Q2032" s="1" t="str">
        <f>TEXT(Table1[[#This Row],[Date Joined]],"DD")</f>
        <v>12</v>
      </c>
      <c r="R2032" s="1" t="str">
        <f>TEXT(Table1[[#This Row],[Date Joined]],"MMM")</f>
        <v>Sep</v>
      </c>
      <c r="S2032" s="1" t="str">
        <f>TEXT(Table1[[#This Row],[Date Joined]],"YYYY")</f>
        <v>2017</v>
      </c>
    </row>
    <row r="2033" spans="1:19" x14ac:dyDescent="0.3">
      <c r="A2033" s="1" t="s">
        <v>1523</v>
      </c>
      <c r="B2033" s="1" t="s">
        <v>80</v>
      </c>
      <c r="C2033" s="1" t="s">
        <v>24</v>
      </c>
      <c r="D2033" s="2">
        <v>30</v>
      </c>
      <c r="E2033" s="1" t="s">
        <v>16</v>
      </c>
      <c r="F2033" s="1" t="s">
        <v>17</v>
      </c>
      <c r="G2033" s="28">
        <v>42944</v>
      </c>
      <c r="H2033" s="3">
        <v>3680.87</v>
      </c>
      <c r="I2033" s="1" t="s">
        <v>49</v>
      </c>
      <c r="J2033" s="1" t="s">
        <v>27</v>
      </c>
      <c r="K2033" s="1" t="s">
        <v>28</v>
      </c>
      <c r="L2033" s="1" t="s">
        <v>20</v>
      </c>
      <c r="M2033" s="1" t="s">
        <v>22</v>
      </c>
      <c r="N2033" s="1" t="s">
        <v>22</v>
      </c>
      <c r="O2033" s="1" t="s">
        <v>20</v>
      </c>
      <c r="P2033" s="1" t="str">
        <f>IFERROR( LOOKUP(Table1[[#This Row],[Age]],$AO$3:$AO$8,$AP$3:$AP$8), "Out of Range")</f>
        <v>26-35</v>
      </c>
      <c r="Q2033" s="1" t="str">
        <f>TEXT(Table1[[#This Row],[Date Joined]],"DD")</f>
        <v>28</v>
      </c>
      <c r="R2033" s="1" t="str">
        <f>TEXT(Table1[[#This Row],[Date Joined]],"MMM")</f>
        <v>Jul</v>
      </c>
      <c r="S2033" s="1" t="str">
        <f>TEXT(Table1[[#This Row],[Date Joined]],"YYYY")</f>
        <v>2017</v>
      </c>
    </row>
    <row r="2034" spans="1:19" x14ac:dyDescent="0.3">
      <c r="A2034" s="1" t="s">
        <v>2141</v>
      </c>
      <c r="B2034" s="1" t="s">
        <v>78</v>
      </c>
      <c r="C2034" s="1" t="s">
        <v>15</v>
      </c>
      <c r="D2034" s="2">
        <v>38</v>
      </c>
      <c r="E2034" s="1" t="s">
        <v>34</v>
      </c>
      <c r="F2034" s="1" t="s">
        <v>17</v>
      </c>
      <c r="G2034" s="28">
        <v>42990</v>
      </c>
      <c r="H2034" s="3">
        <v>94343.58</v>
      </c>
      <c r="I2034" s="1" t="s">
        <v>18</v>
      </c>
      <c r="J2034" s="1" t="s">
        <v>19</v>
      </c>
      <c r="K2034" s="1" t="s">
        <v>20</v>
      </c>
      <c r="L2034" s="1" t="s">
        <v>20</v>
      </c>
      <c r="M2034" s="1" t="s">
        <v>53</v>
      </c>
      <c r="N2034" s="1" t="s">
        <v>29</v>
      </c>
      <c r="O2034" s="1" t="s">
        <v>28</v>
      </c>
      <c r="P2034" s="1" t="str">
        <f>IFERROR( LOOKUP(Table1[[#This Row],[Age]],$AO$3:$AO$8,$AP$3:$AP$8), "Out of Range")</f>
        <v>35-45</v>
      </c>
      <c r="Q2034" s="1" t="str">
        <f>TEXT(Table1[[#This Row],[Date Joined]],"DD")</f>
        <v>12</v>
      </c>
      <c r="R2034" s="1" t="str">
        <f>TEXT(Table1[[#This Row],[Date Joined]],"MMM")</f>
        <v>Sep</v>
      </c>
      <c r="S2034" s="1" t="str">
        <f>TEXT(Table1[[#This Row],[Date Joined]],"YYYY")</f>
        <v>2017</v>
      </c>
    </row>
    <row r="2035" spans="1:19" x14ac:dyDescent="0.3">
      <c r="A2035" s="1" t="s">
        <v>2142</v>
      </c>
      <c r="B2035" s="1" t="s">
        <v>55</v>
      </c>
      <c r="C2035" s="1" t="s">
        <v>15</v>
      </c>
      <c r="D2035" s="2">
        <v>43</v>
      </c>
      <c r="E2035" s="1" t="s">
        <v>16</v>
      </c>
      <c r="F2035" s="1" t="s">
        <v>17</v>
      </c>
      <c r="G2035" s="28">
        <v>42991</v>
      </c>
      <c r="H2035" s="3">
        <v>76981.070000000007</v>
      </c>
      <c r="I2035" s="1" t="s">
        <v>49</v>
      </c>
      <c r="J2035" s="1" t="s">
        <v>19</v>
      </c>
      <c r="K2035" s="1" t="s">
        <v>20</v>
      </c>
      <c r="L2035" s="1" t="s">
        <v>28</v>
      </c>
      <c r="M2035" s="1" t="s">
        <v>21</v>
      </c>
      <c r="N2035" s="1" t="s">
        <v>22</v>
      </c>
      <c r="O2035" s="1" t="s">
        <v>28</v>
      </c>
      <c r="P2035" s="1" t="str">
        <f>IFERROR( LOOKUP(Table1[[#This Row],[Age]],$AO$3:$AO$8,$AP$3:$AP$8), "Out of Range")</f>
        <v>35-45</v>
      </c>
      <c r="Q2035" s="1" t="str">
        <f>TEXT(Table1[[#This Row],[Date Joined]],"DD")</f>
        <v>13</v>
      </c>
      <c r="R2035" s="1" t="str">
        <f>TEXT(Table1[[#This Row],[Date Joined]],"MMM")</f>
        <v>Sep</v>
      </c>
      <c r="S2035" s="1" t="str">
        <f>TEXT(Table1[[#This Row],[Date Joined]],"YYYY")</f>
        <v>2017</v>
      </c>
    </row>
    <row r="2036" spans="1:19" x14ac:dyDescent="0.3">
      <c r="A2036" s="1" t="s">
        <v>1566</v>
      </c>
      <c r="B2036" s="1" t="s">
        <v>101</v>
      </c>
      <c r="C2036" s="1" t="s">
        <v>24</v>
      </c>
      <c r="D2036" s="2">
        <v>30</v>
      </c>
      <c r="E2036" s="1" t="s">
        <v>16</v>
      </c>
      <c r="F2036" s="1" t="s">
        <v>17</v>
      </c>
      <c r="G2036" s="28">
        <v>42947</v>
      </c>
      <c r="H2036" s="3">
        <v>118049.9</v>
      </c>
      <c r="I2036" s="1" t="s">
        <v>18</v>
      </c>
      <c r="J2036" s="1" t="s">
        <v>32</v>
      </c>
      <c r="K2036" s="1" t="s">
        <v>20</v>
      </c>
      <c r="L2036" s="1" t="s">
        <v>20</v>
      </c>
      <c r="M2036" s="1" t="s">
        <v>21</v>
      </c>
      <c r="N2036" s="1" t="s">
        <v>29</v>
      </c>
      <c r="O2036" s="1" t="s">
        <v>20</v>
      </c>
      <c r="P2036" s="1" t="str">
        <f>IFERROR( LOOKUP(Table1[[#This Row],[Age]],$AO$3:$AO$8,$AP$3:$AP$8), "Out of Range")</f>
        <v>26-35</v>
      </c>
      <c r="Q2036" s="1" t="str">
        <f>TEXT(Table1[[#This Row],[Date Joined]],"DD")</f>
        <v>31</v>
      </c>
      <c r="R2036" s="1" t="str">
        <f>TEXT(Table1[[#This Row],[Date Joined]],"MMM")</f>
        <v>Jul</v>
      </c>
      <c r="S2036" s="1" t="str">
        <f>TEXT(Table1[[#This Row],[Date Joined]],"YYYY")</f>
        <v>2017</v>
      </c>
    </row>
    <row r="2037" spans="1:19" x14ac:dyDescent="0.3">
      <c r="A2037" s="1" t="s">
        <v>2144</v>
      </c>
      <c r="B2037" s="1" t="s">
        <v>79</v>
      </c>
      <c r="C2037" s="1" t="s">
        <v>24</v>
      </c>
      <c r="D2037" s="2">
        <v>37</v>
      </c>
      <c r="E2037" s="1" t="s">
        <v>16</v>
      </c>
      <c r="F2037" s="1" t="s">
        <v>41</v>
      </c>
      <c r="G2037" s="28">
        <v>42991</v>
      </c>
      <c r="H2037" s="3">
        <v>140066.57999999999</v>
      </c>
      <c r="I2037" s="1" t="s">
        <v>49</v>
      </c>
      <c r="J2037" s="1" t="s">
        <v>32</v>
      </c>
      <c r="K2037" s="1" t="s">
        <v>20</v>
      </c>
      <c r="L2037" s="1" t="s">
        <v>20</v>
      </c>
      <c r="M2037" s="1" t="s">
        <v>21</v>
      </c>
      <c r="N2037" s="1" t="s">
        <v>22</v>
      </c>
      <c r="O2037" s="1" t="s">
        <v>20</v>
      </c>
      <c r="P2037" s="1" t="str">
        <f>IFERROR( LOOKUP(Table1[[#This Row],[Age]],$AO$3:$AO$8,$AP$3:$AP$8), "Out of Range")</f>
        <v>35-45</v>
      </c>
      <c r="Q2037" s="1" t="str">
        <f>TEXT(Table1[[#This Row],[Date Joined]],"DD")</f>
        <v>13</v>
      </c>
      <c r="R2037" s="1" t="str">
        <f>TEXT(Table1[[#This Row],[Date Joined]],"MMM")</f>
        <v>Sep</v>
      </c>
      <c r="S2037" s="1" t="str">
        <f>TEXT(Table1[[#This Row],[Date Joined]],"YYYY")</f>
        <v>2017</v>
      </c>
    </row>
    <row r="2038" spans="1:19" x14ac:dyDescent="0.3">
      <c r="A2038" s="1" t="s">
        <v>1569</v>
      </c>
      <c r="B2038" s="1" t="s">
        <v>67</v>
      </c>
      <c r="C2038" s="1" t="s">
        <v>15</v>
      </c>
      <c r="D2038" s="2">
        <v>30</v>
      </c>
      <c r="E2038" s="1" t="s">
        <v>16</v>
      </c>
      <c r="F2038" s="1" t="s">
        <v>17</v>
      </c>
      <c r="G2038" s="28">
        <v>42947</v>
      </c>
      <c r="H2038" s="3">
        <v>101993.81</v>
      </c>
      <c r="I2038" s="1" t="s">
        <v>18</v>
      </c>
      <c r="J2038" s="1" t="s">
        <v>22</v>
      </c>
      <c r="K2038" s="1" t="s">
        <v>20</v>
      </c>
      <c r="L2038" s="1" t="s">
        <v>20</v>
      </c>
      <c r="M2038" s="1" t="s">
        <v>21</v>
      </c>
      <c r="N2038" s="1" t="s">
        <v>22</v>
      </c>
      <c r="O2038" s="1" t="s">
        <v>20</v>
      </c>
      <c r="P2038" s="1" t="str">
        <f>IFERROR( LOOKUP(Table1[[#This Row],[Age]],$AO$3:$AO$8,$AP$3:$AP$8), "Out of Range")</f>
        <v>26-35</v>
      </c>
      <c r="Q2038" s="1" t="str">
        <f>TEXT(Table1[[#This Row],[Date Joined]],"DD")</f>
        <v>31</v>
      </c>
      <c r="R2038" s="1" t="str">
        <f>TEXT(Table1[[#This Row],[Date Joined]],"MMM")</f>
        <v>Jul</v>
      </c>
      <c r="S2038" s="1" t="str">
        <f>TEXT(Table1[[#This Row],[Date Joined]],"YYYY")</f>
        <v>2017</v>
      </c>
    </row>
    <row r="2039" spans="1:19" x14ac:dyDescent="0.3">
      <c r="A2039" s="1" t="s">
        <v>1576</v>
      </c>
      <c r="B2039" s="1" t="s">
        <v>30</v>
      </c>
      <c r="C2039" s="1" t="s">
        <v>15</v>
      </c>
      <c r="D2039" s="2">
        <v>30</v>
      </c>
      <c r="E2039" s="1" t="s">
        <v>25</v>
      </c>
      <c r="F2039" s="1" t="s">
        <v>17</v>
      </c>
      <c r="G2039" s="28">
        <v>42947</v>
      </c>
      <c r="H2039" s="3">
        <v>49289.120000000003</v>
      </c>
      <c r="I2039" s="1" t="s">
        <v>49</v>
      </c>
      <c r="J2039" s="1" t="s">
        <v>27</v>
      </c>
      <c r="K2039" s="1" t="s">
        <v>20</v>
      </c>
      <c r="L2039" s="1" t="s">
        <v>20</v>
      </c>
      <c r="M2039" s="1" t="s">
        <v>21</v>
      </c>
      <c r="N2039" s="1" t="s">
        <v>22</v>
      </c>
      <c r="O2039" s="1" t="s">
        <v>28</v>
      </c>
      <c r="P2039" s="1" t="str">
        <f>IFERROR( LOOKUP(Table1[[#This Row],[Age]],$AO$3:$AO$8,$AP$3:$AP$8), "Out of Range")</f>
        <v>26-35</v>
      </c>
      <c r="Q2039" s="1" t="str">
        <f>TEXT(Table1[[#This Row],[Date Joined]],"DD")</f>
        <v>31</v>
      </c>
      <c r="R2039" s="1" t="str">
        <f>TEXT(Table1[[#This Row],[Date Joined]],"MMM")</f>
        <v>Jul</v>
      </c>
      <c r="S2039" s="1" t="str">
        <f>TEXT(Table1[[#This Row],[Date Joined]],"YYYY")</f>
        <v>2017</v>
      </c>
    </row>
    <row r="2040" spans="1:19" x14ac:dyDescent="0.3">
      <c r="A2040" s="1" t="s">
        <v>2147</v>
      </c>
      <c r="B2040" s="1" t="s">
        <v>51</v>
      </c>
      <c r="C2040" s="1" t="s">
        <v>15</v>
      </c>
      <c r="D2040" s="2">
        <v>58</v>
      </c>
      <c r="E2040" s="1" t="s">
        <v>40</v>
      </c>
      <c r="F2040" s="1" t="s">
        <v>26</v>
      </c>
      <c r="G2040" s="28">
        <v>42991</v>
      </c>
      <c r="H2040" s="3">
        <v>30091.360000000001</v>
      </c>
      <c r="I2040" s="1" t="s">
        <v>31</v>
      </c>
      <c r="J2040" s="1" t="s">
        <v>27</v>
      </c>
      <c r="K2040" s="1" t="s">
        <v>28</v>
      </c>
      <c r="L2040" s="1" t="s">
        <v>20</v>
      </c>
      <c r="M2040" s="1" t="s">
        <v>21</v>
      </c>
      <c r="N2040" s="1" t="s">
        <v>22</v>
      </c>
      <c r="O2040" s="1" t="s">
        <v>20</v>
      </c>
      <c r="P2040" s="1" t="str">
        <f>IFERROR( LOOKUP(Table1[[#This Row],[Age]],$AO$3:$AO$8,$AP$3:$AP$8), "Out of Range")</f>
        <v>55-65</v>
      </c>
      <c r="Q2040" s="1" t="str">
        <f>TEXT(Table1[[#This Row],[Date Joined]],"DD")</f>
        <v>13</v>
      </c>
      <c r="R2040" s="1" t="str">
        <f>TEXT(Table1[[#This Row],[Date Joined]],"MMM")</f>
        <v>Sep</v>
      </c>
      <c r="S2040" s="1" t="str">
        <f>TEXT(Table1[[#This Row],[Date Joined]],"YYYY")</f>
        <v>2017</v>
      </c>
    </row>
    <row r="2041" spans="1:19" x14ac:dyDescent="0.3">
      <c r="A2041" s="1" t="s">
        <v>2148</v>
      </c>
      <c r="B2041" s="1" t="s">
        <v>79</v>
      </c>
      <c r="C2041" s="1" t="s">
        <v>15</v>
      </c>
      <c r="D2041" s="2">
        <v>40</v>
      </c>
      <c r="E2041" s="1" t="s">
        <v>40</v>
      </c>
      <c r="F2041" s="1" t="s">
        <v>17</v>
      </c>
      <c r="G2041" s="28">
        <v>42991</v>
      </c>
      <c r="H2041" s="3">
        <v>52155.1</v>
      </c>
      <c r="I2041" s="1" t="s">
        <v>18</v>
      </c>
      <c r="J2041" s="1" t="s">
        <v>32</v>
      </c>
      <c r="K2041" s="1" t="s">
        <v>20</v>
      </c>
      <c r="L2041" s="1" t="s">
        <v>20</v>
      </c>
      <c r="M2041" s="1" t="s">
        <v>21</v>
      </c>
      <c r="N2041" s="1" t="s">
        <v>22</v>
      </c>
      <c r="O2041" s="1" t="s">
        <v>20</v>
      </c>
      <c r="P2041" s="1" t="str">
        <f>IFERROR( LOOKUP(Table1[[#This Row],[Age]],$AO$3:$AO$8,$AP$3:$AP$8), "Out of Range")</f>
        <v>35-45</v>
      </c>
      <c r="Q2041" s="1" t="str">
        <f>TEXT(Table1[[#This Row],[Date Joined]],"DD")</f>
        <v>13</v>
      </c>
      <c r="R2041" s="1" t="str">
        <f>TEXT(Table1[[#This Row],[Date Joined]],"MMM")</f>
        <v>Sep</v>
      </c>
      <c r="S2041" s="1" t="str">
        <f>TEXT(Table1[[#This Row],[Date Joined]],"YYYY")</f>
        <v>2017</v>
      </c>
    </row>
    <row r="2042" spans="1:19" x14ac:dyDescent="0.3">
      <c r="A2042" s="1" t="s">
        <v>2149</v>
      </c>
      <c r="B2042" s="1" t="s">
        <v>70</v>
      </c>
      <c r="C2042" s="1" t="s">
        <v>24</v>
      </c>
      <c r="D2042" s="2">
        <v>64</v>
      </c>
      <c r="E2042" s="1" t="s">
        <v>40</v>
      </c>
      <c r="F2042" s="1" t="s">
        <v>26</v>
      </c>
      <c r="G2042" s="28">
        <v>42991</v>
      </c>
      <c r="H2042" s="3">
        <v>36908.269999999997</v>
      </c>
      <c r="I2042" s="1" t="s">
        <v>18</v>
      </c>
      <c r="J2042" s="1" t="s">
        <v>27</v>
      </c>
      <c r="K2042" s="1" t="s">
        <v>20</v>
      </c>
      <c r="L2042" s="1" t="s">
        <v>20</v>
      </c>
      <c r="M2042" s="1" t="s">
        <v>22</v>
      </c>
      <c r="N2042" s="1" t="s">
        <v>22</v>
      </c>
      <c r="O2042" s="1" t="s">
        <v>20</v>
      </c>
      <c r="P2042" s="1" t="str">
        <f>IFERROR( LOOKUP(Table1[[#This Row],[Age]],$AO$3:$AO$8,$AP$3:$AP$8), "Out of Range")</f>
        <v>55-65</v>
      </c>
      <c r="Q2042" s="1" t="str">
        <f>TEXT(Table1[[#This Row],[Date Joined]],"DD")</f>
        <v>13</v>
      </c>
      <c r="R2042" s="1" t="str">
        <f>TEXT(Table1[[#This Row],[Date Joined]],"MMM")</f>
        <v>Sep</v>
      </c>
      <c r="S2042" s="1" t="str">
        <f>TEXT(Table1[[#This Row],[Date Joined]],"YYYY")</f>
        <v>2017</v>
      </c>
    </row>
    <row r="2043" spans="1:19" x14ac:dyDescent="0.3">
      <c r="A2043" s="1" t="s">
        <v>1622</v>
      </c>
      <c r="B2043" s="1" t="s">
        <v>96</v>
      </c>
      <c r="C2043" s="1" t="s">
        <v>24</v>
      </c>
      <c r="D2043" s="2">
        <v>30</v>
      </c>
      <c r="E2043" s="1" t="s">
        <v>16</v>
      </c>
      <c r="F2043" s="1" t="s">
        <v>26</v>
      </c>
      <c r="G2043" s="28">
        <v>42952</v>
      </c>
      <c r="H2043" s="3">
        <v>141029.19</v>
      </c>
      <c r="I2043" s="1" t="s">
        <v>18</v>
      </c>
      <c r="J2043" s="1" t="s">
        <v>27</v>
      </c>
      <c r="K2043" s="1" t="s">
        <v>28</v>
      </c>
      <c r="L2043" s="1" t="s">
        <v>20</v>
      </c>
      <c r="M2043" s="1" t="s">
        <v>21</v>
      </c>
      <c r="N2043" s="1" t="s">
        <v>22</v>
      </c>
      <c r="O2043" s="1" t="s">
        <v>20</v>
      </c>
      <c r="P2043" s="1" t="str">
        <f>IFERROR( LOOKUP(Table1[[#This Row],[Age]],$AO$3:$AO$8,$AP$3:$AP$8), "Out of Range")</f>
        <v>26-35</v>
      </c>
      <c r="Q2043" s="1" t="str">
        <f>TEXT(Table1[[#This Row],[Date Joined]],"DD")</f>
        <v>05</v>
      </c>
      <c r="R2043" s="1" t="str">
        <f>TEXT(Table1[[#This Row],[Date Joined]],"MMM")</f>
        <v>Aug</v>
      </c>
      <c r="S2043" s="1" t="str">
        <f>TEXT(Table1[[#This Row],[Date Joined]],"YYYY")</f>
        <v>2017</v>
      </c>
    </row>
    <row r="2044" spans="1:19" x14ac:dyDescent="0.3">
      <c r="A2044" s="1" t="s">
        <v>2151</v>
      </c>
      <c r="B2044" s="1" t="s">
        <v>76</v>
      </c>
      <c r="C2044" s="1" t="s">
        <v>15</v>
      </c>
      <c r="D2044" s="2">
        <v>56</v>
      </c>
      <c r="E2044" s="1" t="s">
        <v>40</v>
      </c>
      <c r="F2044" s="1" t="s">
        <v>26</v>
      </c>
      <c r="G2044" s="28">
        <v>42991</v>
      </c>
      <c r="H2044" s="3">
        <v>13803.12</v>
      </c>
      <c r="I2044" s="1" t="s">
        <v>18</v>
      </c>
      <c r="J2044" s="1" t="s">
        <v>27</v>
      </c>
      <c r="K2044" s="1" t="s">
        <v>28</v>
      </c>
      <c r="L2044" s="1" t="s">
        <v>20</v>
      </c>
      <c r="M2044" s="1" t="s">
        <v>22</v>
      </c>
      <c r="N2044" s="1" t="s">
        <v>22</v>
      </c>
      <c r="O2044" s="1" t="s">
        <v>20</v>
      </c>
      <c r="P2044" s="1" t="str">
        <f>IFERROR( LOOKUP(Table1[[#This Row],[Age]],$AO$3:$AO$8,$AP$3:$AP$8), "Out of Range")</f>
        <v>55-65</v>
      </c>
      <c r="Q2044" s="1" t="str">
        <f>TEXT(Table1[[#This Row],[Date Joined]],"DD")</f>
        <v>13</v>
      </c>
      <c r="R2044" s="1" t="str">
        <f>TEXT(Table1[[#This Row],[Date Joined]],"MMM")</f>
        <v>Sep</v>
      </c>
      <c r="S2044" s="1" t="str">
        <f>TEXT(Table1[[#This Row],[Date Joined]],"YYYY")</f>
        <v>2017</v>
      </c>
    </row>
    <row r="2045" spans="1:19" x14ac:dyDescent="0.3">
      <c r="A2045" s="1" t="s">
        <v>2152</v>
      </c>
      <c r="B2045" s="1" t="s">
        <v>46</v>
      </c>
      <c r="C2045" s="1" t="s">
        <v>24</v>
      </c>
      <c r="D2045" s="2">
        <v>34</v>
      </c>
      <c r="E2045" s="1" t="s">
        <v>34</v>
      </c>
      <c r="F2045" s="1" t="s">
        <v>41</v>
      </c>
      <c r="G2045" s="28">
        <v>42991</v>
      </c>
      <c r="H2045" s="3">
        <v>82531.55</v>
      </c>
      <c r="I2045" s="1" t="s">
        <v>18</v>
      </c>
      <c r="J2045" s="1" t="s">
        <v>19</v>
      </c>
      <c r="K2045" s="1" t="s">
        <v>20</v>
      </c>
      <c r="L2045" s="1" t="s">
        <v>28</v>
      </c>
      <c r="M2045" s="1" t="s">
        <v>21</v>
      </c>
      <c r="N2045" s="1" t="s">
        <v>22</v>
      </c>
      <c r="O2045" s="1" t="s">
        <v>20</v>
      </c>
      <c r="P2045" s="1" t="str">
        <f>IFERROR( LOOKUP(Table1[[#This Row],[Age]],$AO$3:$AO$8,$AP$3:$AP$8), "Out of Range")</f>
        <v>26-35</v>
      </c>
      <c r="Q2045" s="1" t="str">
        <f>TEXT(Table1[[#This Row],[Date Joined]],"DD")</f>
        <v>13</v>
      </c>
      <c r="R2045" s="1" t="str">
        <f>TEXT(Table1[[#This Row],[Date Joined]],"MMM")</f>
        <v>Sep</v>
      </c>
      <c r="S2045" s="1" t="str">
        <f>TEXT(Table1[[#This Row],[Date Joined]],"YYYY")</f>
        <v>2017</v>
      </c>
    </row>
    <row r="2046" spans="1:19" x14ac:dyDescent="0.3">
      <c r="A2046" s="1" t="s">
        <v>2153</v>
      </c>
      <c r="B2046" s="1" t="s">
        <v>75</v>
      </c>
      <c r="C2046" s="1" t="s">
        <v>24</v>
      </c>
      <c r="D2046" s="2">
        <v>37</v>
      </c>
      <c r="E2046" s="1" t="s">
        <v>34</v>
      </c>
      <c r="F2046" s="1" t="s">
        <v>17</v>
      </c>
      <c r="G2046" s="28">
        <v>42991</v>
      </c>
      <c r="H2046" s="3">
        <v>24747.119999999999</v>
      </c>
      <c r="I2046" s="1" t="s">
        <v>18</v>
      </c>
      <c r="J2046" s="1" t="s">
        <v>32</v>
      </c>
      <c r="K2046" s="1" t="s">
        <v>28</v>
      </c>
      <c r="L2046" s="1" t="s">
        <v>20</v>
      </c>
      <c r="M2046" s="1" t="s">
        <v>22</v>
      </c>
      <c r="N2046" s="1" t="s">
        <v>22</v>
      </c>
      <c r="O2046" s="1" t="s">
        <v>20</v>
      </c>
      <c r="P2046" s="1" t="str">
        <f>IFERROR( LOOKUP(Table1[[#This Row],[Age]],$AO$3:$AO$8,$AP$3:$AP$8), "Out of Range")</f>
        <v>35-45</v>
      </c>
      <c r="Q2046" s="1" t="str">
        <f>TEXT(Table1[[#This Row],[Date Joined]],"DD")</f>
        <v>13</v>
      </c>
      <c r="R2046" s="1" t="str">
        <f>TEXT(Table1[[#This Row],[Date Joined]],"MMM")</f>
        <v>Sep</v>
      </c>
      <c r="S2046" s="1" t="str">
        <f>TEXT(Table1[[#This Row],[Date Joined]],"YYYY")</f>
        <v>2017</v>
      </c>
    </row>
    <row r="2047" spans="1:19" x14ac:dyDescent="0.3">
      <c r="A2047" s="1" t="s">
        <v>2154</v>
      </c>
      <c r="B2047" s="1" t="s">
        <v>80</v>
      </c>
      <c r="C2047" s="1" t="s">
        <v>24</v>
      </c>
      <c r="D2047" s="2">
        <v>19</v>
      </c>
      <c r="E2047" s="1" t="s">
        <v>25</v>
      </c>
      <c r="F2047" s="1" t="s">
        <v>26</v>
      </c>
      <c r="G2047" s="28">
        <v>42991</v>
      </c>
      <c r="H2047" s="3">
        <v>102.67</v>
      </c>
      <c r="I2047" s="1" t="s">
        <v>18</v>
      </c>
      <c r="J2047" s="1" t="s">
        <v>32</v>
      </c>
      <c r="K2047" s="1" t="s">
        <v>20</v>
      </c>
      <c r="L2047" s="1" t="s">
        <v>28</v>
      </c>
      <c r="M2047" s="1" t="s">
        <v>53</v>
      </c>
      <c r="N2047" s="1" t="s">
        <v>22</v>
      </c>
      <c r="O2047" s="1" t="s">
        <v>20</v>
      </c>
      <c r="P2047" s="1" t="str">
        <f>IFERROR( LOOKUP(Table1[[#This Row],[Age]],$AO$3:$AO$8,$AP$3:$AP$8), "Out of Range")</f>
        <v>15-25</v>
      </c>
      <c r="Q2047" s="1" t="str">
        <f>TEXT(Table1[[#This Row],[Date Joined]],"DD")</f>
        <v>13</v>
      </c>
      <c r="R2047" s="1" t="str">
        <f>TEXT(Table1[[#This Row],[Date Joined]],"MMM")</f>
        <v>Sep</v>
      </c>
      <c r="S2047" s="1" t="str">
        <f>TEXT(Table1[[#This Row],[Date Joined]],"YYYY")</f>
        <v>2017</v>
      </c>
    </row>
    <row r="2048" spans="1:19" x14ac:dyDescent="0.3">
      <c r="A2048" s="1" t="s">
        <v>2155</v>
      </c>
      <c r="B2048" s="1" t="s">
        <v>72</v>
      </c>
      <c r="C2048" s="1" t="s">
        <v>15</v>
      </c>
      <c r="D2048" s="2">
        <v>21</v>
      </c>
      <c r="E2048" s="1" t="s">
        <v>25</v>
      </c>
      <c r="F2048" s="1" t="s">
        <v>26</v>
      </c>
      <c r="G2048" s="28">
        <v>42991</v>
      </c>
      <c r="H2048" s="3">
        <v>24918.04</v>
      </c>
      <c r="I2048" s="1" t="s">
        <v>31</v>
      </c>
      <c r="J2048" s="1" t="s">
        <v>27</v>
      </c>
      <c r="K2048" s="1" t="s">
        <v>28</v>
      </c>
      <c r="L2048" s="1" t="s">
        <v>20</v>
      </c>
      <c r="M2048" s="1" t="s">
        <v>22</v>
      </c>
      <c r="N2048" s="1" t="s">
        <v>22</v>
      </c>
      <c r="O2048" s="1" t="s">
        <v>20</v>
      </c>
      <c r="P2048" s="1" t="str">
        <f>IFERROR( LOOKUP(Table1[[#This Row],[Age]],$AO$3:$AO$8,$AP$3:$AP$8), "Out of Range")</f>
        <v>15-25</v>
      </c>
      <c r="Q2048" s="1" t="str">
        <f>TEXT(Table1[[#This Row],[Date Joined]],"DD")</f>
        <v>13</v>
      </c>
      <c r="R2048" s="1" t="str">
        <f>TEXT(Table1[[#This Row],[Date Joined]],"MMM")</f>
        <v>Sep</v>
      </c>
      <c r="S2048" s="1" t="str">
        <f>TEXT(Table1[[#This Row],[Date Joined]],"YYYY")</f>
        <v>2017</v>
      </c>
    </row>
    <row r="2049" spans="1:19" x14ac:dyDescent="0.3">
      <c r="A2049" s="1" t="s">
        <v>2156</v>
      </c>
      <c r="B2049" s="1" t="s">
        <v>33</v>
      </c>
      <c r="C2049" s="1" t="s">
        <v>24</v>
      </c>
      <c r="D2049" s="2">
        <v>37</v>
      </c>
      <c r="E2049" s="1" t="s">
        <v>16</v>
      </c>
      <c r="F2049" s="1" t="s">
        <v>17</v>
      </c>
      <c r="G2049" s="28">
        <v>42992</v>
      </c>
      <c r="H2049" s="3">
        <v>46917.4</v>
      </c>
      <c r="I2049" s="1" t="s">
        <v>18</v>
      </c>
      <c r="J2049" s="1" t="s">
        <v>32</v>
      </c>
      <c r="K2049" s="1" t="s">
        <v>20</v>
      </c>
      <c r="L2049" s="1" t="s">
        <v>20</v>
      </c>
      <c r="M2049" s="1" t="s">
        <v>22</v>
      </c>
      <c r="N2049" s="1" t="s">
        <v>22</v>
      </c>
      <c r="O2049" s="1" t="s">
        <v>20</v>
      </c>
      <c r="P2049" s="1" t="str">
        <f>IFERROR( LOOKUP(Table1[[#This Row],[Age]],$AO$3:$AO$8,$AP$3:$AP$8), "Out of Range")</f>
        <v>35-45</v>
      </c>
      <c r="Q2049" s="1" t="str">
        <f>TEXT(Table1[[#This Row],[Date Joined]],"DD")</f>
        <v>14</v>
      </c>
      <c r="R2049" s="1" t="str">
        <f>TEXT(Table1[[#This Row],[Date Joined]],"MMM")</f>
        <v>Sep</v>
      </c>
      <c r="S2049" s="1" t="str">
        <f>TEXT(Table1[[#This Row],[Date Joined]],"YYYY")</f>
        <v>2017</v>
      </c>
    </row>
    <row r="2050" spans="1:19" x14ac:dyDescent="0.3">
      <c r="A2050" s="1" t="s">
        <v>1649</v>
      </c>
      <c r="B2050" s="1" t="s">
        <v>51</v>
      </c>
      <c r="C2050" s="1" t="s">
        <v>15</v>
      </c>
      <c r="D2050" s="2">
        <v>30</v>
      </c>
      <c r="E2050" s="1" t="s">
        <v>16</v>
      </c>
      <c r="F2050" s="1" t="s">
        <v>41</v>
      </c>
      <c r="G2050" s="28">
        <v>42955</v>
      </c>
      <c r="H2050" s="3">
        <v>123940.52</v>
      </c>
      <c r="I2050" s="1" t="s">
        <v>49</v>
      </c>
      <c r="J2050" s="1" t="s">
        <v>27</v>
      </c>
      <c r="K2050" s="1" t="s">
        <v>20</v>
      </c>
      <c r="L2050" s="1" t="s">
        <v>20</v>
      </c>
      <c r="M2050" s="1" t="s">
        <v>21</v>
      </c>
      <c r="N2050" s="1" t="s">
        <v>22</v>
      </c>
      <c r="O2050" s="1" t="s">
        <v>20</v>
      </c>
      <c r="P2050" s="1" t="str">
        <f>IFERROR( LOOKUP(Table1[[#This Row],[Age]],$AO$3:$AO$8,$AP$3:$AP$8), "Out of Range")</f>
        <v>26-35</v>
      </c>
      <c r="Q2050" s="1" t="str">
        <f>TEXT(Table1[[#This Row],[Date Joined]],"DD")</f>
        <v>08</v>
      </c>
      <c r="R2050" s="1" t="str">
        <f>TEXT(Table1[[#This Row],[Date Joined]],"MMM")</f>
        <v>Aug</v>
      </c>
      <c r="S2050" s="1" t="str">
        <f>TEXT(Table1[[#This Row],[Date Joined]],"YYYY")</f>
        <v>2017</v>
      </c>
    </row>
    <row r="2051" spans="1:19" x14ac:dyDescent="0.3">
      <c r="A2051" s="1" t="s">
        <v>1650</v>
      </c>
      <c r="B2051" s="1" t="s">
        <v>105</v>
      </c>
      <c r="C2051" s="1" t="s">
        <v>24</v>
      </c>
      <c r="D2051" s="2">
        <v>30</v>
      </c>
      <c r="E2051" s="1" t="s">
        <v>16</v>
      </c>
      <c r="F2051" s="1" t="s">
        <v>41</v>
      </c>
      <c r="G2051" s="28">
        <v>42955</v>
      </c>
      <c r="H2051" s="3">
        <v>129240.1</v>
      </c>
      <c r="I2051" s="1" t="s">
        <v>18</v>
      </c>
      <c r="J2051" s="1" t="s">
        <v>27</v>
      </c>
      <c r="K2051" s="1" t="s">
        <v>28</v>
      </c>
      <c r="L2051" s="1" t="s">
        <v>20</v>
      </c>
      <c r="M2051" s="1" t="s">
        <v>21</v>
      </c>
      <c r="N2051" s="1" t="s">
        <v>29</v>
      </c>
      <c r="O2051" s="1" t="s">
        <v>20</v>
      </c>
      <c r="P2051" s="1" t="str">
        <f>IFERROR( LOOKUP(Table1[[#This Row],[Age]],$AO$3:$AO$8,$AP$3:$AP$8), "Out of Range")</f>
        <v>26-35</v>
      </c>
      <c r="Q2051" s="1" t="str">
        <f>TEXT(Table1[[#This Row],[Date Joined]],"DD")</f>
        <v>08</v>
      </c>
      <c r="R2051" s="1" t="str">
        <f>TEXT(Table1[[#This Row],[Date Joined]],"MMM")</f>
        <v>Aug</v>
      </c>
      <c r="S2051" s="1" t="str">
        <f>TEXT(Table1[[#This Row],[Date Joined]],"YYYY")</f>
        <v>2017</v>
      </c>
    </row>
    <row r="2052" spans="1:19" x14ac:dyDescent="0.3">
      <c r="A2052" s="1" t="s">
        <v>2159</v>
      </c>
      <c r="B2052" s="1" t="s">
        <v>42</v>
      </c>
      <c r="C2052" s="1" t="s">
        <v>15</v>
      </c>
      <c r="D2052" s="2">
        <v>40</v>
      </c>
      <c r="E2052" s="1" t="s">
        <v>16</v>
      </c>
      <c r="F2052" s="1" t="s">
        <v>17</v>
      </c>
      <c r="G2052" s="28">
        <v>42992</v>
      </c>
      <c r="H2052" s="3">
        <v>68164.639999999999</v>
      </c>
      <c r="I2052" s="1" t="s">
        <v>18</v>
      </c>
      <c r="J2052" s="1" t="s">
        <v>19</v>
      </c>
      <c r="K2052" s="1" t="s">
        <v>28</v>
      </c>
      <c r="L2052" s="1" t="s">
        <v>20</v>
      </c>
      <c r="M2052" s="1" t="s">
        <v>21</v>
      </c>
      <c r="N2052" s="1" t="s">
        <v>29</v>
      </c>
      <c r="O2052" s="1" t="s">
        <v>20</v>
      </c>
      <c r="P2052" s="1" t="str">
        <f>IFERROR( LOOKUP(Table1[[#This Row],[Age]],$AO$3:$AO$8,$AP$3:$AP$8), "Out of Range")</f>
        <v>35-45</v>
      </c>
      <c r="Q2052" s="1" t="str">
        <f>TEXT(Table1[[#This Row],[Date Joined]],"DD")</f>
        <v>14</v>
      </c>
      <c r="R2052" s="1" t="str">
        <f>TEXT(Table1[[#This Row],[Date Joined]],"MMM")</f>
        <v>Sep</v>
      </c>
      <c r="S2052" s="1" t="str">
        <f>TEXT(Table1[[#This Row],[Date Joined]],"YYYY")</f>
        <v>2017</v>
      </c>
    </row>
    <row r="2053" spans="1:19" x14ac:dyDescent="0.3">
      <c r="A2053" s="1" t="s">
        <v>2160</v>
      </c>
      <c r="B2053" s="1" t="s">
        <v>70</v>
      </c>
      <c r="C2053" s="1" t="s">
        <v>15</v>
      </c>
      <c r="D2053" s="2">
        <v>48</v>
      </c>
      <c r="E2053" s="1" t="s">
        <v>16</v>
      </c>
      <c r="F2053" s="1" t="s">
        <v>26</v>
      </c>
      <c r="G2053" s="28">
        <v>42992</v>
      </c>
      <c r="H2053" s="3">
        <v>92633.4</v>
      </c>
      <c r="I2053" s="1" t="s">
        <v>31</v>
      </c>
      <c r="J2053" s="1" t="s">
        <v>27</v>
      </c>
      <c r="K2053" s="1" t="s">
        <v>28</v>
      </c>
      <c r="L2053" s="1" t="s">
        <v>20</v>
      </c>
      <c r="M2053" s="1" t="s">
        <v>22</v>
      </c>
      <c r="N2053" s="1" t="s">
        <v>22</v>
      </c>
      <c r="O2053" s="1" t="s">
        <v>28</v>
      </c>
      <c r="P2053" s="1" t="str">
        <f>IFERROR( LOOKUP(Table1[[#This Row],[Age]],$AO$3:$AO$8,$AP$3:$AP$8), "Out of Range")</f>
        <v>45-55</v>
      </c>
      <c r="Q2053" s="1" t="str">
        <f>TEXT(Table1[[#This Row],[Date Joined]],"DD")</f>
        <v>14</v>
      </c>
      <c r="R2053" s="1" t="str">
        <f>TEXT(Table1[[#This Row],[Date Joined]],"MMM")</f>
        <v>Sep</v>
      </c>
      <c r="S2053" s="1" t="str">
        <f>TEXT(Table1[[#This Row],[Date Joined]],"YYYY")</f>
        <v>2017</v>
      </c>
    </row>
    <row r="2054" spans="1:19" x14ac:dyDescent="0.3">
      <c r="A2054" s="1" t="s">
        <v>2161</v>
      </c>
      <c r="B2054" s="1" t="s">
        <v>77</v>
      </c>
      <c r="C2054" s="1" t="s">
        <v>15</v>
      </c>
      <c r="D2054" s="2">
        <v>38</v>
      </c>
      <c r="E2054" s="1" t="s">
        <v>16</v>
      </c>
      <c r="F2054" s="1" t="s">
        <v>17</v>
      </c>
      <c r="G2054" s="28">
        <v>42992</v>
      </c>
      <c r="H2054" s="3">
        <v>146301.29999999999</v>
      </c>
      <c r="I2054" s="1" t="s">
        <v>18</v>
      </c>
      <c r="J2054" s="1" t="s">
        <v>27</v>
      </c>
      <c r="K2054" s="1" t="s">
        <v>20</v>
      </c>
      <c r="L2054" s="1" t="s">
        <v>28</v>
      </c>
      <c r="M2054" s="1" t="s">
        <v>21</v>
      </c>
      <c r="N2054" s="1" t="s">
        <v>22</v>
      </c>
      <c r="O2054" s="1" t="s">
        <v>20</v>
      </c>
      <c r="P2054" s="1" t="str">
        <f>IFERROR( LOOKUP(Table1[[#This Row],[Age]],$AO$3:$AO$8,$AP$3:$AP$8), "Out of Range")</f>
        <v>35-45</v>
      </c>
      <c r="Q2054" s="1" t="str">
        <f>TEXT(Table1[[#This Row],[Date Joined]],"DD")</f>
        <v>14</v>
      </c>
      <c r="R2054" s="1" t="str">
        <f>TEXT(Table1[[#This Row],[Date Joined]],"MMM")</f>
        <v>Sep</v>
      </c>
      <c r="S2054" s="1" t="str">
        <f>TEXT(Table1[[#This Row],[Date Joined]],"YYYY")</f>
        <v>2017</v>
      </c>
    </row>
    <row r="2055" spans="1:19" x14ac:dyDescent="0.3">
      <c r="A2055" s="1" t="s">
        <v>2162</v>
      </c>
      <c r="B2055" s="1" t="s">
        <v>50</v>
      </c>
      <c r="C2055" s="1" t="s">
        <v>24</v>
      </c>
      <c r="D2055" s="2">
        <v>34</v>
      </c>
      <c r="E2055" s="1" t="s">
        <v>16</v>
      </c>
      <c r="F2055" s="1" t="s">
        <v>17</v>
      </c>
      <c r="G2055" s="28">
        <v>42992</v>
      </c>
      <c r="H2055" s="3">
        <v>11222.4</v>
      </c>
      <c r="I2055" s="1" t="s">
        <v>31</v>
      </c>
      <c r="J2055" s="1" t="s">
        <v>27</v>
      </c>
      <c r="K2055" s="1" t="s">
        <v>28</v>
      </c>
      <c r="L2055" s="1" t="s">
        <v>20</v>
      </c>
      <c r="M2055" s="1" t="s">
        <v>22</v>
      </c>
      <c r="N2055" s="1" t="s">
        <v>22</v>
      </c>
      <c r="O2055" s="1" t="s">
        <v>20</v>
      </c>
      <c r="P2055" s="1" t="str">
        <f>IFERROR( LOOKUP(Table1[[#This Row],[Age]],$AO$3:$AO$8,$AP$3:$AP$8), "Out of Range")</f>
        <v>26-35</v>
      </c>
      <c r="Q2055" s="1" t="str">
        <f>TEXT(Table1[[#This Row],[Date Joined]],"DD")</f>
        <v>14</v>
      </c>
      <c r="R2055" s="1" t="str">
        <f>TEXT(Table1[[#This Row],[Date Joined]],"MMM")</f>
        <v>Sep</v>
      </c>
      <c r="S2055" s="1" t="str">
        <f>TEXT(Table1[[#This Row],[Date Joined]],"YYYY")</f>
        <v>2017</v>
      </c>
    </row>
    <row r="2056" spans="1:19" x14ac:dyDescent="0.3">
      <c r="A2056" s="1" t="s">
        <v>1653</v>
      </c>
      <c r="B2056" s="1" t="s">
        <v>51</v>
      </c>
      <c r="C2056" s="1" t="s">
        <v>15</v>
      </c>
      <c r="D2056" s="2">
        <v>30</v>
      </c>
      <c r="E2056" s="1" t="s">
        <v>16</v>
      </c>
      <c r="F2056" s="1" t="s">
        <v>17</v>
      </c>
      <c r="G2056" s="28">
        <v>42955</v>
      </c>
      <c r="H2056" s="3">
        <v>56896.25</v>
      </c>
      <c r="I2056" s="1" t="s">
        <v>18</v>
      </c>
      <c r="J2056" s="1" t="s">
        <v>32</v>
      </c>
      <c r="K2056" s="1" t="s">
        <v>20</v>
      </c>
      <c r="L2056" s="1" t="s">
        <v>28</v>
      </c>
      <c r="M2056" s="1" t="s">
        <v>21</v>
      </c>
      <c r="N2056" s="1" t="s">
        <v>22</v>
      </c>
      <c r="O2056" s="1" t="s">
        <v>20</v>
      </c>
      <c r="P2056" s="1" t="str">
        <f>IFERROR( LOOKUP(Table1[[#This Row],[Age]],$AO$3:$AO$8,$AP$3:$AP$8), "Out of Range")</f>
        <v>26-35</v>
      </c>
      <c r="Q2056" s="1" t="str">
        <f>TEXT(Table1[[#This Row],[Date Joined]],"DD")</f>
        <v>08</v>
      </c>
      <c r="R2056" s="1" t="str">
        <f>TEXT(Table1[[#This Row],[Date Joined]],"MMM")</f>
        <v>Aug</v>
      </c>
      <c r="S2056" s="1" t="str">
        <f>TEXT(Table1[[#This Row],[Date Joined]],"YYYY")</f>
        <v>2017</v>
      </c>
    </row>
    <row r="2057" spans="1:19" x14ac:dyDescent="0.3">
      <c r="A2057" s="1" t="s">
        <v>2164</v>
      </c>
      <c r="B2057" s="1" t="s">
        <v>108</v>
      </c>
      <c r="C2057" s="1" t="s">
        <v>15</v>
      </c>
      <c r="D2057" s="2">
        <v>64</v>
      </c>
      <c r="E2057" s="1" t="s">
        <v>40</v>
      </c>
      <c r="F2057" s="1" t="s">
        <v>41</v>
      </c>
      <c r="G2057" s="28">
        <v>42992</v>
      </c>
      <c r="H2057" s="3">
        <v>21727.07</v>
      </c>
      <c r="I2057" s="1" t="s">
        <v>18</v>
      </c>
      <c r="J2057" s="1" t="s">
        <v>27</v>
      </c>
      <c r="K2057" s="1" t="s">
        <v>28</v>
      </c>
      <c r="L2057" s="1" t="s">
        <v>20</v>
      </c>
      <c r="M2057" s="1" t="s">
        <v>21</v>
      </c>
      <c r="N2057" s="1" t="s">
        <v>69</v>
      </c>
      <c r="O2057" s="1" t="s">
        <v>28</v>
      </c>
      <c r="P2057" s="1" t="str">
        <f>IFERROR( LOOKUP(Table1[[#This Row],[Age]],$AO$3:$AO$8,$AP$3:$AP$8), "Out of Range")</f>
        <v>55-65</v>
      </c>
      <c r="Q2057" s="1" t="str">
        <f>TEXT(Table1[[#This Row],[Date Joined]],"DD")</f>
        <v>14</v>
      </c>
      <c r="R2057" s="1" t="str">
        <f>TEXT(Table1[[#This Row],[Date Joined]],"MMM")</f>
        <v>Sep</v>
      </c>
      <c r="S2057" s="1" t="str">
        <f>TEXT(Table1[[#This Row],[Date Joined]],"YYYY")</f>
        <v>2017</v>
      </c>
    </row>
    <row r="2058" spans="1:19" x14ac:dyDescent="0.3">
      <c r="A2058" s="1" t="s">
        <v>2165</v>
      </c>
      <c r="B2058" s="1" t="s">
        <v>51</v>
      </c>
      <c r="C2058" s="1" t="s">
        <v>15</v>
      </c>
      <c r="D2058" s="2">
        <v>50</v>
      </c>
      <c r="E2058" s="1" t="s">
        <v>40</v>
      </c>
      <c r="F2058" s="1" t="s">
        <v>26</v>
      </c>
      <c r="G2058" s="28">
        <v>42992</v>
      </c>
      <c r="H2058" s="3">
        <v>63925.36</v>
      </c>
      <c r="I2058" s="1" t="s">
        <v>18</v>
      </c>
      <c r="J2058" s="1" t="s">
        <v>27</v>
      </c>
      <c r="K2058" s="1" t="s">
        <v>28</v>
      </c>
      <c r="L2058" s="1" t="s">
        <v>20</v>
      </c>
      <c r="M2058" s="1" t="s">
        <v>21</v>
      </c>
      <c r="N2058" s="1" t="s">
        <v>22</v>
      </c>
      <c r="O2058" s="1" t="s">
        <v>20</v>
      </c>
      <c r="P2058" s="1" t="str">
        <f>IFERROR( LOOKUP(Table1[[#This Row],[Age]],$AO$3:$AO$8,$AP$3:$AP$8), "Out of Range")</f>
        <v>45-55</v>
      </c>
      <c r="Q2058" s="1" t="str">
        <f>TEXT(Table1[[#This Row],[Date Joined]],"DD")</f>
        <v>14</v>
      </c>
      <c r="R2058" s="1" t="str">
        <f>TEXT(Table1[[#This Row],[Date Joined]],"MMM")</f>
        <v>Sep</v>
      </c>
      <c r="S2058" s="1" t="str">
        <f>TEXT(Table1[[#This Row],[Date Joined]],"YYYY")</f>
        <v>2017</v>
      </c>
    </row>
    <row r="2059" spans="1:19" x14ac:dyDescent="0.3">
      <c r="A2059" s="1" t="s">
        <v>2166</v>
      </c>
      <c r="B2059" s="1" t="s">
        <v>50</v>
      </c>
      <c r="C2059" s="1" t="s">
        <v>15</v>
      </c>
      <c r="D2059" s="2">
        <v>47</v>
      </c>
      <c r="E2059" s="1" t="s">
        <v>40</v>
      </c>
      <c r="F2059" s="1" t="s">
        <v>26</v>
      </c>
      <c r="G2059" s="28">
        <v>42992</v>
      </c>
      <c r="H2059" s="3">
        <v>48955.24</v>
      </c>
      <c r="I2059" s="1" t="s">
        <v>18</v>
      </c>
      <c r="J2059" s="1" t="s">
        <v>27</v>
      </c>
      <c r="K2059" s="1" t="s">
        <v>20</v>
      </c>
      <c r="L2059" s="1" t="s">
        <v>28</v>
      </c>
      <c r="M2059" s="1" t="s">
        <v>21</v>
      </c>
      <c r="N2059" s="1" t="s">
        <v>22</v>
      </c>
      <c r="O2059" s="1" t="s">
        <v>20</v>
      </c>
      <c r="P2059" s="1" t="str">
        <f>IFERROR( LOOKUP(Table1[[#This Row],[Age]],$AO$3:$AO$8,$AP$3:$AP$8), "Out of Range")</f>
        <v>45-55</v>
      </c>
      <c r="Q2059" s="1" t="str">
        <f>TEXT(Table1[[#This Row],[Date Joined]],"DD")</f>
        <v>14</v>
      </c>
      <c r="R2059" s="1" t="str">
        <f>TEXT(Table1[[#This Row],[Date Joined]],"MMM")</f>
        <v>Sep</v>
      </c>
      <c r="S2059" s="1" t="str">
        <f>TEXT(Table1[[#This Row],[Date Joined]],"YYYY")</f>
        <v>2017</v>
      </c>
    </row>
    <row r="2060" spans="1:19" x14ac:dyDescent="0.3">
      <c r="A2060" s="1" t="s">
        <v>2167</v>
      </c>
      <c r="B2060" s="1" t="s">
        <v>58</v>
      </c>
      <c r="C2060" s="1" t="s">
        <v>15</v>
      </c>
      <c r="D2060" s="2">
        <v>47</v>
      </c>
      <c r="E2060" s="1" t="s">
        <v>40</v>
      </c>
      <c r="F2060" s="1" t="s">
        <v>26</v>
      </c>
      <c r="G2060" s="28">
        <v>42992</v>
      </c>
      <c r="H2060" s="3">
        <v>38935.33</v>
      </c>
      <c r="I2060" s="1" t="s">
        <v>49</v>
      </c>
      <c r="J2060" s="1" t="s">
        <v>32</v>
      </c>
      <c r="K2060" s="1" t="s">
        <v>28</v>
      </c>
      <c r="L2060" s="1" t="s">
        <v>20</v>
      </c>
      <c r="M2060" s="1" t="s">
        <v>21</v>
      </c>
      <c r="N2060" s="1" t="s">
        <v>22</v>
      </c>
      <c r="O2060" s="1" t="s">
        <v>20</v>
      </c>
      <c r="P2060" s="1" t="str">
        <f>IFERROR( LOOKUP(Table1[[#This Row],[Age]],$AO$3:$AO$8,$AP$3:$AP$8), "Out of Range")</f>
        <v>45-55</v>
      </c>
      <c r="Q2060" s="1" t="str">
        <f>TEXT(Table1[[#This Row],[Date Joined]],"DD")</f>
        <v>14</v>
      </c>
      <c r="R2060" s="1" t="str">
        <f>TEXT(Table1[[#This Row],[Date Joined]],"MMM")</f>
        <v>Sep</v>
      </c>
      <c r="S2060" s="1" t="str">
        <f>TEXT(Table1[[#This Row],[Date Joined]],"YYYY")</f>
        <v>2017</v>
      </c>
    </row>
    <row r="2061" spans="1:19" x14ac:dyDescent="0.3">
      <c r="A2061" s="1" t="s">
        <v>2168</v>
      </c>
      <c r="B2061" s="1" t="s">
        <v>98</v>
      </c>
      <c r="C2061" s="1" t="s">
        <v>15</v>
      </c>
      <c r="D2061" s="2">
        <v>34</v>
      </c>
      <c r="E2061" s="1" t="s">
        <v>34</v>
      </c>
      <c r="F2061" s="1" t="s">
        <v>17</v>
      </c>
      <c r="G2061" s="28">
        <v>42992</v>
      </c>
      <c r="H2061" s="3">
        <v>88494.67</v>
      </c>
      <c r="I2061" s="1" t="s">
        <v>18</v>
      </c>
      <c r="J2061" s="1" t="s">
        <v>27</v>
      </c>
      <c r="K2061" s="1" t="s">
        <v>28</v>
      </c>
      <c r="L2061" s="1" t="s">
        <v>28</v>
      </c>
      <c r="M2061" s="1" t="s">
        <v>22</v>
      </c>
      <c r="N2061" s="1" t="s">
        <v>22</v>
      </c>
      <c r="O2061" s="1" t="s">
        <v>20</v>
      </c>
      <c r="P2061" s="1" t="str">
        <f>IFERROR( LOOKUP(Table1[[#This Row],[Age]],$AO$3:$AO$8,$AP$3:$AP$8), "Out of Range")</f>
        <v>26-35</v>
      </c>
      <c r="Q2061" s="1" t="str">
        <f>TEXT(Table1[[#This Row],[Date Joined]],"DD")</f>
        <v>14</v>
      </c>
      <c r="R2061" s="1" t="str">
        <f>TEXT(Table1[[#This Row],[Date Joined]],"MMM")</f>
        <v>Sep</v>
      </c>
      <c r="S2061" s="1" t="str">
        <f>TEXT(Table1[[#This Row],[Date Joined]],"YYYY")</f>
        <v>2017</v>
      </c>
    </row>
    <row r="2062" spans="1:19" x14ac:dyDescent="0.3">
      <c r="A2062" s="1" t="s">
        <v>1765</v>
      </c>
      <c r="B2062" s="1" t="s">
        <v>23</v>
      </c>
      <c r="C2062" s="1" t="s">
        <v>15</v>
      </c>
      <c r="D2062" s="2">
        <v>30</v>
      </c>
      <c r="E2062" s="1" t="s">
        <v>16</v>
      </c>
      <c r="F2062" s="1" t="s">
        <v>17</v>
      </c>
      <c r="G2062" s="28">
        <v>42965</v>
      </c>
      <c r="H2062" s="3">
        <v>48357.25</v>
      </c>
      <c r="I2062" s="1" t="s">
        <v>18</v>
      </c>
      <c r="J2062" s="1" t="s">
        <v>32</v>
      </c>
      <c r="K2062" s="1" t="s">
        <v>28</v>
      </c>
      <c r="L2062" s="1" t="s">
        <v>20</v>
      </c>
      <c r="M2062" s="1" t="s">
        <v>21</v>
      </c>
      <c r="N2062" s="1" t="s">
        <v>22</v>
      </c>
      <c r="O2062" s="1" t="s">
        <v>20</v>
      </c>
      <c r="P2062" s="1" t="str">
        <f>IFERROR( LOOKUP(Table1[[#This Row],[Age]],$AO$3:$AO$8,$AP$3:$AP$8), "Out of Range")</f>
        <v>26-35</v>
      </c>
      <c r="Q2062" s="1" t="str">
        <f>TEXT(Table1[[#This Row],[Date Joined]],"DD")</f>
        <v>18</v>
      </c>
      <c r="R2062" s="1" t="str">
        <f>TEXT(Table1[[#This Row],[Date Joined]],"MMM")</f>
        <v>Aug</v>
      </c>
      <c r="S2062" s="1" t="str">
        <f>TEXT(Table1[[#This Row],[Date Joined]],"YYYY")</f>
        <v>2017</v>
      </c>
    </row>
    <row r="2063" spans="1:19" x14ac:dyDescent="0.3">
      <c r="A2063" s="1" t="s">
        <v>2170</v>
      </c>
      <c r="B2063" s="1" t="s">
        <v>51</v>
      </c>
      <c r="C2063" s="1" t="s">
        <v>15</v>
      </c>
      <c r="D2063" s="2">
        <v>36</v>
      </c>
      <c r="E2063" s="1" t="s">
        <v>16</v>
      </c>
      <c r="F2063" s="1" t="s">
        <v>17</v>
      </c>
      <c r="G2063" s="28">
        <v>42993</v>
      </c>
      <c r="H2063" s="3">
        <v>88248.91</v>
      </c>
      <c r="I2063" s="1" t="s">
        <v>18</v>
      </c>
      <c r="J2063" s="1" t="s">
        <v>27</v>
      </c>
      <c r="K2063" s="1" t="s">
        <v>28</v>
      </c>
      <c r="L2063" s="1" t="s">
        <v>20</v>
      </c>
      <c r="M2063" s="1" t="s">
        <v>22</v>
      </c>
      <c r="N2063" s="1" t="s">
        <v>22</v>
      </c>
      <c r="O2063" s="1" t="s">
        <v>20</v>
      </c>
      <c r="P2063" s="1" t="str">
        <f>IFERROR( LOOKUP(Table1[[#This Row],[Age]],$AO$3:$AO$8,$AP$3:$AP$8), "Out of Range")</f>
        <v>35-45</v>
      </c>
      <c r="Q2063" s="1" t="str">
        <f>TEXT(Table1[[#This Row],[Date Joined]],"DD")</f>
        <v>15</v>
      </c>
      <c r="R2063" s="1" t="str">
        <f>TEXT(Table1[[#This Row],[Date Joined]],"MMM")</f>
        <v>Sep</v>
      </c>
      <c r="S2063" s="1" t="str">
        <f>TEXT(Table1[[#This Row],[Date Joined]],"YYYY")</f>
        <v>2017</v>
      </c>
    </row>
    <row r="2064" spans="1:19" x14ac:dyDescent="0.3">
      <c r="A2064" s="1" t="s">
        <v>2171</v>
      </c>
      <c r="B2064" s="1" t="s">
        <v>36</v>
      </c>
      <c r="C2064" s="1" t="s">
        <v>15</v>
      </c>
      <c r="D2064" s="2">
        <v>36</v>
      </c>
      <c r="E2064" s="1" t="s">
        <v>16</v>
      </c>
      <c r="F2064" s="1" t="s">
        <v>17</v>
      </c>
      <c r="G2064" s="28">
        <v>42993</v>
      </c>
      <c r="H2064" s="3">
        <v>41168.730000000003</v>
      </c>
      <c r="I2064" s="1" t="s">
        <v>18</v>
      </c>
      <c r="J2064" s="1" t="s">
        <v>22</v>
      </c>
      <c r="K2064" s="1" t="s">
        <v>28</v>
      </c>
      <c r="L2064" s="1" t="s">
        <v>20</v>
      </c>
      <c r="M2064" s="1" t="s">
        <v>21</v>
      </c>
      <c r="N2064" s="1" t="s">
        <v>29</v>
      </c>
      <c r="O2064" s="1" t="s">
        <v>20</v>
      </c>
      <c r="P2064" s="1" t="str">
        <f>IFERROR( LOOKUP(Table1[[#This Row],[Age]],$AO$3:$AO$8,$AP$3:$AP$8), "Out of Range")</f>
        <v>35-45</v>
      </c>
      <c r="Q2064" s="1" t="str">
        <f>TEXT(Table1[[#This Row],[Date Joined]],"DD")</f>
        <v>15</v>
      </c>
      <c r="R2064" s="1" t="str">
        <f>TEXT(Table1[[#This Row],[Date Joined]],"MMM")</f>
        <v>Sep</v>
      </c>
      <c r="S2064" s="1" t="str">
        <f>TEXT(Table1[[#This Row],[Date Joined]],"YYYY")</f>
        <v>2017</v>
      </c>
    </row>
    <row r="2065" spans="1:19" x14ac:dyDescent="0.3">
      <c r="A2065" s="1" t="s">
        <v>1792</v>
      </c>
      <c r="B2065" s="1" t="s">
        <v>63</v>
      </c>
      <c r="C2065" s="1" t="s">
        <v>24</v>
      </c>
      <c r="D2065" s="2">
        <v>30</v>
      </c>
      <c r="E2065" s="1" t="s">
        <v>16</v>
      </c>
      <c r="F2065" s="1" t="s">
        <v>17</v>
      </c>
      <c r="G2065" s="28">
        <v>42968</v>
      </c>
      <c r="H2065" s="3">
        <v>81713.64</v>
      </c>
      <c r="I2065" s="1" t="s">
        <v>31</v>
      </c>
      <c r="J2065" s="1" t="s">
        <v>19</v>
      </c>
      <c r="K2065" s="1" t="s">
        <v>28</v>
      </c>
      <c r="L2065" s="1" t="s">
        <v>28</v>
      </c>
      <c r="M2065" s="1" t="s">
        <v>21</v>
      </c>
      <c r="N2065" s="1" t="s">
        <v>22</v>
      </c>
      <c r="O2065" s="1" t="s">
        <v>20</v>
      </c>
      <c r="P2065" s="1" t="str">
        <f>IFERROR( LOOKUP(Table1[[#This Row],[Age]],$AO$3:$AO$8,$AP$3:$AP$8), "Out of Range")</f>
        <v>26-35</v>
      </c>
      <c r="Q2065" s="1" t="str">
        <f>TEXT(Table1[[#This Row],[Date Joined]],"DD")</f>
        <v>21</v>
      </c>
      <c r="R2065" s="1" t="str">
        <f>TEXT(Table1[[#This Row],[Date Joined]],"MMM")</f>
        <v>Aug</v>
      </c>
      <c r="S2065" s="1" t="str">
        <f>TEXT(Table1[[#This Row],[Date Joined]],"YYYY")</f>
        <v>2017</v>
      </c>
    </row>
    <row r="2066" spans="1:19" x14ac:dyDescent="0.3">
      <c r="A2066" s="1" t="s">
        <v>1827</v>
      </c>
      <c r="B2066" s="1" t="s">
        <v>104</v>
      </c>
      <c r="C2066" s="1" t="s">
        <v>24</v>
      </c>
      <c r="D2066" s="2">
        <v>30</v>
      </c>
      <c r="E2066" s="1" t="s">
        <v>16</v>
      </c>
      <c r="F2066" s="1" t="s">
        <v>26</v>
      </c>
      <c r="G2066" s="28">
        <v>42970</v>
      </c>
      <c r="H2066" s="3">
        <v>169450.88</v>
      </c>
      <c r="I2066" s="1" t="s">
        <v>18</v>
      </c>
      <c r="J2066" s="1" t="s">
        <v>19</v>
      </c>
      <c r="K2066" s="1" t="s">
        <v>20</v>
      </c>
      <c r="L2066" s="1" t="s">
        <v>20</v>
      </c>
      <c r="M2066" s="1" t="s">
        <v>22</v>
      </c>
      <c r="N2066" s="1" t="s">
        <v>22</v>
      </c>
      <c r="O2066" s="1" t="s">
        <v>20</v>
      </c>
      <c r="P2066" s="1" t="str">
        <f>IFERROR( LOOKUP(Table1[[#This Row],[Age]],$AO$3:$AO$8,$AP$3:$AP$8), "Out of Range")</f>
        <v>26-35</v>
      </c>
      <c r="Q2066" s="1" t="str">
        <f>TEXT(Table1[[#This Row],[Date Joined]],"DD")</f>
        <v>23</v>
      </c>
      <c r="R2066" s="1" t="str">
        <f>TEXT(Table1[[#This Row],[Date Joined]],"MMM")</f>
        <v>Aug</v>
      </c>
      <c r="S2066" s="1" t="str">
        <f>TEXT(Table1[[#This Row],[Date Joined]],"YYYY")</f>
        <v>2017</v>
      </c>
    </row>
    <row r="2067" spans="1:19" x14ac:dyDescent="0.3">
      <c r="A2067" s="1" t="s">
        <v>1837</v>
      </c>
      <c r="B2067" s="1" t="s">
        <v>36</v>
      </c>
      <c r="C2067" s="1" t="s">
        <v>24</v>
      </c>
      <c r="D2067" s="2">
        <v>30</v>
      </c>
      <c r="E2067" s="1" t="s">
        <v>16</v>
      </c>
      <c r="F2067" s="1" t="s">
        <v>41</v>
      </c>
      <c r="G2067" s="28">
        <v>42970</v>
      </c>
      <c r="H2067" s="3">
        <v>108767.03999999999</v>
      </c>
      <c r="I2067" s="1" t="s">
        <v>18</v>
      </c>
      <c r="J2067" s="1" t="s">
        <v>22</v>
      </c>
      <c r="K2067" s="1" t="s">
        <v>20</v>
      </c>
      <c r="L2067" s="1" t="s">
        <v>20</v>
      </c>
      <c r="M2067" s="1" t="s">
        <v>22</v>
      </c>
      <c r="N2067" s="1" t="s">
        <v>22</v>
      </c>
      <c r="O2067" s="1" t="s">
        <v>20</v>
      </c>
      <c r="P2067" s="1" t="str">
        <f>IFERROR( LOOKUP(Table1[[#This Row],[Age]],$AO$3:$AO$8,$AP$3:$AP$8), "Out of Range")</f>
        <v>26-35</v>
      </c>
      <c r="Q2067" s="1" t="str">
        <f>TEXT(Table1[[#This Row],[Date Joined]],"DD")</f>
        <v>23</v>
      </c>
      <c r="R2067" s="1" t="str">
        <f>TEXT(Table1[[#This Row],[Date Joined]],"MMM")</f>
        <v>Aug</v>
      </c>
      <c r="S2067" s="1" t="str">
        <f>TEXT(Table1[[#This Row],[Date Joined]],"YYYY")</f>
        <v>2017</v>
      </c>
    </row>
    <row r="2068" spans="1:19" x14ac:dyDescent="0.3">
      <c r="A2068" s="1" t="s">
        <v>2175</v>
      </c>
      <c r="B2068" s="1" t="s">
        <v>50</v>
      </c>
      <c r="C2068" s="1" t="s">
        <v>15</v>
      </c>
      <c r="D2068" s="2">
        <v>44</v>
      </c>
      <c r="E2068" s="1" t="s">
        <v>16</v>
      </c>
      <c r="F2068" s="1" t="s">
        <v>17</v>
      </c>
      <c r="G2068" s="28">
        <v>42993</v>
      </c>
      <c r="H2068" s="3">
        <v>97826.76</v>
      </c>
      <c r="I2068" s="1" t="s">
        <v>49</v>
      </c>
      <c r="J2068" s="1" t="s">
        <v>32</v>
      </c>
      <c r="K2068" s="1" t="s">
        <v>28</v>
      </c>
      <c r="L2068" s="1" t="s">
        <v>20</v>
      </c>
      <c r="M2068" s="1" t="s">
        <v>53</v>
      </c>
      <c r="N2068" s="1" t="s">
        <v>22</v>
      </c>
      <c r="O2068" s="1" t="s">
        <v>20</v>
      </c>
      <c r="P2068" s="1" t="str">
        <f>IFERROR( LOOKUP(Table1[[#This Row],[Age]],$AO$3:$AO$8,$AP$3:$AP$8), "Out of Range")</f>
        <v>35-45</v>
      </c>
      <c r="Q2068" s="1" t="str">
        <f>TEXT(Table1[[#This Row],[Date Joined]],"DD")</f>
        <v>15</v>
      </c>
      <c r="R2068" s="1" t="str">
        <f>TEXT(Table1[[#This Row],[Date Joined]],"MMM")</f>
        <v>Sep</v>
      </c>
      <c r="S2068" s="1" t="str">
        <f>TEXT(Table1[[#This Row],[Date Joined]],"YYYY")</f>
        <v>2017</v>
      </c>
    </row>
    <row r="2069" spans="1:19" x14ac:dyDescent="0.3">
      <c r="A2069" s="1" t="s">
        <v>2176</v>
      </c>
      <c r="B2069" s="1" t="s">
        <v>44</v>
      </c>
      <c r="C2069" s="1" t="s">
        <v>15</v>
      </c>
      <c r="D2069" s="2">
        <v>51</v>
      </c>
      <c r="E2069" s="1" t="s">
        <v>40</v>
      </c>
      <c r="F2069" s="1" t="s">
        <v>41</v>
      </c>
      <c r="G2069" s="28">
        <v>42993</v>
      </c>
      <c r="H2069" s="3">
        <v>92632.45</v>
      </c>
      <c r="I2069" s="1" t="s">
        <v>49</v>
      </c>
      <c r="J2069" s="1" t="s">
        <v>19</v>
      </c>
      <c r="K2069" s="1" t="s">
        <v>28</v>
      </c>
      <c r="L2069" s="1" t="s">
        <v>20</v>
      </c>
      <c r="M2069" s="1" t="s">
        <v>21</v>
      </c>
      <c r="N2069" s="1" t="s">
        <v>38</v>
      </c>
      <c r="O2069" s="1" t="s">
        <v>20</v>
      </c>
      <c r="P2069" s="1" t="str">
        <f>IFERROR( LOOKUP(Table1[[#This Row],[Age]],$AO$3:$AO$8,$AP$3:$AP$8), "Out of Range")</f>
        <v>45-55</v>
      </c>
      <c r="Q2069" s="1" t="str">
        <f>TEXT(Table1[[#This Row],[Date Joined]],"DD")</f>
        <v>15</v>
      </c>
      <c r="R2069" s="1" t="str">
        <f>TEXT(Table1[[#This Row],[Date Joined]],"MMM")</f>
        <v>Sep</v>
      </c>
      <c r="S2069" s="1" t="str">
        <f>TEXT(Table1[[#This Row],[Date Joined]],"YYYY")</f>
        <v>2017</v>
      </c>
    </row>
    <row r="2070" spans="1:19" x14ac:dyDescent="0.3">
      <c r="A2070" s="1" t="s">
        <v>2177</v>
      </c>
      <c r="B2070" s="1" t="s">
        <v>72</v>
      </c>
      <c r="C2070" s="1" t="s">
        <v>15</v>
      </c>
      <c r="D2070" s="2">
        <v>54</v>
      </c>
      <c r="E2070" s="1" t="s">
        <v>40</v>
      </c>
      <c r="F2070" s="1" t="s">
        <v>26</v>
      </c>
      <c r="G2070" s="28">
        <v>42993</v>
      </c>
      <c r="H2070" s="3">
        <v>61661.7</v>
      </c>
      <c r="I2070" s="1" t="s">
        <v>18</v>
      </c>
      <c r="J2070" s="1" t="s">
        <v>27</v>
      </c>
      <c r="K2070" s="1" t="s">
        <v>28</v>
      </c>
      <c r="L2070" s="1" t="s">
        <v>20</v>
      </c>
      <c r="M2070" s="1" t="s">
        <v>21</v>
      </c>
      <c r="N2070" s="1" t="s">
        <v>29</v>
      </c>
      <c r="O2070" s="1" t="s">
        <v>28</v>
      </c>
      <c r="P2070" s="1" t="str">
        <f>IFERROR( LOOKUP(Table1[[#This Row],[Age]],$AO$3:$AO$8,$AP$3:$AP$8), "Out of Range")</f>
        <v>45-55</v>
      </c>
      <c r="Q2070" s="1" t="str">
        <f>TEXT(Table1[[#This Row],[Date Joined]],"DD")</f>
        <v>15</v>
      </c>
      <c r="R2070" s="1" t="str">
        <f>TEXT(Table1[[#This Row],[Date Joined]],"MMM")</f>
        <v>Sep</v>
      </c>
      <c r="S2070" s="1" t="str">
        <f>TEXT(Table1[[#This Row],[Date Joined]],"YYYY")</f>
        <v>2017</v>
      </c>
    </row>
    <row r="2071" spans="1:19" x14ac:dyDescent="0.3">
      <c r="A2071" s="1" t="s">
        <v>2178</v>
      </c>
      <c r="B2071" s="1" t="s">
        <v>61</v>
      </c>
      <c r="C2071" s="1" t="s">
        <v>15</v>
      </c>
      <c r="D2071" s="2">
        <v>53</v>
      </c>
      <c r="E2071" s="1" t="s">
        <v>40</v>
      </c>
      <c r="F2071" s="1" t="s">
        <v>26</v>
      </c>
      <c r="G2071" s="28">
        <v>42993</v>
      </c>
      <c r="H2071" s="3">
        <v>181791.93</v>
      </c>
      <c r="I2071" s="1" t="s">
        <v>31</v>
      </c>
      <c r="J2071" s="1" t="s">
        <v>32</v>
      </c>
      <c r="K2071" s="1" t="s">
        <v>28</v>
      </c>
      <c r="L2071" s="1" t="s">
        <v>20</v>
      </c>
      <c r="M2071" s="1" t="s">
        <v>21</v>
      </c>
      <c r="N2071" s="1" t="s">
        <v>29</v>
      </c>
      <c r="O2071" s="1" t="s">
        <v>20</v>
      </c>
      <c r="P2071" s="1" t="str">
        <f>IFERROR( LOOKUP(Table1[[#This Row],[Age]],$AO$3:$AO$8,$AP$3:$AP$8), "Out of Range")</f>
        <v>45-55</v>
      </c>
      <c r="Q2071" s="1" t="str">
        <f>TEXT(Table1[[#This Row],[Date Joined]],"DD")</f>
        <v>15</v>
      </c>
      <c r="R2071" s="1" t="str">
        <f>TEXT(Table1[[#This Row],[Date Joined]],"MMM")</f>
        <v>Sep</v>
      </c>
      <c r="S2071" s="1" t="str">
        <f>TEXT(Table1[[#This Row],[Date Joined]],"YYYY")</f>
        <v>2017</v>
      </c>
    </row>
    <row r="2072" spans="1:19" x14ac:dyDescent="0.3">
      <c r="A2072" s="1" t="s">
        <v>2179</v>
      </c>
      <c r="B2072" s="1" t="s">
        <v>67</v>
      </c>
      <c r="C2072" s="1" t="s">
        <v>24</v>
      </c>
      <c r="D2072" s="2">
        <v>51</v>
      </c>
      <c r="E2072" s="1" t="s">
        <v>40</v>
      </c>
      <c r="F2072" s="1" t="s">
        <v>41</v>
      </c>
      <c r="G2072" s="28">
        <v>42993</v>
      </c>
      <c r="H2072" s="3">
        <v>82172.63</v>
      </c>
      <c r="I2072" s="1" t="s">
        <v>18</v>
      </c>
      <c r="J2072" s="1" t="s">
        <v>27</v>
      </c>
      <c r="K2072" s="1" t="s">
        <v>20</v>
      </c>
      <c r="L2072" s="1" t="s">
        <v>20</v>
      </c>
      <c r="M2072" s="1" t="s">
        <v>53</v>
      </c>
      <c r="N2072" s="1" t="s">
        <v>69</v>
      </c>
      <c r="O2072" s="1" t="s">
        <v>20</v>
      </c>
      <c r="P2072" s="1" t="str">
        <f>IFERROR( LOOKUP(Table1[[#This Row],[Age]],$AO$3:$AO$8,$AP$3:$AP$8), "Out of Range")</f>
        <v>45-55</v>
      </c>
      <c r="Q2072" s="1" t="str">
        <f>TEXT(Table1[[#This Row],[Date Joined]],"DD")</f>
        <v>15</v>
      </c>
      <c r="R2072" s="1" t="str">
        <f>TEXT(Table1[[#This Row],[Date Joined]],"MMM")</f>
        <v>Sep</v>
      </c>
      <c r="S2072" s="1" t="str">
        <f>TEXT(Table1[[#This Row],[Date Joined]],"YYYY")</f>
        <v>2017</v>
      </c>
    </row>
    <row r="2073" spans="1:19" x14ac:dyDescent="0.3">
      <c r="A2073" s="1" t="s">
        <v>2180</v>
      </c>
      <c r="B2073" s="1" t="s">
        <v>37</v>
      </c>
      <c r="C2073" s="1" t="s">
        <v>24</v>
      </c>
      <c r="D2073" s="2">
        <v>48</v>
      </c>
      <c r="E2073" s="1" t="s">
        <v>40</v>
      </c>
      <c r="F2073" s="1" t="s">
        <v>41</v>
      </c>
      <c r="G2073" s="28">
        <v>42993</v>
      </c>
      <c r="H2073" s="3">
        <v>109443.78</v>
      </c>
      <c r="I2073" s="1" t="s">
        <v>18</v>
      </c>
      <c r="J2073" s="1" t="s">
        <v>27</v>
      </c>
      <c r="K2073" s="1" t="s">
        <v>28</v>
      </c>
      <c r="L2073" s="1" t="s">
        <v>20</v>
      </c>
      <c r="M2073" s="1" t="s">
        <v>21</v>
      </c>
      <c r="N2073" s="1" t="s">
        <v>22</v>
      </c>
      <c r="O2073" s="1" t="s">
        <v>20</v>
      </c>
      <c r="P2073" s="1" t="str">
        <f>IFERROR( LOOKUP(Table1[[#This Row],[Age]],$AO$3:$AO$8,$AP$3:$AP$8), "Out of Range")</f>
        <v>45-55</v>
      </c>
      <c r="Q2073" s="1" t="str">
        <f>TEXT(Table1[[#This Row],[Date Joined]],"DD")</f>
        <v>15</v>
      </c>
      <c r="R2073" s="1" t="str">
        <f>TEXT(Table1[[#This Row],[Date Joined]],"MMM")</f>
        <v>Sep</v>
      </c>
      <c r="S2073" s="1" t="str">
        <f>TEXT(Table1[[#This Row],[Date Joined]],"YYYY")</f>
        <v>2017</v>
      </c>
    </row>
    <row r="2074" spans="1:19" x14ac:dyDescent="0.3">
      <c r="A2074" s="1" t="s">
        <v>2181</v>
      </c>
      <c r="B2074" s="1" t="s">
        <v>75</v>
      </c>
      <c r="C2074" s="1" t="s">
        <v>24</v>
      </c>
      <c r="D2074" s="2">
        <v>34</v>
      </c>
      <c r="E2074" s="1" t="s">
        <v>34</v>
      </c>
      <c r="F2074" s="1" t="s">
        <v>17</v>
      </c>
      <c r="G2074" s="28">
        <v>42993</v>
      </c>
      <c r="H2074" s="3">
        <v>33566.43</v>
      </c>
      <c r="I2074" s="1" t="s">
        <v>31</v>
      </c>
      <c r="J2074" s="1" t="s">
        <v>32</v>
      </c>
      <c r="K2074" s="1" t="s">
        <v>28</v>
      </c>
      <c r="L2074" s="1" t="s">
        <v>28</v>
      </c>
      <c r="M2074" s="1" t="s">
        <v>21</v>
      </c>
      <c r="N2074" s="1" t="s">
        <v>22</v>
      </c>
      <c r="O2074" s="1" t="s">
        <v>20</v>
      </c>
      <c r="P2074" s="1" t="str">
        <f>IFERROR( LOOKUP(Table1[[#This Row],[Age]],$AO$3:$AO$8,$AP$3:$AP$8), "Out of Range")</f>
        <v>26-35</v>
      </c>
      <c r="Q2074" s="1" t="str">
        <f>TEXT(Table1[[#This Row],[Date Joined]],"DD")</f>
        <v>15</v>
      </c>
      <c r="R2074" s="1" t="str">
        <f>TEXT(Table1[[#This Row],[Date Joined]],"MMM")</f>
        <v>Sep</v>
      </c>
      <c r="S2074" s="1" t="str">
        <f>TEXT(Table1[[#This Row],[Date Joined]],"YYYY")</f>
        <v>2017</v>
      </c>
    </row>
    <row r="2075" spans="1:19" x14ac:dyDescent="0.3">
      <c r="A2075" s="1" t="s">
        <v>2182</v>
      </c>
      <c r="B2075" s="1" t="s">
        <v>55</v>
      </c>
      <c r="C2075" s="1" t="s">
        <v>24</v>
      </c>
      <c r="D2075" s="2">
        <v>38</v>
      </c>
      <c r="E2075" s="1" t="s">
        <v>34</v>
      </c>
      <c r="F2075" s="1" t="s">
        <v>17</v>
      </c>
      <c r="G2075" s="28">
        <v>42993</v>
      </c>
      <c r="H2075" s="3">
        <v>129689.1</v>
      </c>
      <c r="I2075" s="1" t="s">
        <v>31</v>
      </c>
      <c r="J2075" s="1" t="s">
        <v>27</v>
      </c>
      <c r="K2075" s="1" t="s">
        <v>20</v>
      </c>
      <c r="L2075" s="1" t="s">
        <v>20</v>
      </c>
      <c r="M2075" s="1" t="s">
        <v>21</v>
      </c>
      <c r="N2075" s="1" t="s">
        <v>22</v>
      </c>
      <c r="O2075" s="1" t="s">
        <v>28</v>
      </c>
      <c r="P2075" s="1" t="str">
        <f>IFERROR( LOOKUP(Table1[[#This Row],[Age]],$AO$3:$AO$8,$AP$3:$AP$8), "Out of Range")</f>
        <v>35-45</v>
      </c>
      <c r="Q2075" s="1" t="str">
        <f>TEXT(Table1[[#This Row],[Date Joined]],"DD")</f>
        <v>15</v>
      </c>
      <c r="R2075" s="1" t="str">
        <f>TEXT(Table1[[#This Row],[Date Joined]],"MMM")</f>
        <v>Sep</v>
      </c>
      <c r="S2075" s="1" t="str">
        <f>TEXT(Table1[[#This Row],[Date Joined]],"YYYY")</f>
        <v>2017</v>
      </c>
    </row>
    <row r="2076" spans="1:19" x14ac:dyDescent="0.3">
      <c r="A2076" s="1" t="s">
        <v>1838</v>
      </c>
      <c r="B2076" s="1" t="s">
        <v>37</v>
      </c>
      <c r="C2076" s="1" t="s">
        <v>15</v>
      </c>
      <c r="D2076" s="2">
        <v>30</v>
      </c>
      <c r="E2076" s="1" t="s">
        <v>16</v>
      </c>
      <c r="F2076" s="1" t="s">
        <v>41</v>
      </c>
      <c r="G2076" s="28">
        <v>42970</v>
      </c>
      <c r="H2076" s="3">
        <v>18874.900000000001</v>
      </c>
      <c r="I2076" s="1" t="s">
        <v>31</v>
      </c>
      <c r="J2076" s="1" t="s">
        <v>27</v>
      </c>
      <c r="K2076" s="1" t="s">
        <v>28</v>
      </c>
      <c r="L2076" s="1" t="s">
        <v>20</v>
      </c>
      <c r="M2076" s="1" t="s">
        <v>21</v>
      </c>
      <c r="N2076" s="1" t="s">
        <v>29</v>
      </c>
      <c r="O2076" s="1" t="s">
        <v>28</v>
      </c>
      <c r="P2076" s="1" t="str">
        <f>IFERROR( LOOKUP(Table1[[#This Row],[Age]],$AO$3:$AO$8,$AP$3:$AP$8), "Out of Range")</f>
        <v>26-35</v>
      </c>
      <c r="Q2076" s="1" t="str">
        <f>TEXT(Table1[[#This Row],[Date Joined]],"DD")</f>
        <v>23</v>
      </c>
      <c r="R2076" s="1" t="str">
        <f>TEXT(Table1[[#This Row],[Date Joined]],"MMM")</f>
        <v>Aug</v>
      </c>
      <c r="S2076" s="1" t="str">
        <f>TEXT(Table1[[#This Row],[Date Joined]],"YYYY")</f>
        <v>2017</v>
      </c>
    </row>
    <row r="2077" spans="1:19" x14ac:dyDescent="0.3">
      <c r="A2077" s="1" t="s">
        <v>1861</v>
      </c>
      <c r="B2077" s="1" t="s">
        <v>89</v>
      </c>
      <c r="C2077" s="1" t="s">
        <v>24</v>
      </c>
      <c r="D2077" s="2">
        <v>30</v>
      </c>
      <c r="E2077" s="1" t="s">
        <v>25</v>
      </c>
      <c r="F2077" s="1" t="s">
        <v>41</v>
      </c>
      <c r="G2077" s="28">
        <v>42970</v>
      </c>
      <c r="H2077" s="3">
        <v>77597.13</v>
      </c>
      <c r="I2077" s="1" t="s">
        <v>18</v>
      </c>
      <c r="J2077" s="1" t="s">
        <v>32</v>
      </c>
      <c r="K2077" s="1" t="s">
        <v>20</v>
      </c>
      <c r="L2077" s="1" t="s">
        <v>20</v>
      </c>
      <c r="M2077" s="1" t="s">
        <v>21</v>
      </c>
      <c r="N2077" s="1" t="s">
        <v>22</v>
      </c>
      <c r="O2077" s="1" t="s">
        <v>20</v>
      </c>
      <c r="P2077" s="1" t="str">
        <f>IFERROR( LOOKUP(Table1[[#This Row],[Age]],$AO$3:$AO$8,$AP$3:$AP$8), "Out of Range")</f>
        <v>26-35</v>
      </c>
      <c r="Q2077" s="1" t="str">
        <f>TEXT(Table1[[#This Row],[Date Joined]],"DD")</f>
        <v>23</v>
      </c>
      <c r="R2077" s="1" t="str">
        <f>TEXT(Table1[[#This Row],[Date Joined]],"MMM")</f>
        <v>Aug</v>
      </c>
      <c r="S2077" s="1" t="str">
        <f>TEXT(Table1[[#This Row],[Date Joined]],"YYYY")</f>
        <v>2017</v>
      </c>
    </row>
    <row r="2078" spans="1:19" x14ac:dyDescent="0.3">
      <c r="A2078" s="1" t="s">
        <v>1954</v>
      </c>
      <c r="B2078" s="1" t="s">
        <v>46</v>
      </c>
      <c r="C2078" s="1" t="s">
        <v>24</v>
      </c>
      <c r="D2078" s="2">
        <v>30</v>
      </c>
      <c r="E2078" s="1" t="s">
        <v>16</v>
      </c>
      <c r="F2078" s="1" t="s">
        <v>17</v>
      </c>
      <c r="G2078" s="28">
        <v>42977</v>
      </c>
      <c r="H2078" s="3">
        <v>67949.399999999994</v>
      </c>
      <c r="I2078" s="1" t="s">
        <v>31</v>
      </c>
      <c r="J2078" s="1" t="s">
        <v>27</v>
      </c>
      <c r="K2078" s="1" t="s">
        <v>28</v>
      </c>
      <c r="L2078" s="1" t="s">
        <v>28</v>
      </c>
      <c r="M2078" s="1" t="s">
        <v>21</v>
      </c>
      <c r="N2078" s="1" t="s">
        <v>22</v>
      </c>
      <c r="O2078" s="1" t="s">
        <v>20</v>
      </c>
      <c r="P2078" s="1" t="str">
        <f>IFERROR( LOOKUP(Table1[[#This Row],[Age]],$AO$3:$AO$8,$AP$3:$AP$8), "Out of Range")</f>
        <v>26-35</v>
      </c>
      <c r="Q2078" s="1" t="str">
        <f>TEXT(Table1[[#This Row],[Date Joined]],"DD")</f>
        <v>30</v>
      </c>
      <c r="R2078" s="1" t="str">
        <f>TEXT(Table1[[#This Row],[Date Joined]],"MMM")</f>
        <v>Aug</v>
      </c>
      <c r="S2078" s="1" t="str">
        <f>TEXT(Table1[[#This Row],[Date Joined]],"YYYY")</f>
        <v>2017</v>
      </c>
    </row>
    <row r="2079" spans="1:19" x14ac:dyDescent="0.3">
      <c r="A2079" s="1" t="s">
        <v>1959</v>
      </c>
      <c r="B2079" s="1" t="s">
        <v>100</v>
      </c>
      <c r="C2079" s="1" t="s">
        <v>15</v>
      </c>
      <c r="D2079" s="2">
        <v>30</v>
      </c>
      <c r="E2079" s="1" t="s">
        <v>16</v>
      </c>
      <c r="F2079" s="1" t="s">
        <v>17</v>
      </c>
      <c r="G2079" s="28">
        <v>42977</v>
      </c>
      <c r="H2079" s="3">
        <v>52057.88</v>
      </c>
      <c r="I2079" s="1" t="s">
        <v>49</v>
      </c>
      <c r="J2079" s="1" t="s">
        <v>32</v>
      </c>
      <c r="K2079" s="1" t="s">
        <v>28</v>
      </c>
      <c r="L2079" s="1" t="s">
        <v>20</v>
      </c>
      <c r="M2079" s="1" t="s">
        <v>21</v>
      </c>
      <c r="N2079" s="1" t="s">
        <v>22</v>
      </c>
      <c r="O2079" s="1" t="s">
        <v>20</v>
      </c>
      <c r="P2079" s="1" t="str">
        <f>IFERROR( LOOKUP(Table1[[#This Row],[Age]],$AO$3:$AO$8,$AP$3:$AP$8), "Out of Range")</f>
        <v>26-35</v>
      </c>
      <c r="Q2079" s="1" t="str">
        <f>TEXT(Table1[[#This Row],[Date Joined]],"DD")</f>
        <v>30</v>
      </c>
      <c r="R2079" s="1" t="str">
        <f>TEXT(Table1[[#This Row],[Date Joined]],"MMM")</f>
        <v>Aug</v>
      </c>
      <c r="S2079" s="1" t="str">
        <f>TEXT(Table1[[#This Row],[Date Joined]],"YYYY")</f>
        <v>2017</v>
      </c>
    </row>
    <row r="2080" spans="1:19" x14ac:dyDescent="0.3">
      <c r="A2080" s="1" t="s">
        <v>2187</v>
      </c>
      <c r="B2080" s="1" t="s">
        <v>60</v>
      </c>
      <c r="C2080" s="1" t="s">
        <v>24</v>
      </c>
      <c r="D2080" s="2">
        <v>39</v>
      </c>
      <c r="E2080" s="1" t="s">
        <v>16</v>
      </c>
      <c r="F2080" s="1" t="s">
        <v>17</v>
      </c>
      <c r="G2080" s="28">
        <v>42994</v>
      </c>
      <c r="H2080" s="3">
        <v>110805.21</v>
      </c>
      <c r="I2080" s="1" t="s">
        <v>31</v>
      </c>
      <c r="J2080" s="1" t="s">
        <v>27</v>
      </c>
      <c r="K2080" s="1" t="s">
        <v>20</v>
      </c>
      <c r="L2080" s="1" t="s">
        <v>20</v>
      </c>
      <c r="M2080" s="1" t="s">
        <v>21</v>
      </c>
      <c r="N2080" s="1" t="s">
        <v>22</v>
      </c>
      <c r="O2080" s="1" t="s">
        <v>20</v>
      </c>
      <c r="P2080" s="1" t="str">
        <f>IFERROR( LOOKUP(Table1[[#This Row],[Age]],$AO$3:$AO$8,$AP$3:$AP$8), "Out of Range")</f>
        <v>35-45</v>
      </c>
      <c r="Q2080" s="1" t="str">
        <f>TEXT(Table1[[#This Row],[Date Joined]],"DD")</f>
        <v>16</v>
      </c>
      <c r="R2080" s="1" t="str">
        <f>TEXT(Table1[[#This Row],[Date Joined]],"MMM")</f>
        <v>Sep</v>
      </c>
      <c r="S2080" s="1" t="str">
        <f>TEXT(Table1[[#This Row],[Date Joined]],"YYYY")</f>
        <v>2017</v>
      </c>
    </row>
    <row r="2081" spans="1:19" x14ac:dyDescent="0.3">
      <c r="A2081" s="1" t="s">
        <v>2188</v>
      </c>
      <c r="B2081" s="1" t="s">
        <v>51</v>
      </c>
      <c r="C2081" s="1" t="s">
        <v>24</v>
      </c>
      <c r="D2081" s="2">
        <v>40</v>
      </c>
      <c r="E2081" s="1" t="s">
        <v>16</v>
      </c>
      <c r="F2081" s="1" t="s">
        <v>17</v>
      </c>
      <c r="G2081" s="28">
        <v>42994</v>
      </c>
      <c r="H2081" s="3">
        <v>107491.43</v>
      </c>
      <c r="I2081" s="1" t="s">
        <v>49</v>
      </c>
      <c r="J2081" s="1" t="s">
        <v>32</v>
      </c>
      <c r="K2081" s="1" t="s">
        <v>28</v>
      </c>
      <c r="L2081" s="1" t="s">
        <v>20</v>
      </c>
      <c r="M2081" s="1" t="s">
        <v>21</v>
      </c>
      <c r="N2081" s="1" t="s">
        <v>22</v>
      </c>
      <c r="O2081" s="1" t="s">
        <v>20</v>
      </c>
      <c r="P2081" s="1" t="str">
        <f>IFERROR( LOOKUP(Table1[[#This Row],[Age]],$AO$3:$AO$8,$AP$3:$AP$8), "Out of Range")</f>
        <v>35-45</v>
      </c>
      <c r="Q2081" s="1" t="str">
        <f>TEXT(Table1[[#This Row],[Date Joined]],"DD")</f>
        <v>16</v>
      </c>
      <c r="R2081" s="1" t="str">
        <f>TEXT(Table1[[#This Row],[Date Joined]],"MMM")</f>
        <v>Sep</v>
      </c>
      <c r="S2081" s="1" t="str">
        <f>TEXT(Table1[[#This Row],[Date Joined]],"YYYY")</f>
        <v>2017</v>
      </c>
    </row>
    <row r="2082" spans="1:19" x14ac:dyDescent="0.3">
      <c r="A2082" s="1" t="s">
        <v>2189</v>
      </c>
      <c r="B2082" s="1" t="s">
        <v>93</v>
      </c>
      <c r="C2082" s="1" t="s">
        <v>24</v>
      </c>
      <c r="D2082" s="2">
        <v>39</v>
      </c>
      <c r="E2082" s="1" t="s">
        <v>16</v>
      </c>
      <c r="F2082" s="1" t="s">
        <v>17</v>
      </c>
      <c r="G2082" s="28">
        <v>42994</v>
      </c>
      <c r="H2082" s="3">
        <v>64993.72</v>
      </c>
      <c r="I2082" s="1" t="s">
        <v>49</v>
      </c>
      <c r="J2082" s="1" t="s">
        <v>27</v>
      </c>
      <c r="K2082" s="1" t="s">
        <v>20</v>
      </c>
      <c r="L2082" s="1" t="s">
        <v>20</v>
      </c>
      <c r="M2082" s="1" t="s">
        <v>22</v>
      </c>
      <c r="N2082" s="1" t="s">
        <v>22</v>
      </c>
      <c r="O2082" s="1" t="s">
        <v>20</v>
      </c>
      <c r="P2082" s="1" t="str">
        <f>IFERROR( LOOKUP(Table1[[#This Row],[Age]],$AO$3:$AO$8,$AP$3:$AP$8), "Out of Range")</f>
        <v>35-45</v>
      </c>
      <c r="Q2082" s="1" t="str">
        <f>TEXT(Table1[[#This Row],[Date Joined]],"DD")</f>
        <v>16</v>
      </c>
      <c r="R2082" s="1" t="str">
        <f>TEXT(Table1[[#This Row],[Date Joined]],"MMM")</f>
        <v>Sep</v>
      </c>
      <c r="S2082" s="1" t="str">
        <f>TEXT(Table1[[#This Row],[Date Joined]],"YYYY")</f>
        <v>2017</v>
      </c>
    </row>
    <row r="2083" spans="1:19" x14ac:dyDescent="0.3">
      <c r="A2083" s="1" t="s">
        <v>1962</v>
      </c>
      <c r="B2083" s="1" t="s">
        <v>36</v>
      </c>
      <c r="C2083" s="1" t="s">
        <v>24</v>
      </c>
      <c r="D2083" s="2">
        <v>30</v>
      </c>
      <c r="E2083" s="1" t="s">
        <v>16</v>
      </c>
      <c r="F2083" s="1" t="s">
        <v>17</v>
      </c>
      <c r="G2083" s="28">
        <v>42977</v>
      </c>
      <c r="H2083" s="3">
        <v>85571.31</v>
      </c>
      <c r="I2083" s="1" t="s">
        <v>31</v>
      </c>
      <c r="J2083" s="1" t="s">
        <v>27</v>
      </c>
      <c r="K2083" s="1" t="s">
        <v>28</v>
      </c>
      <c r="L2083" s="1" t="s">
        <v>28</v>
      </c>
      <c r="M2083" s="1" t="s">
        <v>22</v>
      </c>
      <c r="N2083" s="1" t="s">
        <v>22</v>
      </c>
      <c r="O2083" s="1" t="s">
        <v>20</v>
      </c>
      <c r="P2083" s="1" t="str">
        <f>IFERROR( LOOKUP(Table1[[#This Row],[Age]],$AO$3:$AO$8,$AP$3:$AP$8), "Out of Range")</f>
        <v>26-35</v>
      </c>
      <c r="Q2083" s="1" t="str">
        <f>TEXT(Table1[[#This Row],[Date Joined]],"DD")</f>
        <v>30</v>
      </c>
      <c r="R2083" s="1" t="str">
        <f>TEXT(Table1[[#This Row],[Date Joined]],"MMM")</f>
        <v>Aug</v>
      </c>
      <c r="S2083" s="1" t="str">
        <f>TEXT(Table1[[#This Row],[Date Joined]],"YYYY")</f>
        <v>2017</v>
      </c>
    </row>
    <row r="2084" spans="1:19" x14ac:dyDescent="0.3">
      <c r="A2084" s="1" t="s">
        <v>2191</v>
      </c>
      <c r="B2084" s="1" t="s">
        <v>43</v>
      </c>
      <c r="C2084" s="1" t="s">
        <v>15</v>
      </c>
      <c r="D2084" s="2">
        <v>34</v>
      </c>
      <c r="E2084" s="1" t="s">
        <v>16</v>
      </c>
      <c r="F2084" s="1" t="s">
        <v>17</v>
      </c>
      <c r="G2084" s="28">
        <v>42994</v>
      </c>
      <c r="H2084" s="3">
        <v>61283.13</v>
      </c>
      <c r="I2084" s="1" t="s">
        <v>49</v>
      </c>
      <c r="J2084" s="1" t="s">
        <v>19</v>
      </c>
      <c r="K2084" s="1" t="s">
        <v>20</v>
      </c>
      <c r="L2084" s="1" t="s">
        <v>20</v>
      </c>
      <c r="M2084" s="1" t="s">
        <v>21</v>
      </c>
      <c r="N2084" s="1" t="s">
        <v>22</v>
      </c>
      <c r="O2084" s="1" t="s">
        <v>20</v>
      </c>
      <c r="P2084" s="1" t="str">
        <f>IFERROR( LOOKUP(Table1[[#This Row],[Age]],$AO$3:$AO$8,$AP$3:$AP$8), "Out of Range")</f>
        <v>26-35</v>
      </c>
      <c r="Q2084" s="1" t="str">
        <f>TEXT(Table1[[#This Row],[Date Joined]],"DD")</f>
        <v>16</v>
      </c>
      <c r="R2084" s="1" t="str">
        <f>TEXT(Table1[[#This Row],[Date Joined]],"MMM")</f>
        <v>Sep</v>
      </c>
      <c r="S2084" s="1" t="str">
        <f>TEXT(Table1[[#This Row],[Date Joined]],"YYYY")</f>
        <v>2017</v>
      </c>
    </row>
    <row r="2085" spans="1:19" x14ac:dyDescent="0.3">
      <c r="A2085" s="1" t="s">
        <v>2192</v>
      </c>
      <c r="B2085" s="1" t="s">
        <v>46</v>
      </c>
      <c r="C2085" s="1" t="s">
        <v>15</v>
      </c>
      <c r="D2085" s="2">
        <v>47</v>
      </c>
      <c r="E2085" s="1" t="s">
        <v>16</v>
      </c>
      <c r="F2085" s="1" t="s">
        <v>41</v>
      </c>
      <c r="G2085" s="28">
        <v>42994</v>
      </c>
      <c r="H2085" s="3">
        <v>12387.01</v>
      </c>
      <c r="I2085" s="1" t="s">
        <v>18</v>
      </c>
      <c r="J2085" s="1" t="s">
        <v>27</v>
      </c>
      <c r="K2085" s="1" t="s">
        <v>28</v>
      </c>
      <c r="L2085" s="1" t="s">
        <v>20</v>
      </c>
      <c r="M2085" s="1" t="s">
        <v>22</v>
      </c>
      <c r="N2085" s="1" t="s">
        <v>22</v>
      </c>
      <c r="O2085" s="1" t="s">
        <v>20</v>
      </c>
      <c r="P2085" s="1" t="str">
        <f>IFERROR( LOOKUP(Table1[[#This Row],[Age]],$AO$3:$AO$8,$AP$3:$AP$8), "Out of Range")</f>
        <v>45-55</v>
      </c>
      <c r="Q2085" s="1" t="str">
        <f>TEXT(Table1[[#This Row],[Date Joined]],"DD")</f>
        <v>16</v>
      </c>
      <c r="R2085" s="1" t="str">
        <f>TEXT(Table1[[#This Row],[Date Joined]],"MMM")</f>
        <v>Sep</v>
      </c>
      <c r="S2085" s="1" t="str">
        <f>TEXT(Table1[[#This Row],[Date Joined]],"YYYY")</f>
        <v>2017</v>
      </c>
    </row>
    <row r="2086" spans="1:19" x14ac:dyDescent="0.3">
      <c r="A2086" s="1" t="s">
        <v>2193</v>
      </c>
      <c r="B2086" s="1" t="s">
        <v>70</v>
      </c>
      <c r="C2086" s="1" t="s">
        <v>15</v>
      </c>
      <c r="D2086" s="2">
        <v>41</v>
      </c>
      <c r="E2086" s="1" t="s">
        <v>16</v>
      </c>
      <c r="F2086" s="1" t="s">
        <v>41</v>
      </c>
      <c r="G2086" s="28">
        <v>42994</v>
      </c>
      <c r="H2086" s="3">
        <v>101779.49</v>
      </c>
      <c r="I2086" s="1" t="s">
        <v>18</v>
      </c>
      <c r="J2086" s="1" t="s">
        <v>27</v>
      </c>
      <c r="K2086" s="1" t="s">
        <v>28</v>
      </c>
      <c r="L2086" s="1" t="s">
        <v>20</v>
      </c>
      <c r="M2086" s="1" t="s">
        <v>22</v>
      </c>
      <c r="N2086" s="1" t="s">
        <v>22</v>
      </c>
      <c r="O2086" s="1" t="s">
        <v>20</v>
      </c>
      <c r="P2086" s="1" t="str">
        <f>IFERROR( LOOKUP(Table1[[#This Row],[Age]],$AO$3:$AO$8,$AP$3:$AP$8), "Out of Range")</f>
        <v>35-45</v>
      </c>
      <c r="Q2086" s="1" t="str">
        <f>TEXT(Table1[[#This Row],[Date Joined]],"DD")</f>
        <v>16</v>
      </c>
      <c r="R2086" s="1" t="str">
        <f>TEXT(Table1[[#This Row],[Date Joined]],"MMM")</f>
        <v>Sep</v>
      </c>
      <c r="S2086" s="1" t="str">
        <f>TEXT(Table1[[#This Row],[Date Joined]],"YYYY")</f>
        <v>2017</v>
      </c>
    </row>
    <row r="2087" spans="1:19" x14ac:dyDescent="0.3">
      <c r="A2087" s="1" t="s">
        <v>1964</v>
      </c>
      <c r="B2087" s="1" t="s">
        <v>36</v>
      </c>
      <c r="C2087" s="1" t="s">
        <v>24</v>
      </c>
      <c r="D2087" s="2">
        <v>30</v>
      </c>
      <c r="E2087" s="1" t="s">
        <v>34</v>
      </c>
      <c r="F2087" s="1" t="s">
        <v>17</v>
      </c>
      <c r="G2087" s="28">
        <v>42977</v>
      </c>
      <c r="H2087" s="3">
        <v>103211.85</v>
      </c>
      <c r="I2087" s="1" t="s">
        <v>31</v>
      </c>
      <c r="J2087" s="1" t="s">
        <v>27</v>
      </c>
      <c r="K2087" s="1" t="s">
        <v>20</v>
      </c>
      <c r="L2087" s="1" t="s">
        <v>20</v>
      </c>
      <c r="M2087" s="1" t="s">
        <v>21</v>
      </c>
      <c r="N2087" s="1" t="s">
        <v>22</v>
      </c>
      <c r="O2087" s="1" t="s">
        <v>20</v>
      </c>
      <c r="P2087" s="1" t="str">
        <f>IFERROR( LOOKUP(Table1[[#This Row],[Age]],$AO$3:$AO$8,$AP$3:$AP$8), "Out of Range")</f>
        <v>26-35</v>
      </c>
      <c r="Q2087" s="1" t="str">
        <f>TEXT(Table1[[#This Row],[Date Joined]],"DD")</f>
        <v>30</v>
      </c>
      <c r="R2087" s="1" t="str">
        <f>TEXT(Table1[[#This Row],[Date Joined]],"MMM")</f>
        <v>Aug</v>
      </c>
      <c r="S2087" s="1" t="str">
        <f>TEXT(Table1[[#This Row],[Date Joined]],"YYYY")</f>
        <v>2017</v>
      </c>
    </row>
    <row r="2088" spans="1:19" x14ac:dyDescent="0.3">
      <c r="A2088" s="1" t="s">
        <v>2106</v>
      </c>
      <c r="B2088" s="1" t="s">
        <v>86</v>
      </c>
      <c r="C2088" s="1" t="s">
        <v>24</v>
      </c>
      <c r="D2088" s="2">
        <v>30</v>
      </c>
      <c r="E2088" s="1" t="s">
        <v>16</v>
      </c>
      <c r="F2088" s="1" t="s">
        <v>17</v>
      </c>
      <c r="G2088" s="28">
        <v>42989</v>
      </c>
      <c r="H2088" s="3">
        <v>2744.55</v>
      </c>
      <c r="I2088" s="1" t="s">
        <v>31</v>
      </c>
      <c r="J2088" s="1" t="s">
        <v>27</v>
      </c>
      <c r="K2088" s="1" t="s">
        <v>28</v>
      </c>
      <c r="L2088" s="1" t="s">
        <v>20</v>
      </c>
      <c r="M2088" s="1" t="s">
        <v>22</v>
      </c>
      <c r="N2088" s="1" t="s">
        <v>22</v>
      </c>
      <c r="O2088" s="1" t="s">
        <v>20</v>
      </c>
      <c r="P2088" s="1" t="str">
        <f>IFERROR( LOOKUP(Table1[[#This Row],[Age]],$AO$3:$AO$8,$AP$3:$AP$8), "Out of Range")</f>
        <v>26-35</v>
      </c>
      <c r="Q2088" s="1" t="str">
        <f>TEXT(Table1[[#This Row],[Date Joined]],"DD")</f>
        <v>11</v>
      </c>
      <c r="R2088" s="1" t="str">
        <f>TEXT(Table1[[#This Row],[Date Joined]],"MMM")</f>
        <v>Sep</v>
      </c>
      <c r="S2088" s="1" t="str">
        <f>TEXT(Table1[[#This Row],[Date Joined]],"YYYY")</f>
        <v>2017</v>
      </c>
    </row>
    <row r="2089" spans="1:19" x14ac:dyDescent="0.3">
      <c r="A2089" s="1" t="s">
        <v>2196</v>
      </c>
      <c r="B2089" s="1" t="s">
        <v>75</v>
      </c>
      <c r="C2089" s="1" t="s">
        <v>15</v>
      </c>
      <c r="D2089" s="2">
        <v>34</v>
      </c>
      <c r="E2089" s="1" t="s">
        <v>16</v>
      </c>
      <c r="F2089" s="1" t="s">
        <v>26</v>
      </c>
      <c r="G2089" s="28">
        <v>42994</v>
      </c>
      <c r="H2089" s="3">
        <v>62571.76</v>
      </c>
      <c r="I2089" s="1" t="s">
        <v>31</v>
      </c>
      <c r="J2089" s="1" t="s">
        <v>27</v>
      </c>
      <c r="K2089" s="1" t="s">
        <v>20</v>
      </c>
      <c r="L2089" s="1" t="s">
        <v>20</v>
      </c>
      <c r="M2089" s="1" t="s">
        <v>21</v>
      </c>
      <c r="N2089" s="1" t="s">
        <v>22</v>
      </c>
      <c r="O2089" s="1" t="s">
        <v>20</v>
      </c>
      <c r="P2089" s="1" t="str">
        <f>IFERROR( LOOKUP(Table1[[#This Row],[Age]],$AO$3:$AO$8,$AP$3:$AP$8), "Out of Range")</f>
        <v>26-35</v>
      </c>
      <c r="Q2089" s="1" t="str">
        <f>TEXT(Table1[[#This Row],[Date Joined]],"DD")</f>
        <v>16</v>
      </c>
      <c r="R2089" s="1" t="str">
        <f>TEXT(Table1[[#This Row],[Date Joined]],"MMM")</f>
        <v>Sep</v>
      </c>
      <c r="S2089" s="1" t="str">
        <f>TEXT(Table1[[#This Row],[Date Joined]],"YYYY")</f>
        <v>2017</v>
      </c>
    </row>
    <row r="2090" spans="1:19" x14ac:dyDescent="0.3">
      <c r="A2090" s="1" t="s">
        <v>2110</v>
      </c>
      <c r="B2090" s="1" t="s">
        <v>47</v>
      </c>
      <c r="C2090" s="1" t="s">
        <v>24</v>
      </c>
      <c r="D2090" s="2">
        <v>30</v>
      </c>
      <c r="E2090" s="1" t="s">
        <v>16</v>
      </c>
      <c r="F2090" s="1" t="s">
        <v>17</v>
      </c>
      <c r="G2090" s="28">
        <v>42989</v>
      </c>
      <c r="H2090" s="3">
        <v>18441.27</v>
      </c>
      <c r="I2090" s="1" t="s">
        <v>18</v>
      </c>
      <c r="J2090" s="1" t="s">
        <v>19</v>
      </c>
      <c r="K2090" s="1" t="s">
        <v>28</v>
      </c>
      <c r="L2090" s="1" t="s">
        <v>28</v>
      </c>
      <c r="M2090" s="1" t="s">
        <v>22</v>
      </c>
      <c r="N2090" s="1" t="s">
        <v>22</v>
      </c>
      <c r="O2090" s="1" t="s">
        <v>20</v>
      </c>
      <c r="P2090" s="1" t="str">
        <f>IFERROR( LOOKUP(Table1[[#This Row],[Age]],$AO$3:$AO$8,$AP$3:$AP$8), "Out of Range")</f>
        <v>26-35</v>
      </c>
      <c r="Q2090" s="1" t="str">
        <f>TEXT(Table1[[#This Row],[Date Joined]],"DD")</f>
        <v>11</v>
      </c>
      <c r="R2090" s="1" t="str">
        <f>TEXT(Table1[[#This Row],[Date Joined]],"MMM")</f>
        <v>Sep</v>
      </c>
      <c r="S2090" s="1" t="str">
        <f>TEXT(Table1[[#This Row],[Date Joined]],"YYYY")</f>
        <v>2017</v>
      </c>
    </row>
    <row r="2091" spans="1:19" x14ac:dyDescent="0.3">
      <c r="A2091" s="1" t="s">
        <v>2240</v>
      </c>
      <c r="B2091" s="1" t="s">
        <v>79</v>
      </c>
      <c r="C2091" s="1" t="s">
        <v>24</v>
      </c>
      <c r="D2091" s="2">
        <v>30</v>
      </c>
      <c r="E2091" s="1" t="s">
        <v>16</v>
      </c>
      <c r="F2091" s="1" t="s">
        <v>17</v>
      </c>
      <c r="G2091" s="28">
        <v>42997</v>
      </c>
      <c r="H2091" s="3">
        <v>158939.24</v>
      </c>
      <c r="I2091" s="1" t="s">
        <v>18</v>
      </c>
      <c r="J2091" s="1" t="s">
        <v>32</v>
      </c>
      <c r="K2091" s="1" t="s">
        <v>28</v>
      </c>
      <c r="L2091" s="1" t="s">
        <v>20</v>
      </c>
      <c r="M2091" s="1" t="s">
        <v>21</v>
      </c>
      <c r="N2091" s="1" t="s">
        <v>29</v>
      </c>
      <c r="O2091" s="1" t="s">
        <v>28</v>
      </c>
      <c r="P2091" s="1" t="str">
        <f>IFERROR( LOOKUP(Table1[[#This Row],[Age]],$AO$3:$AO$8,$AP$3:$AP$8), "Out of Range")</f>
        <v>26-35</v>
      </c>
      <c r="Q2091" s="1" t="str">
        <f>TEXT(Table1[[#This Row],[Date Joined]],"DD")</f>
        <v>19</v>
      </c>
      <c r="R2091" s="1" t="str">
        <f>TEXT(Table1[[#This Row],[Date Joined]],"MMM")</f>
        <v>Sep</v>
      </c>
      <c r="S2091" s="1" t="str">
        <f>TEXT(Table1[[#This Row],[Date Joined]],"YYYY")</f>
        <v>2017</v>
      </c>
    </row>
    <row r="2092" spans="1:19" x14ac:dyDescent="0.3">
      <c r="A2092" s="1" t="s">
        <v>2199</v>
      </c>
      <c r="B2092" s="1" t="s">
        <v>107</v>
      </c>
      <c r="C2092" s="1" t="s">
        <v>15</v>
      </c>
      <c r="D2092" s="2">
        <v>54</v>
      </c>
      <c r="E2092" s="1" t="s">
        <v>40</v>
      </c>
      <c r="F2092" s="1" t="s">
        <v>41</v>
      </c>
      <c r="G2092" s="28">
        <v>42994</v>
      </c>
      <c r="H2092" s="3">
        <v>19027.48</v>
      </c>
      <c r="I2092" s="1" t="s">
        <v>18</v>
      </c>
      <c r="J2092" s="1" t="s">
        <v>27</v>
      </c>
      <c r="K2092" s="1" t="s">
        <v>28</v>
      </c>
      <c r="L2092" s="1" t="s">
        <v>20</v>
      </c>
      <c r="M2092" s="1" t="s">
        <v>22</v>
      </c>
      <c r="N2092" s="1" t="s">
        <v>22</v>
      </c>
      <c r="O2092" s="1" t="s">
        <v>20</v>
      </c>
      <c r="P2092" s="1" t="str">
        <f>IFERROR( LOOKUP(Table1[[#This Row],[Age]],$AO$3:$AO$8,$AP$3:$AP$8), "Out of Range")</f>
        <v>45-55</v>
      </c>
      <c r="Q2092" s="1" t="str">
        <f>TEXT(Table1[[#This Row],[Date Joined]],"DD")</f>
        <v>16</v>
      </c>
      <c r="R2092" s="1" t="str">
        <f>TEXT(Table1[[#This Row],[Date Joined]],"MMM")</f>
        <v>Sep</v>
      </c>
      <c r="S2092" s="1" t="str">
        <f>TEXT(Table1[[#This Row],[Date Joined]],"YYYY")</f>
        <v>2017</v>
      </c>
    </row>
    <row r="2093" spans="1:19" x14ac:dyDescent="0.3">
      <c r="A2093" s="1" t="s">
        <v>2200</v>
      </c>
      <c r="B2093" s="1" t="s">
        <v>78</v>
      </c>
      <c r="C2093" s="1" t="s">
        <v>15</v>
      </c>
      <c r="D2093" s="2">
        <v>48</v>
      </c>
      <c r="E2093" s="1" t="s">
        <v>40</v>
      </c>
      <c r="F2093" s="1" t="s">
        <v>26</v>
      </c>
      <c r="G2093" s="28">
        <v>42994</v>
      </c>
      <c r="H2093" s="3">
        <v>59526.22</v>
      </c>
      <c r="I2093" s="1" t="s">
        <v>18</v>
      </c>
      <c r="J2093" s="1" t="s">
        <v>27</v>
      </c>
      <c r="K2093" s="1" t="s">
        <v>20</v>
      </c>
      <c r="L2093" s="1" t="s">
        <v>28</v>
      </c>
      <c r="M2093" s="1" t="s">
        <v>21</v>
      </c>
      <c r="N2093" s="1" t="s">
        <v>22</v>
      </c>
      <c r="O2093" s="1" t="s">
        <v>20</v>
      </c>
      <c r="P2093" s="1" t="str">
        <f>IFERROR( LOOKUP(Table1[[#This Row],[Age]],$AO$3:$AO$8,$AP$3:$AP$8), "Out of Range")</f>
        <v>45-55</v>
      </c>
      <c r="Q2093" s="1" t="str">
        <f>TEXT(Table1[[#This Row],[Date Joined]],"DD")</f>
        <v>16</v>
      </c>
      <c r="R2093" s="1" t="str">
        <f>TEXT(Table1[[#This Row],[Date Joined]],"MMM")</f>
        <v>Sep</v>
      </c>
      <c r="S2093" s="1" t="str">
        <f>TEXT(Table1[[#This Row],[Date Joined]],"YYYY")</f>
        <v>2017</v>
      </c>
    </row>
    <row r="2094" spans="1:19" x14ac:dyDescent="0.3">
      <c r="A2094" s="1" t="s">
        <v>2201</v>
      </c>
      <c r="B2094" s="1" t="s">
        <v>66</v>
      </c>
      <c r="C2094" s="1" t="s">
        <v>15</v>
      </c>
      <c r="D2094" s="2">
        <v>45</v>
      </c>
      <c r="E2094" s="1" t="s">
        <v>40</v>
      </c>
      <c r="F2094" s="1" t="s">
        <v>41</v>
      </c>
      <c r="G2094" s="28">
        <v>42994</v>
      </c>
      <c r="H2094" s="3">
        <v>13741.24</v>
      </c>
      <c r="I2094" s="1" t="s">
        <v>18</v>
      </c>
      <c r="J2094" s="1" t="s">
        <v>27</v>
      </c>
      <c r="K2094" s="1" t="s">
        <v>20</v>
      </c>
      <c r="L2094" s="1" t="s">
        <v>20</v>
      </c>
      <c r="M2094" s="1" t="s">
        <v>21</v>
      </c>
      <c r="N2094" s="1" t="s">
        <v>22</v>
      </c>
      <c r="O2094" s="1" t="s">
        <v>20</v>
      </c>
      <c r="P2094" s="1" t="str">
        <f>IFERROR( LOOKUP(Table1[[#This Row],[Age]],$AO$3:$AO$8,$AP$3:$AP$8), "Out of Range")</f>
        <v>45-55</v>
      </c>
      <c r="Q2094" s="1" t="str">
        <f>TEXT(Table1[[#This Row],[Date Joined]],"DD")</f>
        <v>16</v>
      </c>
      <c r="R2094" s="1" t="str">
        <f>TEXT(Table1[[#This Row],[Date Joined]],"MMM")</f>
        <v>Sep</v>
      </c>
      <c r="S2094" s="1" t="str">
        <f>TEXT(Table1[[#This Row],[Date Joined]],"YYYY")</f>
        <v>2017</v>
      </c>
    </row>
    <row r="2095" spans="1:19" x14ac:dyDescent="0.3">
      <c r="A2095" s="1" t="s">
        <v>2202</v>
      </c>
      <c r="B2095" s="1" t="s">
        <v>101</v>
      </c>
      <c r="C2095" s="1" t="s">
        <v>15</v>
      </c>
      <c r="D2095" s="2">
        <v>50</v>
      </c>
      <c r="E2095" s="1" t="s">
        <v>40</v>
      </c>
      <c r="F2095" s="1" t="s">
        <v>41</v>
      </c>
      <c r="G2095" s="28">
        <v>42994</v>
      </c>
      <c r="H2095" s="3">
        <v>82680.36</v>
      </c>
      <c r="I2095" s="1" t="s">
        <v>18</v>
      </c>
      <c r="J2095" s="1" t="s">
        <v>27</v>
      </c>
      <c r="K2095" s="1" t="s">
        <v>20</v>
      </c>
      <c r="L2095" s="1" t="s">
        <v>20</v>
      </c>
      <c r="M2095" s="1" t="s">
        <v>22</v>
      </c>
      <c r="N2095" s="1" t="s">
        <v>22</v>
      </c>
      <c r="O2095" s="1" t="s">
        <v>20</v>
      </c>
      <c r="P2095" s="1" t="str">
        <f>IFERROR( LOOKUP(Table1[[#This Row],[Age]],$AO$3:$AO$8,$AP$3:$AP$8), "Out of Range")</f>
        <v>45-55</v>
      </c>
      <c r="Q2095" s="1" t="str">
        <f>TEXT(Table1[[#This Row],[Date Joined]],"DD")</f>
        <v>16</v>
      </c>
      <c r="R2095" s="1" t="str">
        <f>TEXT(Table1[[#This Row],[Date Joined]],"MMM")</f>
        <v>Sep</v>
      </c>
      <c r="S2095" s="1" t="str">
        <f>TEXT(Table1[[#This Row],[Date Joined]],"YYYY")</f>
        <v>2017</v>
      </c>
    </row>
    <row r="2096" spans="1:19" x14ac:dyDescent="0.3">
      <c r="A2096" s="1" t="s">
        <v>2203</v>
      </c>
      <c r="B2096" s="1" t="s">
        <v>81</v>
      </c>
      <c r="C2096" s="1" t="s">
        <v>24</v>
      </c>
      <c r="D2096" s="2">
        <v>36</v>
      </c>
      <c r="E2096" s="1" t="s">
        <v>16</v>
      </c>
      <c r="F2096" s="1" t="s">
        <v>17</v>
      </c>
      <c r="G2096" s="28">
        <v>42995</v>
      </c>
      <c r="H2096" s="3">
        <v>98631.54</v>
      </c>
      <c r="I2096" s="1" t="s">
        <v>18</v>
      </c>
      <c r="J2096" s="1" t="s">
        <v>27</v>
      </c>
      <c r="K2096" s="1" t="s">
        <v>20</v>
      </c>
      <c r="L2096" s="1" t="s">
        <v>20</v>
      </c>
      <c r="M2096" s="1" t="s">
        <v>21</v>
      </c>
      <c r="N2096" s="1" t="s">
        <v>22</v>
      </c>
      <c r="O2096" s="1" t="s">
        <v>20</v>
      </c>
      <c r="P2096" s="1" t="str">
        <f>IFERROR( LOOKUP(Table1[[#This Row],[Age]],$AO$3:$AO$8,$AP$3:$AP$8), "Out of Range")</f>
        <v>35-45</v>
      </c>
      <c r="Q2096" s="1" t="str">
        <f>TEXT(Table1[[#This Row],[Date Joined]],"DD")</f>
        <v>17</v>
      </c>
      <c r="R2096" s="1" t="str">
        <f>TEXT(Table1[[#This Row],[Date Joined]],"MMM")</f>
        <v>Sep</v>
      </c>
      <c r="S2096" s="1" t="str">
        <f>TEXT(Table1[[#This Row],[Date Joined]],"YYYY")</f>
        <v>2017</v>
      </c>
    </row>
    <row r="2097" spans="1:19" x14ac:dyDescent="0.3">
      <c r="A2097" s="1" t="s">
        <v>2204</v>
      </c>
      <c r="B2097" s="1" t="s">
        <v>83</v>
      </c>
      <c r="C2097" s="1" t="s">
        <v>24</v>
      </c>
      <c r="D2097" s="2">
        <v>39</v>
      </c>
      <c r="E2097" s="1" t="s">
        <v>16</v>
      </c>
      <c r="F2097" s="1" t="s">
        <v>17</v>
      </c>
      <c r="G2097" s="28">
        <v>42995</v>
      </c>
      <c r="H2097" s="3">
        <v>19026.45</v>
      </c>
      <c r="I2097" s="1" t="s">
        <v>18</v>
      </c>
      <c r="J2097" s="1" t="s">
        <v>19</v>
      </c>
      <c r="K2097" s="1" t="s">
        <v>28</v>
      </c>
      <c r="L2097" s="1" t="s">
        <v>20</v>
      </c>
      <c r="M2097" s="1" t="s">
        <v>21</v>
      </c>
      <c r="N2097" s="1" t="s">
        <v>22</v>
      </c>
      <c r="O2097" s="1" t="s">
        <v>20</v>
      </c>
      <c r="P2097" s="1" t="str">
        <f>IFERROR( LOOKUP(Table1[[#This Row],[Age]],$AO$3:$AO$8,$AP$3:$AP$8), "Out of Range")</f>
        <v>35-45</v>
      </c>
      <c r="Q2097" s="1" t="str">
        <f>TEXT(Table1[[#This Row],[Date Joined]],"DD")</f>
        <v>17</v>
      </c>
      <c r="R2097" s="1" t="str">
        <f>TEXT(Table1[[#This Row],[Date Joined]],"MMM")</f>
        <v>Sep</v>
      </c>
      <c r="S2097" s="1" t="str">
        <f>TEXT(Table1[[#This Row],[Date Joined]],"YYYY")</f>
        <v>2017</v>
      </c>
    </row>
    <row r="2098" spans="1:19" x14ac:dyDescent="0.3">
      <c r="A2098" s="1" t="s">
        <v>2205</v>
      </c>
      <c r="B2098" s="1" t="s">
        <v>75</v>
      </c>
      <c r="C2098" s="1" t="s">
        <v>24</v>
      </c>
      <c r="D2098" s="2">
        <v>45</v>
      </c>
      <c r="E2098" s="1" t="s">
        <v>16</v>
      </c>
      <c r="F2098" s="1" t="s">
        <v>17</v>
      </c>
      <c r="G2098" s="28">
        <v>42995</v>
      </c>
      <c r="H2098" s="3">
        <v>1970.06</v>
      </c>
      <c r="I2098" s="1" t="s">
        <v>18</v>
      </c>
      <c r="J2098" s="1" t="s">
        <v>32</v>
      </c>
      <c r="K2098" s="1" t="s">
        <v>28</v>
      </c>
      <c r="L2098" s="1" t="s">
        <v>20</v>
      </c>
      <c r="M2098" s="1" t="s">
        <v>53</v>
      </c>
      <c r="N2098" s="1" t="s">
        <v>38</v>
      </c>
      <c r="O2098" s="1" t="s">
        <v>20</v>
      </c>
      <c r="P2098" s="1" t="str">
        <f>IFERROR( LOOKUP(Table1[[#This Row],[Age]],$AO$3:$AO$8,$AP$3:$AP$8), "Out of Range")</f>
        <v>45-55</v>
      </c>
      <c r="Q2098" s="1" t="str">
        <f>TEXT(Table1[[#This Row],[Date Joined]],"DD")</f>
        <v>17</v>
      </c>
      <c r="R2098" s="1" t="str">
        <f>TEXT(Table1[[#This Row],[Date Joined]],"MMM")</f>
        <v>Sep</v>
      </c>
      <c r="S2098" s="1" t="str">
        <f>TEXT(Table1[[#This Row],[Date Joined]],"YYYY")</f>
        <v>2017</v>
      </c>
    </row>
    <row r="2099" spans="1:19" x14ac:dyDescent="0.3">
      <c r="A2099" s="1" t="s">
        <v>2241</v>
      </c>
      <c r="B2099" s="1" t="s">
        <v>78</v>
      </c>
      <c r="C2099" s="1" t="s">
        <v>24</v>
      </c>
      <c r="D2099" s="2">
        <v>30</v>
      </c>
      <c r="E2099" s="1" t="s">
        <v>16</v>
      </c>
      <c r="F2099" s="1" t="s">
        <v>17</v>
      </c>
      <c r="G2099" s="28">
        <v>42997</v>
      </c>
      <c r="H2099" s="3">
        <v>88238.21</v>
      </c>
      <c r="I2099" s="1" t="s">
        <v>18</v>
      </c>
      <c r="J2099" s="1" t="s">
        <v>27</v>
      </c>
      <c r="K2099" s="1" t="s">
        <v>20</v>
      </c>
      <c r="L2099" s="1" t="s">
        <v>20</v>
      </c>
      <c r="M2099" s="1" t="s">
        <v>22</v>
      </c>
      <c r="N2099" s="1" t="s">
        <v>22</v>
      </c>
      <c r="O2099" s="1" t="s">
        <v>20</v>
      </c>
      <c r="P2099" s="1" t="str">
        <f>IFERROR( LOOKUP(Table1[[#This Row],[Age]],$AO$3:$AO$8,$AP$3:$AP$8), "Out of Range")</f>
        <v>26-35</v>
      </c>
      <c r="Q2099" s="1" t="str">
        <f>TEXT(Table1[[#This Row],[Date Joined]],"DD")</f>
        <v>19</v>
      </c>
      <c r="R2099" s="1" t="str">
        <f>TEXT(Table1[[#This Row],[Date Joined]],"MMM")</f>
        <v>Sep</v>
      </c>
      <c r="S2099" s="1" t="str">
        <f>TEXT(Table1[[#This Row],[Date Joined]],"YYYY")</f>
        <v>2017</v>
      </c>
    </row>
    <row r="2100" spans="1:19" x14ac:dyDescent="0.3">
      <c r="A2100" s="1" t="s">
        <v>2207</v>
      </c>
      <c r="B2100" s="1" t="s">
        <v>46</v>
      </c>
      <c r="C2100" s="1" t="s">
        <v>24</v>
      </c>
      <c r="D2100" s="2">
        <v>47</v>
      </c>
      <c r="E2100" s="1" t="s">
        <v>40</v>
      </c>
      <c r="F2100" s="1" t="s">
        <v>41</v>
      </c>
      <c r="G2100" s="28">
        <v>42995</v>
      </c>
      <c r="H2100" s="3">
        <v>128466.94</v>
      </c>
      <c r="I2100" s="1" t="s">
        <v>18</v>
      </c>
      <c r="J2100" s="1" t="s">
        <v>27</v>
      </c>
      <c r="K2100" s="1" t="s">
        <v>28</v>
      </c>
      <c r="L2100" s="1" t="s">
        <v>20</v>
      </c>
      <c r="M2100" s="1" t="s">
        <v>21</v>
      </c>
      <c r="N2100" s="1" t="s">
        <v>22</v>
      </c>
      <c r="O2100" s="1" t="s">
        <v>20</v>
      </c>
      <c r="P2100" s="1" t="str">
        <f>IFERROR( LOOKUP(Table1[[#This Row],[Age]],$AO$3:$AO$8,$AP$3:$AP$8), "Out of Range")</f>
        <v>45-55</v>
      </c>
      <c r="Q2100" s="1" t="str">
        <f>TEXT(Table1[[#This Row],[Date Joined]],"DD")</f>
        <v>17</v>
      </c>
      <c r="R2100" s="1" t="str">
        <f>TEXT(Table1[[#This Row],[Date Joined]],"MMM")</f>
        <v>Sep</v>
      </c>
      <c r="S2100" s="1" t="str">
        <f>TEXT(Table1[[#This Row],[Date Joined]],"YYYY")</f>
        <v>2017</v>
      </c>
    </row>
    <row r="2101" spans="1:19" x14ac:dyDescent="0.3">
      <c r="A2101" s="1" t="s">
        <v>2208</v>
      </c>
      <c r="B2101" s="1" t="s">
        <v>72</v>
      </c>
      <c r="C2101" s="1" t="s">
        <v>24</v>
      </c>
      <c r="D2101" s="2">
        <v>44</v>
      </c>
      <c r="E2101" s="1" t="s">
        <v>40</v>
      </c>
      <c r="F2101" s="1" t="s">
        <v>41</v>
      </c>
      <c r="G2101" s="28">
        <v>42995</v>
      </c>
      <c r="H2101" s="3">
        <v>66601.31</v>
      </c>
      <c r="I2101" s="1" t="s">
        <v>18</v>
      </c>
      <c r="J2101" s="1" t="s">
        <v>32</v>
      </c>
      <c r="K2101" s="1" t="s">
        <v>20</v>
      </c>
      <c r="L2101" s="1" t="s">
        <v>20</v>
      </c>
      <c r="M2101" s="1" t="s">
        <v>21</v>
      </c>
      <c r="N2101" s="1" t="s">
        <v>22</v>
      </c>
      <c r="O2101" s="1" t="s">
        <v>20</v>
      </c>
      <c r="P2101" s="1" t="str">
        <f>IFERROR( LOOKUP(Table1[[#This Row],[Age]],$AO$3:$AO$8,$AP$3:$AP$8), "Out of Range")</f>
        <v>35-45</v>
      </c>
      <c r="Q2101" s="1" t="str">
        <f>TEXT(Table1[[#This Row],[Date Joined]],"DD")</f>
        <v>17</v>
      </c>
      <c r="R2101" s="1" t="str">
        <f>TEXT(Table1[[#This Row],[Date Joined]],"MMM")</f>
        <v>Sep</v>
      </c>
      <c r="S2101" s="1" t="str">
        <f>TEXT(Table1[[#This Row],[Date Joined]],"YYYY")</f>
        <v>2017</v>
      </c>
    </row>
    <row r="2102" spans="1:19" x14ac:dyDescent="0.3">
      <c r="A2102" s="1" t="s">
        <v>2209</v>
      </c>
      <c r="B2102" s="1" t="s">
        <v>44</v>
      </c>
      <c r="C2102" s="1" t="s">
        <v>15</v>
      </c>
      <c r="D2102" s="2">
        <v>48</v>
      </c>
      <c r="E2102" s="1" t="s">
        <v>40</v>
      </c>
      <c r="F2102" s="1" t="s">
        <v>41</v>
      </c>
      <c r="G2102" s="28">
        <v>42995</v>
      </c>
      <c r="H2102" s="3">
        <v>68215.3</v>
      </c>
      <c r="I2102" s="1" t="s">
        <v>31</v>
      </c>
      <c r="J2102" s="1" t="s">
        <v>32</v>
      </c>
      <c r="K2102" s="1" t="s">
        <v>28</v>
      </c>
      <c r="L2102" s="1" t="s">
        <v>20</v>
      </c>
      <c r="M2102" s="1" t="s">
        <v>21</v>
      </c>
      <c r="N2102" s="1" t="s">
        <v>22</v>
      </c>
      <c r="O2102" s="1" t="s">
        <v>20</v>
      </c>
      <c r="P2102" s="1" t="str">
        <f>IFERROR( LOOKUP(Table1[[#This Row],[Age]],$AO$3:$AO$8,$AP$3:$AP$8), "Out of Range")</f>
        <v>45-55</v>
      </c>
      <c r="Q2102" s="1" t="str">
        <f>TEXT(Table1[[#This Row],[Date Joined]],"DD")</f>
        <v>17</v>
      </c>
      <c r="R2102" s="1" t="str">
        <f>TEXT(Table1[[#This Row],[Date Joined]],"MMM")</f>
        <v>Sep</v>
      </c>
      <c r="S2102" s="1" t="str">
        <f>TEXT(Table1[[#This Row],[Date Joined]],"YYYY")</f>
        <v>2017</v>
      </c>
    </row>
    <row r="2103" spans="1:19" x14ac:dyDescent="0.3">
      <c r="A2103" s="1" t="s">
        <v>2210</v>
      </c>
      <c r="B2103" s="1" t="s">
        <v>95</v>
      </c>
      <c r="C2103" s="1" t="s">
        <v>24</v>
      </c>
      <c r="D2103" s="2">
        <v>44</v>
      </c>
      <c r="E2103" s="1" t="s">
        <v>40</v>
      </c>
      <c r="F2103" s="1" t="s">
        <v>41</v>
      </c>
      <c r="G2103" s="28">
        <v>42995</v>
      </c>
      <c r="H2103" s="3">
        <v>50499.49</v>
      </c>
      <c r="I2103" s="1" t="s">
        <v>18</v>
      </c>
      <c r="J2103" s="1" t="s">
        <v>27</v>
      </c>
      <c r="K2103" s="1" t="s">
        <v>28</v>
      </c>
      <c r="L2103" s="1" t="s">
        <v>20</v>
      </c>
      <c r="M2103" s="1" t="s">
        <v>22</v>
      </c>
      <c r="N2103" s="1" t="s">
        <v>22</v>
      </c>
      <c r="O2103" s="1" t="s">
        <v>20</v>
      </c>
      <c r="P2103" s="1" t="str">
        <f>IFERROR( LOOKUP(Table1[[#This Row],[Age]],$AO$3:$AO$8,$AP$3:$AP$8), "Out of Range")</f>
        <v>35-45</v>
      </c>
      <c r="Q2103" s="1" t="str">
        <f>TEXT(Table1[[#This Row],[Date Joined]],"DD")</f>
        <v>17</v>
      </c>
      <c r="R2103" s="1" t="str">
        <f>TEXT(Table1[[#This Row],[Date Joined]],"MMM")</f>
        <v>Sep</v>
      </c>
      <c r="S2103" s="1" t="str">
        <f>TEXT(Table1[[#This Row],[Date Joined]],"YYYY")</f>
        <v>2017</v>
      </c>
    </row>
    <row r="2104" spans="1:19" x14ac:dyDescent="0.3">
      <c r="A2104" s="1" t="s">
        <v>2211</v>
      </c>
      <c r="B2104" s="1" t="s">
        <v>82</v>
      </c>
      <c r="C2104" s="1" t="s">
        <v>15</v>
      </c>
      <c r="D2104" s="2">
        <v>46</v>
      </c>
      <c r="E2104" s="1" t="s">
        <v>40</v>
      </c>
      <c r="F2104" s="1" t="s">
        <v>41</v>
      </c>
      <c r="G2104" s="28">
        <v>42995</v>
      </c>
      <c r="H2104" s="3">
        <v>141464.15</v>
      </c>
      <c r="I2104" s="1" t="s">
        <v>18</v>
      </c>
      <c r="J2104" s="1" t="s">
        <v>32</v>
      </c>
      <c r="K2104" s="1" t="s">
        <v>20</v>
      </c>
      <c r="L2104" s="1" t="s">
        <v>20</v>
      </c>
      <c r="M2104" s="1" t="s">
        <v>53</v>
      </c>
      <c r="N2104" s="1" t="s">
        <v>22</v>
      </c>
      <c r="O2104" s="1" t="s">
        <v>20</v>
      </c>
      <c r="P2104" s="1" t="str">
        <f>IFERROR( LOOKUP(Table1[[#This Row],[Age]],$AO$3:$AO$8,$AP$3:$AP$8), "Out of Range")</f>
        <v>45-55</v>
      </c>
      <c r="Q2104" s="1" t="str">
        <f>TEXT(Table1[[#This Row],[Date Joined]],"DD")</f>
        <v>17</v>
      </c>
      <c r="R2104" s="1" t="str">
        <f>TEXT(Table1[[#This Row],[Date Joined]],"MMM")</f>
        <v>Sep</v>
      </c>
      <c r="S2104" s="1" t="str">
        <f>TEXT(Table1[[#This Row],[Date Joined]],"YYYY")</f>
        <v>2017</v>
      </c>
    </row>
    <row r="2105" spans="1:19" x14ac:dyDescent="0.3">
      <c r="A2105" s="1" t="s">
        <v>2212</v>
      </c>
      <c r="B2105" s="1" t="s">
        <v>72</v>
      </c>
      <c r="C2105" s="1" t="s">
        <v>15</v>
      </c>
      <c r="D2105" s="2">
        <v>59</v>
      </c>
      <c r="E2105" s="1" t="s">
        <v>40</v>
      </c>
      <c r="F2105" s="1" t="s">
        <v>17</v>
      </c>
      <c r="G2105" s="28">
        <v>42995</v>
      </c>
      <c r="H2105" s="3">
        <v>37296.76</v>
      </c>
      <c r="I2105" s="1" t="s">
        <v>18</v>
      </c>
      <c r="J2105" s="1" t="s">
        <v>27</v>
      </c>
      <c r="K2105" s="1" t="s">
        <v>28</v>
      </c>
      <c r="L2105" s="1" t="s">
        <v>20</v>
      </c>
      <c r="M2105" s="1" t="s">
        <v>22</v>
      </c>
      <c r="N2105" s="1" t="s">
        <v>69</v>
      </c>
      <c r="O2105" s="1" t="s">
        <v>20</v>
      </c>
      <c r="P2105" s="1" t="str">
        <f>IFERROR( LOOKUP(Table1[[#This Row],[Age]],$AO$3:$AO$8,$AP$3:$AP$8), "Out of Range")</f>
        <v>55-65</v>
      </c>
      <c r="Q2105" s="1" t="str">
        <f>TEXT(Table1[[#This Row],[Date Joined]],"DD")</f>
        <v>17</v>
      </c>
      <c r="R2105" s="1" t="str">
        <f>TEXT(Table1[[#This Row],[Date Joined]],"MMM")</f>
        <v>Sep</v>
      </c>
      <c r="S2105" s="1" t="str">
        <f>TEXT(Table1[[#This Row],[Date Joined]],"YYYY")</f>
        <v>2017</v>
      </c>
    </row>
    <row r="2106" spans="1:19" x14ac:dyDescent="0.3">
      <c r="A2106" s="1" t="s">
        <v>2213</v>
      </c>
      <c r="B2106" s="1" t="s">
        <v>89</v>
      </c>
      <c r="C2106" s="1" t="s">
        <v>15</v>
      </c>
      <c r="D2106" s="2">
        <v>50</v>
      </c>
      <c r="E2106" s="1" t="s">
        <v>40</v>
      </c>
      <c r="F2106" s="1" t="s">
        <v>26</v>
      </c>
      <c r="G2106" s="28">
        <v>42995</v>
      </c>
      <c r="H2106" s="3">
        <v>31964.93</v>
      </c>
      <c r="I2106" s="1" t="s">
        <v>49</v>
      </c>
      <c r="J2106" s="1" t="s">
        <v>32</v>
      </c>
      <c r="K2106" s="1" t="s">
        <v>20</v>
      </c>
      <c r="L2106" s="1" t="s">
        <v>20</v>
      </c>
      <c r="M2106" s="1" t="s">
        <v>21</v>
      </c>
      <c r="N2106" s="1" t="s">
        <v>29</v>
      </c>
      <c r="O2106" s="1" t="s">
        <v>20</v>
      </c>
      <c r="P2106" s="1" t="str">
        <f>IFERROR( LOOKUP(Table1[[#This Row],[Age]],$AO$3:$AO$8,$AP$3:$AP$8), "Out of Range")</f>
        <v>45-55</v>
      </c>
      <c r="Q2106" s="1" t="str">
        <f>TEXT(Table1[[#This Row],[Date Joined]],"DD")</f>
        <v>17</v>
      </c>
      <c r="R2106" s="1" t="str">
        <f>TEXT(Table1[[#This Row],[Date Joined]],"MMM")</f>
        <v>Sep</v>
      </c>
      <c r="S2106" s="1" t="str">
        <f>TEXT(Table1[[#This Row],[Date Joined]],"YYYY")</f>
        <v>2017</v>
      </c>
    </row>
    <row r="2107" spans="1:19" x14ac:dyDescent="0.3">
      <c r="A2107" s="1" t="s">
        <v>2242</v>
      </c>
      <c r="B2107" s="1" t="s">
        <v>37</v>
      </c>
      <c r="C2107" s="1" t="s">
        <v>24</v>
      </c>
      <c r="D2107" s="2">
        <v>30</v>
      </c>
      <c r="E2107" s="1" t="s">
        <v>16</v>
      </c>
      <c r="F2107" s="1" t="s">
        <v>26</v>
      </c>
      <c r="G2107" s="28">
        <v>42997</v>
      </c>
      <c r="H2107" s="3">
        <v>12088.25</v>
      </c>
      <c r="I2107" s="1" t="s">
        <v>18</v>
      </c>
      <c r="J2107" s="1" t="s">
        <v>32</v>
      </c>
      <c r="K2107" s="1" t="s">
        <v>20</v>
      </c>
      <c r="L2107" s="1" t="s">
        <v>20</v>
      </c>
      <c r="M2107" s="1" t="s">
        <v>21</v>
      </c>
      <c r="N2107" s="1" t="s">
        <v>22</v>
      </c>
      <c r="O2107" s="1" t="s">
        <v>20</v>
      </c>
      <c r="P2107" s="1" t="str">
        <f>IFERROR( LOOKUP(Table1[[#This Row],[Age]],$AO$3:$AO$8,$AP$3:$AP$8), "Out of Range")</f>
        <v>26-35</v>
      </c>
      <c r="Q2107" s="1" t="str">
        <f>TEXT(Table1[[#This Row],[Date Joined]],"DD")</f>
        <v>19</v>
      </c>
      <c r="R2107" s="1" t="str">
        <f>TEXT(Table1[[#This Row],[Date Joined]],"MMM")</f>
        <v>Sep</v>
      </c>
      <c r="S2107" s="1" t="str">
        <f>TEXT(Table1[[#This Row],[Date Joined]],"YYYY")</f>
        <v>2017</v>
      </c>
    </row>
    <row r="2108" spans="1:19" x14ac:dyDescent="0.3">
      <c r="A2108" s="1" t="s">
        <v>2261</v>
      </c>
      <c r="B2108" s="1" t="s">
        <v>43</v>
      </c>
      <c r="C2108" s="1" t="s">
        <v>15</v>
      </c>
      <c r="D2108" s="2">
        <v>30</v>
      </c>
      <c r="E2108" s="1" t="s">
        <v>25</v>
      </c>
      <c r="F2108" s="1" t="s">
        <v>41</v>
      </c>
      <c r="G2108" s="28">
        <v>42997</v>
      </c>
      <c r="H2108" s="3">
        <v>124699.51</v>
      </c>
      <c r="I2108" s="1" t="s">
        <v>31</v>
      </c>
      <c r="J2108" s="1" t="s">
        <v>27</v>
      </c>
      <c r="K2108" s="1" t="s">
        <v>20</v>
      </c>
      <c r="L2108" s="1" t="s">
        <v>20</v>
      </c>
      <c r="M2108" s="1" t="s">
        <v>21</v>
      </c>
      <c r="N2108" s="1" t="s">
        <v>22</v>
      </c>
      <c r="O2108" s="1" t="s">
        <v>20</v>
      </c>
      <c r="P2108" s="1" t="str">
        <f>IFERROR( LOOKUP(Table1[[#This Row],[Age]],$AO$3:$AO$8,$AP$3:$AP$8), "Out of Range")</f>
        <v>26-35</v>
      </c>
      <c r="Q2108" s="1" t="str">
        <f>TEXT(Table1[[#This Row],[Date Joined]],"DD")</f>
        <v>19</v>
      </c>
      <c r="R2108" s="1" t="str">
        <f>TEXT(Table1[[#This Row],[Date Joined]],"MMM")</f>
        <v>Sep</v>
      </c>
      <c r="S2108" s="1" t="str">
        <f>TEXT(Table1[[#This Row],[Date Joined]],"YYYY")</f>
        <v>2017</v>
      </c>
    </row>
    <row r="2109" spans="1:19" x14ac:dyDescent="0.3">
      <c r="A2109" s="1" t="s">
        <v>2405</v>
      </c>
      <c r="B2109" s="1" t="s">
        <v>45</v>
      </c>
      <c r="C2109" s="1" t="s">
        <v>24</v>
      </c>
      <c r="D2109" s="2">
        <v>30</v>
      </c>
      <c r="E2109" s="1" t="s">
        <v>34</v>
      </c>
      <c r="F2109" s="1" t="s">
        <v>17</v>
      </c>
      <c r="G2109" s="28">
        <v>43003</v>
      </c>
      <c r="H2109" s="3">
        <v>175833.51</v>
      </c>
      <c r="I2109" s="1" t="s">
        <v>18</v>
      </c>
      <c r="J2109" s="1" t="s">
        <v>27</v>
      </c>
      <c r="K2109" s="1" t="s">
        <v>28</v>
      </c>
      <c r="L2109" s="1" t="s">
        <v>20</v>
      </c>
      <c r="M2109" s="1" t="s">
        <v>21</v>
      </c>
      <c r="N2109" s="1" t="s">
        <v>22</v>
      </c>
      <c r="O2109" s="1" t="s">
        <v>28</v>
      </c>
      <c r="P2109" s="1" t="str">
        <f>IFERROR( LOOKUP(Table1[[#This Row],[Age]],$AO$3:$AO$8,$AP$3:$AP$8), "Out of Range")</f>
        <v>26-35</v>
      </c>
      <c r="Q2109" s="1" t="str">
        <f>TEXT(Table1[[#This Row],[Date Joined]],"DD")</f>
        <v>25</v>
      </c>
      <c r="R2109" s="1" t="str">
        <f>TEXT(Table1[[#This Row],[Date Joined]],"MMM")</f>
        <v>Sep</v>
      </c>
      <c r="S2109" s="1" t="str">
        <f>TEXT(Table1[[#This Row],[Date Joined]],"YYYY")</f>
        <v>2017</v>
      </c>
    </row>
    <row r="2110" spans="1:19" x14ac:dyDescent="0.3">
      <c r="A2110" s="1" t="s">
        <v>2450</v>
      </c>
      <c r="B2110" s="1" t="s">
        <v>51</v>
      </c>
      <c r="C2110" s="1" t="s">
        <v>24</v>
      </c>
      <c r="D2110" s="2">
        <v>30</v>
      </c>
      <c r="E2110" s="1" t="s">
        <v>16</v>
      </c>
      <c r="F2110" s="1" t="s">
        <v>26</v>
      </c>
      <c r="G2110" s="28">
        <v>43006</v>
      </c>
      <c r="H2110" s="3">
        <v>20471.79</v>
      </c>
      <c r="I2110" s="1" t="s">
        <v>18</v>
      </c>
      <c r="J2110" s="1" t="s">
        <v>27</v>
      </c>
      <c r="K2110" s="1" t="s">
        <v>20</v>
      </c>
      <c r="L2110" s="1" t="s">
        <v>20</v>
      </c>
      <c r="M2110" s="1" t="s">
        <v>21</v>
      </c>
      <c r="N2110" s="1" t="s">
        <v>22</v>
      </c>
      <c r="O2110" s="1" t="s">
        <v>20</v>
      </c>
      <c r="P2110" s="1" t="str">
        <f>IFERROR( LOOKUP(Table1[[#This Row],[Age]],$AO$3:$AO$8,$AP$3:$AP$8), "Out of Range")</f>
        <v>26-35</v>
      </c>
      <c r="Q2110" s="1" t="str">
        <f>TEXT(Table1[[#This Row],[Date Joined]],"DD")</f>
        <v>28</v>
      </c>
      <c r="R2110" s="1" t="str">
        <f>TEXT(Table1[[#This Row],[Date Joined]],"MMM")</f>
        <v>Sep</v>
      </c>
      <c r="S2110" s="1" t="str">
        <f>TEXT(Table1[[#This Row],[Date Joined]],"YYYY")</f>
        <v>2017</v>
      </c>
    </row>
    <row r="2111" spans="1:19" x14ac:dyDescent="0.3">
      <c r="A2111" s="1" t="s">
        <v>2471</v>
      </c>
      <c r="B2111" s="1" t="s">
        <v>64</v>
      </c>
      <c r="C2111" s="1" t="s">
        <v>24</v>
      </c>
      <c r="D2111" s="2">
        <v>30</v>
      </c>
      <c r="E2111" s="1" t="s">
        <v>16</v>
      </c>
      <c r="F2111" s="1" t="s">
        <v>17</v>
      </c>
      <c r="G2111" s="28">
        <v>43007</v>
      </c>
      <c r="H2111" s="3">
        <v>116608.15</v>
      </c>
      <c r="I2111" s="1" t="s">
        <v>18</v>
      </c>
      <c r="J2111" s="1" t="s">
        <v>27</v>
      </c>
      <c r="K2111" s="1" t="s">
        <v>28</v>
      </c>
      <c r="L2111" s="1" t="s">
        <v>20</v>
      </c>
      <c r="M2111" s="1" t="s">
        <v>21</v>
      </c>
      <c r="N2111" s="1" t="s">
        <v>22</v>
      </c>
      <c r="O2111" s="1" t="s">
        <v>20</v>
      </c>
      <c r="P2111" s="1" t="str">
        <f>IFERROR( LOOKUP(Table1[[#This Row],[Age]],$AO$3:$AO$8,$AP$3:$AP$8), "Out of Range")</f>
        <v>26-35</v>
      </c>
      <c r="Q2111" s="1" t="str">
        <f>TEXT(Table1[[#This Row],[Date Joined]],"DD")</f>
        <v>29</v>
      </c>
      <c r="R2111" s="1" t="str">
        <f>TEXT(Table1[[#This Row],[Date Joined]],"MMM")</f>
        <v>Sep</v>
      </c>
      <c r="S2111" s="1" t="str">
        <f>TEXT(Table1[[#This Row],[Date Joined]],"YYYY")</f>
        <v>2017</v>
      </c>
    </row>
    <row r="2112" spans="1:19" x14ac:dyDescent="0.3">
      <c r="A2112" s="1" t="s">
        <v>2219</v>
      </c>
      <c r="B2112" s="1" t="s">
        <v>79</v>
      </c>
      <c r="C2112" s="1" t="s">
        <v>24</v>
      </c>
      <c r="D2112" s="2">
        <v>37</v>
      </c>
      <c r="E2112" s="1" t="s">
        <v>16</v>
      </c>
      <c r="F2112" s="1" t="s">
        <v>17</v>
      </c>
      <c r="G2112" s="28">
        <v>42996</v>
      </c>
      <c r="H2112" s="3">
        <v>7326.87</v>
      </c>
      <c r="I2112" s="1" t="s">
        <v>18</v>
      </c>
      <c r="J2112" s="1" t="s">
        <v>27</v>
      </c>
      <c r="K2112" s="1" t="s">
        <v>28</v>
      </c>
      <c r="L2112" s="1" t="s">
        <v>20</v>
      </c>
      <c r="M2112" s="1" t="s">
        <v>21</v>
      </c>
      <c r="N2112" s="1" t="s">
        <v>22</v>
      </c>
      <c r="O2112" s="1" t="s">
        <v>20</v>
      </c>
      <c r="P2112" s="1" t="str">
        <f>IFERROR( LOOKUP(Table1[[#This Row],[Age]],$AO$3:$AO$8,$AP$3:$AP$8), "Out of Range")</f>
        <v>35-45</v>
      </c>
      <c r="Q2112" s="1" t="str">
        <f>TEXT(Table1[[#This Row],[Date Joined]],"DD")</f>
        <v>18</v>
      </c>
      <c r="R2112" s="1" t="str">
        <f>TEXT(Table1[[#This Row],[Date Joined]],"MMM")</f>
        <v>Sep</v>
      </c>
      <c r="S2112" s="1" t="str">
        <f>TEXT(Table1[[#This Row],[Date Joined]],"YYYY")</f>
        <v>2017</v>
      </c>
    </row>
    <row r="2113" spans="1:19" x14ac:dyDescent="0.3">
      <c r="A2113" s="1" t="s">
        <v>2500</v>
      </c>
      <c r="B2113" s="1" t="s">
        <v>100</v>
      </c>
      <c r="C2113" s="1" t="s">
        <v>15</v>
      </c>
      <c r="D2113" s="2">
        <v>30</v>
      </c>
      <c r="E2113" s="1" t="s">
        <v>16</v>
      </c>
      <c r="F2113" s="1" t="s">
        <v>41</v>
      </c>
      <c r="G2113" s="28">
        <v>43008</v>
      </c>
      <c r="H2113" s="3">
        <v>31074.99</v>
      </c>
      <c r="I2113" s="1" t="s">
        <v>49</v>
      </c>
      <c r="J2113" s="1" t="s">
        <v>32</v>
      </c>
      <c r="K2113" s="1" t="s">
        <v>20</v>
      </c>
      <c r="L2113" s="1" t="s">
        <v>28</v>
      </c>
      <c r="M2113" s="1" t="s">
        <v>21</v>
      </c>
      <c r="N2113" s="1" t="s">
        <v>22</v>
      </c>
      <c r="O2113" s="1" t="s">
        <v>20</v>
      </c>
      <c r="P2113" s="1" t="str">
        <f>IFERROR( LOOKUP(Table1[[#This Row],[Age]],$AO$3:$AO$8,$AP$3:$AP$8), "Out of Range")</f>
        <v>26-35</v>
      </c>
      <c r="Q2113" s="1" t="str">
        <f>TEXT(Table1[[#This Row],[Date Joined]],"DD")</f>
        <v>30</v>
      </c>
      <c r="R2113" s="1" t="str">
        <f>TEXT(Table1[[#This Row],[Date Joined]],"MMM")</f>
        <v>Sep</v>
      </c>
      <c r="S2113" s="1" t="str">
        <f>TEXT(Table1[[#This Row],[Date Joined]],"YYYY")</f>
        <v>2017</v>
      </c>
    </row>
    <row r="2114" spans="1:19" x14ac:dyDescent="0.3">
      <c r="A2114" s="1" t="s">
        <v>2221</v>
      </c>
      <c r="B2114" s="1" t="s">
        <v>80</v>
      </c>
      <c r="C2114" s="1" t="s">
        <v>24</v>
      </c>
      <c r="D2114" s="2">
        <v>39</v>
      </c>
      <c r="E2114" s="1" t="s">
        <v>16</v>
      </c>
      <c r="F2114" s="1" t="s">
        <v>17</v>
      </c>
      <c r="G2114" s="28">
        <v>42996</v>
      </c>
      <c r="H2114" s="3">
        <v>68610.009999999995</v>
      </c>
      <c r="I2114" s="1" t="s">
        <v>18</v>
      </c>
      <c r="J2114" s="1" t="s">
        <v>27</v>
      </c>
      <c r="K2114" s="1" t="s">
        <v>28</v>
      </c>
      <c r="L2114" s="1" t="s">
        <v>20</v>
      </c>
      <c r="M2114" s="1" t="s">
        <v>21</v>
      </c>
      <c r="N2114" s="1" t="s">
        <v>22</v>
      </c>
      <c r="O2114" s="1" t="s">
        <v>20</v>
      </c>
      <c r="P2114" s="1" t="str">
        <f>IFERROR( LOOKUP(Table1[[#This Row],[Age]],$AO$3:$AO$8,$AP$3:$AP$8), "Out of Range")</f>
        <v>35-45</v>
      </c>
      <c r="Q2114" s="1" t="str">
        <f>TEXT(Table1[[#This Row],[Date Joined]],"DD")</f>
        <v>18</v>
      </c>
      <c r="R2114" s="1" t="str">
        <f>TEXT(Table1[[#This Row],[Date Joined]],"MMM")</f>
        <v>Sep</v>
      </c>
      <c r="S2114" s="1" t="str">
        <f>TEXT(Table1[[#This Row],[Date Joined]],"YYYY")</f>
        <v>2017</v>
      </c>
    </row>
    <row r="2115" spans="1:19" x14ac:dyDescent="0.3">
      <c r="A2115" s="1" t="s">
        <v>2222</v>
      </c>
      <c r="B2115" s="1" t="s">
        <v>56</v>
      </c>
      <c r="C2115" s="1" t="s">
        <v>24</v>
      </c>
      <c r="D2115" s="2">
        <v>37</v>
      </c>
      <c r="E2115" s="1" t="s">
        <v>16</v>
      </c>
      <c r="F2115" s="1" t="s">
        <v>17</v>
      </c>
      <c r="G2115" s="28">
        <v>42996</v>
      </c>
      <c r="H2115" s="3">
        <v>18662.3</v>
      </c>
      <c r="I2115" s="1" t="s">
        <v>18</v>
      </c>
      <c r="J2115" s="1" t="s">
        <v>27</v>
      </c>
      <c r="K2115" s="1" t="s">
        <v>28</v>
      </c>
      <c r="L2115" s="1" t="s">
        <v>20</v>
      </c>
      <c r="M2115" s="1" t="s">
        <v>21</v>
      </c>
      <c r="N2115" s="1" t="s">
        <v>22</v>
      </c>
      <c r="O2115" s="1" t="s">
        <v>20</v>
      </c>
      <c r="P2115" s="1" t="str">
        <f>IFERROR( LOOKUP(Table1[[#This Row],[Age]],$AO$3:$AO$8,$AP$3:$AP$8), "Out of Range")</f>
        <v>35-45</v>
      </c>
      <c r="Q2115" s="1" t="str">
        <f>TEXT(Table1[[#This Row],[Date Joined]],"DD")</f>
        <v>18</v>
      </c>
      <c r="R2115" s="1" t="str">
        <f>TEXT(Table1[[#This Row],[Date Joined]],"MMM")</f>
        <v>Sep</v>
      </c>
      <c r="S2115" s="1" t="str">
        <f>TEXT(Table1[[#This Row],[Date Joined]],"YYYY")</f>
        <v>2017</v>
      </c>
    </row>
    <row r="2116" spans="1:19" x14ac:dyDescent="0.3">
      <c r="A2116" s="1" t="s">
        <v>2223</v>
      </c>
      <c r="B2116" s="1" t="s">
        <v>14</v>
      </c>
      <c r="C2116" s="1" t="s">
        <v>24</v>
      </c>
      <c r="D2116" s="2">
        <v>38</v>
      </c>
      <c r="E2116" s="1" t="s">
        <v>16</v>
      </c>
      <c r="F2116" s="1" t="s">
        <v>17</v>
      </c>
      <c r="G2116" s="28">
        <v>42996</v>
      </c>
      <c r="H2116" s="3">
        <v>36908.339999999997</v>
      </c>
      <c r="I2116" s="1" t="s">
        <v>18</v>
      </c>
      <c r="J2116" s="1" t="s">
        <v>32</v>
      </c>
      <c r="K2116" s="1" t="s">
        <v>28</v>
      </c>
      <c r="L2116" s="1" t="s">
        <v>20</v>
      </c>
      <c r="M2116" s="1" t="s">
        <v>22</v>
      </c>
      <c r="N2116" s="1" t="s">
        <v>22</v>
      </c>
      <c r="O2116" s="1" t="s">
        <v>28</v>
      </c>
      <c r="P2116" s="1" t="str">
        <f>IFERROR( LOOKUP(Table1[[#This Row],[Age]],$AO$3:$AO$8,$AP$3:$AP$8), "Out of Range")</f>
        <v>35-45</v>
      </c>
      <c r="Q2116" s="1" t="str">
        <f>TEXT(Table1[[#This Row],[Date Joined]],"DD")</f>
        <v>18</v>
      </c>
      <c r="R2116" s="1" t="str">
        <f>TEXT(Table1[[#This Row],[Date Joined]],"MMM")</f>
        <v>Sep</v>
      </c>
      <c r="S2116" s="1" t="str">
        <f>TEXT(Table1[[#This Row],[Date Joined]],"YYYY")</f>
        <v>2017</v>
      </c>
    </row>
    <row r="2117" spans="1:19" x14ac:dyDescent="0.3">
      <c r="A2117" s="1" t="s">
        <v>2224</v>
      </c>
      <c r="B2117" s="1" t="s">
        <v>81</v>
      </c>
      <c r="C2117" s="1" t="s">
        <v>15</v>
      </c>
      <c r="D2117" s="2">
        <v>34</v>
      </c>
      <c r="E2117" s="1" t="s">
        <v>16</v>
      </c>
      <c r="F2117" s="1" t="s">
        <v>26</v>
      </c>
      <c r="G2117" s="28">
        <v>42996</v>
      </c>
      <c r="H2117" s="3">
        <v>28285.91</v>
      </c>
      <c r="I2117" s="1" t="s">
        <v>18</v>
      </c>
      <c r="J2117" s="1" t="s">
        <v>19</v>
      </c>
      <c r="K2117" s="1" t="s">
        <v>20</v>
      </c>
      <c r="L2117" s="1" t="s">
        <v>20</v>
      </c>
      <c r="M2117" s="1" t="s">
        <v>21</v>
      </c>
      <c r="N2117" s="1" t="s">
        <v>22</v>
      </c>
      <c r="O2117" s="1" t="s">
        <v>20</v>
      </c>
      <c r="P2117" s="1" t="str">
        <f>IFERROR( LOOKUP(Table1[[#This Row],[Age]],$AO$3:$AO$8,$AP$3:$AP$8), "Out of Range")</f>
        <v>26-35</v>
      </c>
      <c r="Q2117" s="1" t="str">
        <f>TEXT(Table1[[#This Row],[Date Joined]],"DD")</f>
        <v>18</v>
      </c>
      <c r="R2117" s="1" t="str">
        <f>TEXT(Table1[[#This Row],[Date Joined]],"MMM")</f>
        <v>Sep</v>
      </c>
      <c r="S2117" s="1" t="str">
        <f>TEXT(Table1[[#This Row],[Date Joined]],"YYYY")</f>
        <v>2017</v>
      </c>
    </row>
    <row r="2118" spans="1:19" x14ac:dyDescent="0.3">
      <c r="A2118" s="1" t="s">
        <v>2225</v>
      </c>
      <c r="B2118" s="1" t="s">
        <v>99</v>
      </c>
      <c r="C2118" s="1" t="s">
        <v>15</v>
      </c>
      <c r="D2118" s="2">
        <v>36</v>
      </c>
      <c r="E2118" s="1" t="s">
        <v>16</v>
      </c>
      <c r="F2118" s="1" t="s">
        <v>17</v>
      </c>
      <c r="G2118" s="28">
        <v>42996</v>
      </c>
      <c r="H2118" s="3">
        <v>11105.79</v>
      </c>
      <c r="I2118" s="1" t="s">
        <v>31</v>
      </c>
      <c r="J2118" s="1" t="s">
        <v>19</v>
      </c>
      <c r="K2118" s="1" t="s">
        <v>28</v>
      </c>
      <c r="L2118" s="1" t="s">
        <v>20</v>
      </c>
      <c r="M2118" s="1" t="s">
        <v>22</v>
      </c>
      <c r="N2118" s="1" t="s">
        <v>22</v>
      </c>
      <c r="O2118" s="1" t="s">
        <v>20</v>
      </c>
      <c r="P2118" s="1" t="str">
        <f>IFERROR( LOOKUP(Table1[[#This Row],[Age]],$AO$3:$AO$8,$AP$3:$AP$8), "Out of Range")</f>
        <v>35-45</v>
      </c>
      <c r="Q2118" s="1" t="str">
        <f>TEXT(Table1[[#This Row],[Date Joined]],"DD")</f>
        <v>18</v>
      </c>
      <c r="R2118" s="1" t="str">
        <f>TEXT(Table1[[#This Row],[Date Joined]],"MMM")</f>
        <v>Sep</v>
      </c>
      <c r="S2118" s="1" t="str">
        <f>TEXT(Table1[[#This Row],[Date Joined]],"YYYY")</f>
        <v>2017</v>
      </c>
    </row>
    <row r="2119" spans="1:19" x14ac:dyDescent="0.3">
      <c r="A2119" s="1" t="s">
        <v>2226</v>
      </c>
      <c r="B2119" s="1" t="s">
        <v>51</v>
      </c>
      <c r="C2119" s="1" t="s">
        <v>15</v>
      </c>
      <c r="D2119" s="2">
        <v>34</v>
      </c>
      <c r="E2119" s="1" t="s">
        <v>16</v>
      </c>
      <c r="F2119" s="1" t="s">
        <v>41</v>
      </c>
      <c r="G2119" s="28">
        <v>42996</v>
      </c>
      <c r="H2119" s="3">
        <v>102234.7</v>
      </c>
      <c r="I2119" s="1" t="s">
        <v>18</v>
      </c>
      <c r="J2119" s="1" t="s">
        <v>19</v>
      </c>
      <c r="K2119" s="1" t="s">
        <v>20</v>
      </c>
      <c r="L2119" s="1" t="s">
        <v>20</v>
      </c>
      <c r="M2119" s="1" t="s">
        <v>21</v>
      </c>
      <c r="N2119" s="1" t="s">
        <v>22</v>
      </c>
      <c r="O2119" s="1" t="s">
        <v>20</v>
      </c>
      <c r="P2119" s="1" t="str">
        <f>IFERROR( LOOKUP(Table1[[#This Row],[Age]],$AO$3:$AO$8,$AP$3:$AP$8), "Out of Range")</f>
        <v>26-35</v>
      </c>
      <c r="Q2119" s="1" t="str">
        <f>TEXT(Table1[[#This Row],[Date Joined]],"DD")</f>
        <v>18</v>
      </c>
      <c r="R2119" s="1" t="str">
        <f>TEXT(Table1[[#This Row],[Date Joined]],"MMM")</f>
        <v>Sep</v>
      </c>
      <c r="S2119" s="1" t="str">
        <f>TEXT(Table1[[#This Row],[Date Joined]],"YYYY")</f>
        <v>2017</v>
      </c>
    </row>
    <row r="2120" spans="1:19" x14ac:dyDescent="0.3">
      <c r="A2120" s="1" t="s">
        <v>2227</v>
      </c>
      <c r="B2120" s="1" t="s">
        <v>80</v>
      </c>
      <c r="C2120" s="1" t="s">
        <v>24</v>
      </c>
      <c r="D2120" s="2">
        <v>38</v>
      </c>
      <c r="E2120" s="1" t="s">
        <v>16</v>
      </c>
      <c r="F2120" s="1" t="s">
        <v>17</v>
      </c>
      <c r="G2120" s="28">
        <v>42996</v>
      </c>
      <c r="H2120" s="3">
        <v>142697.32999999999</v>
      </c>
      <c r="I2120" s="1" t="s">
        <v>18</v>
      </c>
      <c r="J2120" s="1" t="s">
        <v>19</v>
      </c>
      <c r="K2120" s="1" t="s">
        <v>20</v>
      </c>
      <c r="L2120" s="1" t="s">
        <v>28</v>
      </c>
      <c r="M2120" s="1" t="s">
        <v>21</v>
      </c>
      <c r="N2120" s="1" t="s">
        <v>22</v>
      </c>
      <c r="O2120" s="1" t="s">
        <v>20</v>
      </c>
      <c r="P2120" s="1" t="str">
        <f>IFERROR( LOOKUP(Table1[[#This Row],[Age]],$AO$3:$AO$8,$AP$3:$AP$8), "Out of Range")</f>
        <v>35-45</v>
      </c>
      <c r="Q2120" s="1" t="str">
        <f>TEXT(Table1[[#This Row],[Date Joined]],"DD")</f>
        <v>18</v>
      </c>
      <c r="R2120" s="1" t="str">
        <f>TEXT(Table1[[#This Row],[Date Joined]],"MMM")</f>
        <v>Sep</v>
      </c>
      <c r="S2120" s="1" t="str">
        <f>TEXT(Table1[[#This Row],[Date Joined]],"YYYY")</f>
        <v>2017</v>
      </c>
    </row>
    <row r="2121" spans="1:19" x14ac:dyDescent="0.3">
      <c r="A2121" s="1" t="s">
        <v>2228</v>
      </c>
      <c r="B2121" s="1" t="s">
        <v>44</v>
      </c>
      <c r="C2121" s="1" t="s">
        <v>24</v>
      </c>
      <c r="D2121" s="2">
        <v>23</v>
      </c>
      <c r="E2121" s="1" t="s">
        <v>16</v>
      </c>
      <c r="F2121" s="1" t="s">
        <v>41</v>
      </c>
      <c r="G2121" s="28">
        <v>42996</v>
      </c>
      <c r="H2121" s="3">
        <v>63447.7</v>
      </c>
      <c r="I2121" s="1" t="s">
        <v>18</v>
      </c>
      <c r="J2121" s="1" t="s">
        <v>32</v>
      </c>
      <c r="K2121" s="1" t="s">
        <v>20</v>
      </c>
      <c r="L2121" s="1" t="s">
        <v>20</v>
      </c>
      <c r="M2121" s="1" t="s">
        <v>21</v>
      </c>
      <c r="N2121" s="1" t="s">
        <v>22</v>
      </c>
      <c r="O2121" s="1" t="s">
        <v>20</v>
      </c>
      <c r="P2121" s="1" t="str">
        <f>IFERROR( LOOKUP(Table1[[#This Row],[Age]],$AO$3:$AO$8,$AP$3:$AP$8), "Out of Range")</f>
        <v>15-25</v>
      </c>
      <c r="Q2121" s="1" t="str">
        <f>TEXT(Table1[[#This Row],[Date Joined]],"DD")</f>
        <v>18</v>
      </c>
      <c r="R2121" s="1" t="str">
        <f>TEXT(Table1[[#This Row],[Date Joined]],"MMM")</f>
        <v>Sep</v>
      </c>
      <c r="S2121" s="1" t="str">
        <f>TEXT(Table1[[#This Row],[Date Joined]],"YYYY")</f>
        <v>2017</v>
      </c>
    </row>
    <row r="2122" spans="1:19" x14ac:dyDescent="0.3">
      <c r="A2122" s="1" t="s">
        <v>2229</v>
      </c>
      <c r="B2122" s="1" t="s">
        <v>23</v>
      </c>
      <c r="C2122" s="1" t="s">
        <v>15</v>
      </c>
      <c r="D2122" s="2">
        <v>44</v>
      </c>
      <c r="E2122" s="1" t="s">
        <v>16</v>
      </c>
      <c r="F2122" s="1" t="s">
        <v>17</v>
      </c>
      <c r="G2122" s="28">
        <v>42996</v>
      </c>
      <c r="H2122" s="3">
        <v>1369.51</v>
      </c>
      <c r="I2122" s="1" t="s">
        <v>49</v>
      </c>
      <c r="J2122" s="1" t="s">
        <v>32</v>
      </c>
      <c r="K2122" s="1" t="s">
        <v>20</v>
      </c>
      <c r="L2122" s="1" t="s">
        <v>20</v>
      </c>
      <c r="M2122" s="1" t="s">
        <v>21</v>
      </c>
      <c r="N2122" s="1" t="s">
        <v>22</v>
      </c>
      <c r="O2122" s="1" t="s">
        <v>28</v>
      </c>
      <c r="P2122" s="1" t="str">
        <f>IFERROR( LOOKUP(Table1[[#This Row],[Age]],$AO$3:$AO$8,$AP$3:$AP$8), "Out of Range")</f>
        <v>35-45</v>
      </c>
      <c r="Q2122" s="1" t="str">
        <f>TEXT(Table1[[#This Row],[Date Joined]],"DD")</f>
        <v>18</v>
      </c>
      <c r="R2122" s="1" t="str">
        <f>TEXT(Table1[[#This Row],[Date Joined]],"MMM")</f>
        <v>Sep</v>
      </c>
      <c r="S2122" s="1" t="str">
        <f>TEXT(Table1[[#This Row],[Date Joined]],"YYYY")</f>
        <v>2017</v>
      </c>
    </row>
    <row r="2123" spans="1:19" x14ac:dyDescent="0.3">
      <c r="A2123" s="1" t="s">
        <v>2230</v>
      </c>
      <c r="B2123" s="1" t="s">
        <v>105</v>
      </c>
      <c r="C2123" s="1" t="s">
        <v>24</v>
      </c>
      <c r="D2123" s="2">
        <v>47</v>
      </c>
      <c r="E2123" s="1" t="s">
        <v>40</v>
      </c>
      <c r="F2123" s="1" t="s">
        <v>41</v>
      </c>
      <c r="G2123" s="28">
        <v>42996</v>
      </c>
      <c r="H2123" s="3">
        <v>57101.48</v>
      </c>
      <c r="I2123" s="1" t="s">
        <v>31</v>
      </c>
      <c r="J2123" s="1" t="s">
        <v>27</v>
      </c>
      <c r="K2123" s="1" t="s">
        <v>28</v>
      </c>
      <c r="L2123" s="1" t="s">
        <v>20</v>
      </c>
      <c r="M2123" s="1" t="s">
        <v>53</v>
      </c>
      <c r="N2123" s="1" t="s">
        <v>38</v>
      </c>
      <c r="O2123" s="1" t="s">
        <v>20</v>
      </c>
      <c r="P2123" s="1" t="str">
        <f>IFERROR( LOOKUP(Table1[[#This Row],[Age]],$AO$3:$AO$8,$AP$3:$AP$8), "Out of Range")</f>
        <v>45-55</v>
      </c>
      <c r="Q2123" s="1" t="str">
        <f>TEXT(Table1[[#This Row],[Date Joined]],"DD")</f>
        <v>18</v>
      </c>
      <c r="R2123" s="1" t="str">
        <f>TEXT(Table1[[#This Row],[Date Joined]],"MMM")</f>
        <v>Sep</v>
      </c>
      <c r="S2123" s="1" t="str">
        <f>TEXT(Table1[[#This Row],[Date Joined]],"YYYY")</f>
        <v>2017</v>
      </c>
    </row>
    <row r="2124" spans="1:19" x14ac:dyDescent="0.3">
      <c r="A2124" s="1" t="s">
        <v>2546</v>
      </c>
      <c r="B2124" s="1" t="s">
        <v>62</v>
      </c>
      <c r="C2124" s="1" t="s">
        <v>24</v>
      </c>
      <c r="D2124" s="2">
        <v>30</v>
      </c>
      <c r="E2124" s="1" t="s">
        <v>16</v>
      </c>
      <c r="F2124" s="1" t="s">
        <v>17</v>
      </c>
      <c r="G2124" s="28">
        <v>43011</v>
      </c>
      <c r="H2124" s="3">
        <v>206097.36</v>
      </c>
      <c r="I2124" s="1" t="s">
        <v>31</v>
      </c>
      <c r="J2124" s="1" t="s">
        <v>27</v>
      </c>
      <c r="K2124" s="1" t="s">
        <v>28</v>
      </c>
      <c r="L2124" s="1" t="s">
        <v>20</v>
      </c>
      <c r="M2124" s="1" t="s">
        <v>21</v>
      </c>
      <c r="N2124" s="1" t="s">
        <v>22</v>
      </c>
      <c r="O2124" s="1" t="s">
        <v>20</v>
      </c>
      <c r="P2124" s="1" t="str">
        <f>IFERROR( LOOKUP(Table1[[#This Row],[Age]],$AO$3:$AO$8,$AP$3:$AP$8), "Out of Range")</f>
        <v>26-35</v>
      </c>
      <c r="Q2124" s="1" t="str">
        <f>TEXT(Table1[[#This Row],[Date Joined]],"DD")</f>
        <v>03</v>
      </c>
      <c r="R2124" s="1" t="str">
        <f>TEXT(Table1[[#This Row],[Date Joined]],"MMM")</f>
        <v>Oct</v>
      </c>
      <c r="S2124" s="1" t="str">
        <f>TEXT(Table1[[#This Row],[Date Joined]],"YYYY")</f>
        <v>2017</v>
      </c>
    </row>
    <row r="2125" spans="1:19" x14ac:dyDescent="0.3">
      <c r="A2125" s="1" t="s">
        <v>2232</v>
      </c>
      <c r="B2125" s="1" t="s">
        <v>46</v>
      </c>
      <c r="C2125" s="1" t="s">
        <v>15</v>
      </c>
      <c r="D2125" s="2">
        <v>43</v>
      </c>
      <c r="E2125" s="1" t="s">
        <v>40</v>
      </c>
      <c r="F2125" s="1" t="s">
        <v>41</v>
      </c>
      <c r="G2125" s="28">
        <v>42996</v>
      </c>
      <c r="H2125" s="3">
        <v>112780.07</v>
      </c>
      <c r="I2125" s="1" t="s">
        <v>49</v>
      </c>
      <c r="J2125" s="1" t="s">
        <v>27</v>
      </c>
      <c r="K2125" s="1" t="s">
        <v>28</v>
      </c>
      <c r="L2125" s="1" t="s">
        <v>20</v>
      </c>
      <c r="M2125" s="1" t="s">
        <v>21</v>
      </c>
      <c r="N2125" s="1" t="s">
        <v>29</v>
      </c>
      <c r="O2125" s="1" t="s">
        <v>20</v>
      </c>
      <c r="P2125" s="1" t="str">
        <f>IFERROR( LOOKUP(Table1[[#This Row],[Age]],$AO$3:$AO$8,$AP$3:$AP$8), "Out of Range")</f>
        <v>35-45</v>
      </c>
      <c r="Q2125" s="1" t="str">
        <f>TEXT(Table1[[#This Row],[Date Joined]],"DD")</f>
        <v>18</v>
      </c>
      <c r="R2125" s="1" t="str">
        <f>TEXT(Table1[[#This Row],[Date Joined]],"MMM")</f>
        <v>Sep</v>
      </c>
      <c r="S2125" s="1" t="str">
        <f>TEXT(Table1[[#This Row],[Date Joined]],"YYYY")</f>
        <v>2017</v>
      </c>
    </row>
    <row r="2126" spans="1:19" x14ac:dyDescent="0.3">
      <c r="A2126" s="1" t="s">
        <v>2233</v>
      </c>
      <c r="B2126" s="1" t="s">
        <v>67</v>
      </c>
      <c r="C2126" s="1" t="s">
        <v>24</v>
      </c>
      <c r="D2126" s="2">
        <v>62</v>
      </c>
      <c r="E2126" s="1" t="s">
        <v>40</v>
      </c>
      <c r="F2126" s="1" t="s">
        <v>41</v>
      </c>
      <c r="G2126" s="28">
        <v>42996</v>
      </c>
      <c r="H2126" s="3">
        <v>164433.25</v>
      </c>
      <c r="I2126" s="1" t="s">
        <v>18</v>
      </c>
      <c r="J2126" s="1" t="s">
        <v>32</v>
      </c>
      <c r="K2126" s="1" t="s">
        <v>28</v>
      </c>
      <c r="L2126" s="1" t="s">
        <v>20</v>
      </c>
      <c r="M2126" s="1" t="s">
        <v>22</v>
      </c>
      <c r="N2126" s="1" t="s">
        <v>22</v>
      </c>
      <c r="O2126" s="1" t="s">
        <v>20</v>
      </c>
      <c r="P2126" s="1" t="str">
        <f>IFERROR( LOOKUP(Table1[[#This Row],[Age]],$AO$3:$AO$8,$AP$3:$AP$8), "Out of Range")</f>
        <v>55-65</v>
      </c>
      <c r="Q2126" s="1" t="str">
        <f>TEXT(Table1[[#This Row],[Date Joined]],"DD")</f>
        <v>18</v>
      </c>
      <c r="R2126" s="1" t="str">
        <f>TEXT(Table1[[#This Row],[Date Joined]],"MMM")</f>
        <v>Sep</v>
      </c>
      <c r="S2126" s="1" t="str">
        <f>TEXT(Table1[[#This Row],[Date Joined]],"YYYY")</f>
        <v>2017</v>
      </c>
    </row>
    <row r="2127" spans="1:19" x14ac:dyDescent="0.3">
      <c r="A2127" s="1" t="s">
        <v>2234</v>
      </c>
      <c r="B2127" s="1" t="s">
        <v>76</v>
      </c>
      <c r="C2127" s="1" t="s">
        <v>15</v>
      </c>
      <c r="D2127" s="2">
        <v>45</v>
      </c>
      <c r="E2127" s="1" t="s">
        <v>40</v>
      </c>
      <c r="F2127" s="1" t="s">
        <v>26</v>
      </c>
      <c r="G2127" s="28">
        <v>42996</v>
      </c>
      <c r="H2127" s="3">
        <v>105209.54</v>
      </c>
      <c r="I2127" s="1" t="s">
        <v>18</v>
      </c>
      <c r="J2127" s="1" t="s">
        <v>27</v>
      </c>
      <c r="K2127" s="1" t="s">
        <v>20</v>
      </c>
      <c r="L2127" s="1" t="s">
        <v>28</v>
      </c>
      <c r="M2127" s="1" t="s">
        <v>21</v>
      </c>
      <c r="N2127" s="1" t="s">
        <v>22</v>
      </c>
      <c r="O2127" s="1" t="s">
        <v>20</v>
      </c>
      <c r="P2127" s="1" t="str">
        <f>IFERROR( LOOKUP(Table1[[#This Row],[Age]],$AO$3:$AO$8,$AP$3:$AP$8), "Out of Range")</f>
        <v>45-55</v>
      </c>
      <c r="Q2127" s="1" t="str">
        <f>TEXT(Table1[[#This Row],[Date Joined]],"DD")</f>
        <v>18</v>
      </c>
      <c r="R2127" s="1" t="str">
        <f>TEXT(Table1[[#This Row],[Date Joined]],"MMM")</f>
        <v>Sep</v>
      </c>
      <c r="S2127" s="1" t="str">
        <f>TEXT(Table1[[#This Row],[Date Joined]],"YYYY")</f>
        <v>2017</v>
      </c>
    </row>
    <row r="2128" spans="1:19" x14ac:dyDescent="0.3">
      <c r="A2128" s="1" t="s">
        <v>2235</v>
      </c>
      <c r="B2128" s="1" t="s">
        <v>35</v>
      </c>
      <c r="C2128" s="1" t="s">
        <v>24</v>
      </c>
      <c r="D2128" s="2">
        <v>38</v>
      </c>
      <c r="E2128" s="1" t="s">
        <v>34</v>
      </c>
      <c r="F2128" s="1" t="s">
        <v>41</v>
      </c>
      <c r="G2128" s="28">
        <v>42996</v>
      </c>
      <c r="H2128" s="3">
        <v>43234.84</v>
      </c>
      <c r="I2128" s="1" t="s">
        <v>18</v>
      </c>
      <c r="J2128" s="1" t="s">
        <v>19</v>
      </c>
      <c r="K2128" s="1" t="s">
        <v>28</v>
      </c>
      <c r="L2128" s="1" t="s">
        <v>20</v>
      </c>
      <c r="M2128" s="1" t="s">
        <v>22</v>
      </c>
      <c r="N2128" s="1" t="s">
        <v>22</v>
      </c>
      <c r="O2128" s="1" t="s">
        <v>20</v>
      </c>
      <c r="P2128" s="1" t="str">
        <f>IFERROR( LOOKUP(Table1[[#This Row],[Age]],$AO$3:$AO$8,$AP$3:$AP$8), "Out of Range")</f>
        <v>35-45</v>
      </c>
      <c r="Q2128" s="1" t="str">
        <f>TEXT(Table1[[#This Row],[Date Joined]],"DD")</f>
        <v>18</v>
      </c>
      <c r="R2128" s="1" t="str">
        <f>TEXT(Table1[[#This Row],[Date Joined]],"MMM")</f>
        <v>Sep</v>
      </c>
      <c r="S2128" s="1" t="str">
        <f>TEXT(Table1[[#This Row],[Date Joined]],"YYYY")</f>
        <v>2017</v>
      </c>
    </row>
    <row r="2129" spans="1:19" x14ac:dyDescent="0.3">
      <c r="A2129" s="1" t="s">
        <v>2236</v>
      </c>
      <c r="B2129" s="1" t="s">
        <v>58</v>
      </c>
      <c r="C2129" s="1" t="s">
        <v>24</v>
      </c>
      <c r="D2129" s="2">
        <v>38</v>
      </c>
      <c r="E2129" s="1" t="s">
        <v>34</v>
      </c>
      <c r="F2129" s="1" t="s">
        <v>41</v>
      </c>
      <c r="G2129" s="28">
        <v>42996</v>
      </c>
      <c r="H2129" s="3">
        <v>35113.760000000002</v>
      </c>
      <c r="I2129" s="1" t="s">
        <v>49</v>
      </c>
      <c r="J2129" s="1" t="s">
        <v>32</v>
      </c>
      <c r="K2129" s="1" t="s">
        <v>20</v>
      </c>
      <c r="L2129" s="1" t="s">
        <v>20</v>
      </c>
      <c r="M2129" s="1" t="s">
        <v>21</v>
      </c>
      <c r="N2129" s="1" t="s">
        <v>22</v>
      </c>
      <c r="O2129" s="1" t="s">
        <v>20</v>
      </c>
      <c r="P2129" s="1" t="str">
        <f>IFERROR( LOOKUP(Table1[[#This Row],[Age]],$AO$3:$AO$8,$AP$3:$AP$8), "Out of Range")</f>
        <v>35-45</v>
      </c>
      <c r="Q2129" s="1" t="str">
        <f>TEXT(Table1[[#This Row],[Date Joined]],"DD")</f>
        <v>18</v>
      </c>
      <c r="R2129" s="1" t="str">
        <f>TEXT(Table1[[#This Row],[Date Joined]],"MMM")</f>
        <v>Sep</v>
      </c>
      <c r="S2129" s="1" t="str">
        <f>TEXT(Table1[[#This Row],[Date Joined]],"YYYY")</f>
        <v>2017</v>
      </c>
    </row>
    <row r="2130" spans="1:19" x14ac:dyDescent="0.3">
      <c r="A2130" s="1" t="s">
        <v>2237</v>
      </c>
      <c r="B2130" s="1" t="s">
        <v>67</v>
      </c>
      <c r="C2130" s="1" t="s">
        <v>24</v>
      </c>
      <c r="D2130" s="2">
        <v>44</v>
      </c>
      <c r="E2130" s="1" t="s">
        <v>34</v>
      </c>
      <c r="F2130" s="1" t="s">
        <v>17</v>
      </c>
      <c r="G2130" s="28">
        <v>42996</v>
      </c>
      <c r="H2130" s="3">
        <v>68458.990000000005</v>
      </c>
      <c r="I2130" s="1" t="s">
        <v>18</v>
      </c>
      <c r="J2130" s="1" t="s">
        <v>19</v>
      </c>
      <c r="K2130" s="1" t="s">
        <v>28</v>
      </c>
      <c r="L2130" s="1" t="s">
        <v>20</v>
      </c>
      <c r="M2130" s="1" t="s">
        <v>21</v>
      </c>
      <c r="N2130" s="1" t="s">
        <v>22</v>
      </c>
      <c r="O2130" s="1" t="s">
        <v>20</v>
      </c>
      <c r="P2130" s="1" t="str">
        <f>IFERROR( LOOKUP(Table1[[#This Row],[Age]],$AO$3:$AO$8,$AP$3:$AP$8), "Out of Range")</f>
        <v>35-45</v>
      </c>
      <c r="Q2130" s="1" t="str">
        <f>TEXT(Table1[[#This Row],[Date Joined]],"DD")</f>
        <v>18</v>
      </c>
      <c r="R2130" s="1" t="str">
        <f>TEXT(Table1[[#This Row],[Date Joined]],"MMM")</f>
        <v>Sep</v>
      </c>
      <c r="S2130" s="1" t="str">
        <f>TEXT(Table1[[#This Row],[Date Joined]],"YYYY")</f>
        <v>2017</v>
      </c>
    </row>
    <row r="2131" spans="1:19" x14ac:dyDescent="0.3">
      <c r="A2131" s="1" t="s">
        <v>2603</v>
      </c>
      <c r="B2131" s="1" t="s">
        <v>103</v>
      </c>
      <c r="C2131" s="1" t="s">
        <v>15</v>
      </c>
      <c r="D2131" s="2">
        <v>30</v>
      </c>
      <c r="E2131" s="1" t="s">
        <v>16</v>
      </c>
      <c r="F2131" s="1" t="s">
        <v>17</v>
      </c>
      <c r="G2131" s="28">
        <v>43015</v>
      </c>
      <c r="H2131" s="3">
        <v>81241.55</v>
      </c>
      <c r="I2131" s="1" t="s">
        <v>49</v>
      </c>
      <c r="J2131" s="1" t="s">
        <v>27</v>
      </c>
      <c r="K2131" s="1" t="s">
        <v>20</v>
      </c>
      <c r="L2131" s="1" t="s">
        <v>28</v>
      </c>
      <c r="M2131" s="1" t="s">
        <v>21</v>
      </c>
      <c r="N2131" s="1" t="s">
        <v>22</v>
      </c>
      <c r="O2131" s="1" t="s">
        <v>20</v>
      </c>
      <c r="P2131" s="1" t="str">
        <f>IFERROR( LOOKUP(Table1[[#This Row],[Age]],$AO$3:$AO$8,$AP$3:$AP$8), "Out of Range")</f>
        <v>26-35</v>
      </c>
      <c r="Q2131" s="1" t="str">
        <f>TEXT(Table1[[#This Row],[Date Joined]],"DD")</f>
        <v>07</v>
      </c>
      <c r="R2131" s="1" t="str">
        <f>TEXT(Table1[[#This Row],[Date Joined]],"MMM")</f>
        <v>Oct</v>
      </c>
      <c r="S2131" s="1" t="str">
        <f>TEXT(Table1[[#This Row],[Date Joined]],"YYYY")</f>
        <v>2017</v>
      </c>
    </row>
    <row r="2132" spans="1:19" x14ac:dyDescent="0.3">
      <c r="A2132" s="1" t="s">
        <v>2239</v>
      </c>
      <c r="B2132" s="1" t="s">
        <v>88</v>
      </c>
      <c r="C2132" s="1" t="s">
        <v>15</v>
      </c>
      <c r="D2132" s="2">
        <v>36</v>
      </c>
      <c r="E2132" s="1" t="s">
        <v>16</v>
      </c>
      <c r="F2132" s="1" t="s">
        <v>26</v>
      </c>
      <c r="G2132" s="28">
        <v>42997</v>
      </c>
      <c r="H2132" s="3">
        <v>80237.16</v>
      </c>
      <c r="I2132" s="1" t="s">
        <v>31</v>
      </c>
      <c r="J2132" s="1" t="s">
        <v>19</v>
      </c>
      <c r="K2132" s="1" t="s">
        <v>28</v>
      </c>
      <c r="L2132" s="1" t="s">
        <v>20</v>
      </c>
      <c r="M2132" s="1" t="s">
        <v>53</v>
      </c>
      <c r="N2132" s="1" t="s">
        <v>22</v>
      </c>
      <c r="O2132" s="1" t="s">
        <v>20</v>
      </c>
      <c r="P2132" s="1" t="str">
        <f>IFERROR( LOOKUP(Table1[[#This Row],[Age]],$AO$3:$AO$8,$AP$3:$AP$8), "Out of Range")</f>
        <v>35-45</v>
      </c>
      <c r="Q2132" s="1" t="str">
        <f>TEXT(Table1[[#This Row],[Date Joined]],"DD")</f>
        <v>19</v>
      </c>
      <c r="R2132" s="1" t="str">
        <f>TEXT(Table1[[#This Row],[Date Joined]],"MMM")</f>
        <v>Sep</v>
      </c>
      <c r="S2132" s="1" t="str">
        <f>TEXT(Table1[[#This Row],[Date Joined]],"YYYY")</f>
        <v>2017</v>
      </c>
    </row>
    <row r="2133" spans="1:19" x14ac:dyDescent="0.3">
      <c r="A2133" s="1" t="s">
        <v>2606</v>
      </c>
      <c r="B2133" s="1" t="s">
        <v>57</v>
      </c>
      <c r="C2133" s="1" t="s">
        <v>15</v>
      </c>
      <c r="D2133" s="2">
        <v>30</v>
      </c>
      <c r="E2133" s="1" t="s">
        <v>16</v>
      </c>
      <c r="F2133" s="1" t="s">
        <v>17</v>
      </c>
      <c r="G2133" s="28">
        <v>43015</v>
      </c>
      <c r="H2133" s="3">
        <v>60428.81</v>
      </c>
      <c r="I2133" s="1" t="s">
        <v>18</v>
      </c>
      <c r="J2133" s="1" t="s">
        <v>19</v>
      </c>
      <c r="K2133" s="1" t="s">
        <v>28</v>
      </c>
      <c r="L2133" s="1" t="s">
        <v>20</v>
      </c>
      <c r="M2133" s="1" t="s">
        <v>22</v>
      </c>
      <c r="N2133" s="1" t="s">
        <v>22</v>
      </c>
      <c r="O2133" s="1" t="s">
        <v>20</v>
      </c>
      <c r="P2133" s="1" t="str">
        <f>IFERROR( LOOKUP(Table1[[#This Row],[Age]],$AO$3:$AO$8,$AP$3:$AP$8), "Out of Range")</f>
        <v>26-35</v>
      </c>
      <c r="Q2133" s="1" t="str">
        <f>TEXT(Table1[[#This Row],[Date Joined]],"DD")</f>
        <v>07</v>
      </c>
      <c r="R2133" s="1" t="str">
        <f>TEXT(Table1[[#This Row],[Date Joined]],"MMM")</f>
        <v>Oct</v>
      </c>
      <c r="S2133" s="1" t="str">
        <f>TEXT(Table1[[#This Row],[Date Joined]],"YYYY")</f>
        <v>2017</v>
      </c>
    </row>
    <row r="2134" spans="1:19" x14ac:dyDescent="0.3">
      <c r="A2134" s="1" t="s">
        <v>2617</v>
      </c>
      <c r="B2134" s="1" t="s">
        <v>76</v>
      </c>
      <c r="C2134" s="1" t="s">
        <v>15</v>
      </c>
      <c r="D2134" s="2">
        <v>30</v>
      </c>
      <c r="E2134" s="1" t="s">
        <v>16</v>
      </c>
      <c r="F2134" s="1" t="s">
        <v>26</v>
      </c>
      <c r="G2134" s="28">
        <v>43016</v>
      </c>
      <c r="H2134" s="3">
        <v>3884.58</v>
      </c>
      <c r="I2134" s="1" t="s">
        <v>18</v>
      </c>
      <c r="J2134" s="1" t="s">
        <v>22</v>
      </c>
      <c r="K2134" s="1" t="s">
        <v>20</v>
      </c>
      <c r="L2134" s="1" t="s">
        <v>20</v>
      </c>
      <c r="M2134" s="1" t="s">
        <v>53</v>
      </c>
      <c r="N2134" s="1" t="s">
        <v>22</v>
      </c>
      <c r="O2134" s="1" t="s">
        <v>20</v>
      </c>
      <c r="P2134" s="1" t="str">
        <f>IFERROR( LOOKUP(Table1[[#This Row],[Age]],$AO$3:$AO$8,$AP$3:$AP$8), "Out of Range")</f>
        <v>26-35</v>
      </c>
      <c r="Q2134" s="1" t="str">
        <f>TEXT(Table1[[#This Row],[Date Joined]],"DD")</f>
        <v>08</v>
      </c>
      <c r="R2134" s="1" t="str">
        <f>TEXT(Table1[[#This Row],[Date Joined]],"MMM")</f>
        <v>Oct</v>
      </c>
      <c r="S2134" s="1" t="str">
        <f>TEXT(Table1[[#This Row],[Date Joined]],"YYYY")</f>
        <v>2017</v>
      </c>
    </row>
    <row r="2135" spans="1:19" x14ac:dyDescent="0.3">
      <c r="A2135" s="1" t="s">
        <v>2640</v>
      </c>
      <c r="B2135" s="1" t="s">
        <v>78</v>
      </c>
      <c r="C2135" s="1" t="s">
        <v>15</v>
      </c>
      <c r="D2135" s="2">
        <v>30</v>
      </c>
      <c r="E2135" s="1" t="s">
        <v>16</v>
      </c>
      <c r="F2135" s="1" t="s">
        <v>17</v>
      </c>
      <c r="G2135" s="28">
        <v>43017</v>
      </c>
      <c r="H2135" s="3">
        <v>30389.97</v>
      </c>
      <c r="I2135" s="1" t="s">
        <v>18</v>
      </c>
      <c r="J2135" s="1" t="s">
        <v>22</v>
      </c>
      <c r="K2135" s="1" t="s">
        <v>20</v>
      </c>
      <c r="L2135" s="1" t="s">
        <v>20</v>
      </c>
      <c r="M2135" s="1" t="s">
        <v>53</v>
      </c>
      <c r="N2135" s="1" t="s">
        <v>22</v>
      </c>
      <c r="O2135" s="1" t="s">
        <v>20</v>
      </c>
      <c r="P2135" s="1" t="str">
        <f>IFERROR( LOOKUP(Table1[[#This Row],[Age]],$AO$3:$AO$8,$AP$3:$AP$8), "Out of Range")</f>
        <v>26-35</v>
      </c>
      <c r="Q2135" s="1" t="str">
        <f>TEXT(Table1[[#This Row],[Date Joined]],"DD")</f>
        <v>09</v>
      </c>
      <c r="R2135" s="1" t="str">
        <f>TEXT(Table1[[#This Row],[Date Joined]],"MMM")</f>
        <v>Oct</v>
      </c>
      <c r="S2135" s="1" t="str">
        <f>TEXT(Table1[[#This Row],[Date Joined]],"YYYY")</f>
        <v>2017</v>
      </c>
    </row>
    <row r="2136" spans="1:19" x14ac:dyDescent="0.3">
      <c r="A2136" s="1" t="s">
        <v>2648</v>
      </c>
      <c r="B2136" s="1" t="s">
        <v>37</v>
      </c>
      <c r="C2136" s="1" t="s">
        <v>24</v>
      </c>
      <c r="D2136" s="2">
        <v>30</v>
      </c>
      <c r="E2136" s="1" t="s">
        <v>25</v>
      </c>
      <c r="F2136" s="1" t="s">
        <v>41</v>
      </c>
      <c r="G2136" s="28">
        <v>43017</v>
      </c>
      <c r="H2136" s="3">
        <v>90125.84</v>
      </c>
      <c r="I2136" s="1" t="s">
        <v>49</v>
      </c>
      <c r="J2136" s="1" t="s">
        <v>27</v>
      </c>
      <c r="K2136" s="1" t="s">
        <v>20</v>
      </c>
      <c r="L2136" s="1" t="s">
        <v>20</v>
      </c>
      <c r="M2136" s="1" t="s">
        <v>21</v>
      </c>
      <c r="N2136" s="1" t="s">
        <v>69</v>
      </c>
      <c r="O2136" s="1" t="s">
        <v>28</v>
      </c>
      <c r="P2136" s="1" t="str">
        <f>IFERROR( LOOKUP(Table1[[#This Row],[Age]],$AO$3:$AO$8,$AP$3:$AP$8), "Out of Range")</f>
        <v>26-35</v>
      </c>
      <c r="Q2136" s="1" t="str">
        <f>TEXT(Table1[[#This Row],[Date Joined]],"DD")</f>
        <v>09</v>
      </c>
      <c r="R2136" s="1" t="str">
        <f>TEXT(Table1[[#This Row],[Date Joined]],"MMM")</f>
        <v>Oct</v>
      </c>
      <c r="S2136" s="1" t="str">
        <f>TEXT(Table1[[#This Row],[Date Joined]],"YYYY")</f>
        <v>2017</v>
      </c>
    </row>
    <row r="2137" spans="1:19" x14ac:dyDescent="0.3">
      <c r="A2137" s="1" t="s">
        <v>2666</v>
      </c>
      <c r="B2137" s="1" t="s">
        <v>106</v>
      </c>
      <c r="C2137" s="1" t="s">
        <v>15</v>
      </c>
      <c r="D2137" s="2">
        <v>30</v>
      </c>
      <c r="E2137" s="1" t="s">
        <v>16</v>
      </c>
      <c r="F2137" s="1" t="s">
        <v>17</v>
      </c>
      <c r="G2137" s="28">
        <v>43019</v>
      </c>
      <c r="H2137" s="3">
        <v>34365.1</v>
      </c>
      <c r="I2137" s="1" t="s">
        <v>49</v>
      </c>
      <c r="J2137" s="1" t="s">
        <v>27</v>
      </c>
      <c r="K2137" s="1" t="s">
        <v>28</v>
      </c>
      <c r="L2137" s="1" t="s">
        <v>20</v>
      </c>
      <c r="M2137" s="1" t="s">
        <v>21</v>
      </c>
      <c r="N2137" s="1" t="s">
        <v>22</v>
      </c>
      <c r="O2137" s="1" t="s">
        <v>20</v>
      </c>
      <c r="P2137" s="1" t="str">
        <f>IFERROR( LOOKUP(Table1[[#This Row],[Age]],$AO$3:$AO$8,$AP$3:$AP$8), "Out of Range")</f>
        <v>26-35</v>
      </c>
      <c r="Q2137" s="1" t="str">
        <f>TEXT(Table1[[#This Row],[Date Joined]],"DD")</f>
        <v>11</v>
      </c>
      <c r="R2137" s="1" t="str">
        <f>TEXT(Table1[[#This Row],[Date Joined]],"MMM")</f>
        <v>Oct</v>
      </c>
      <c r="S2137" s="1" t="str">
        <f>TEXT(Table1[[#This Row],[Date Joined]],"YYYY")</f>
        <v>2017</v>
      </c>
    </row>
    <row r="2138" spans="1:19" x14ac:dyDescent="0.3">
      <c r="A2138" s="1" t="s">
        <v>2245</v>
      </c>
      <c r="B2138" s="1" t="s">
        <v>36</v>
      </c>
      <c r="C2138" s="1" t="s">
        <v>24</v>
      </c>
      <c r="D2138" s="2">
        <v>21</v>
      </c>
      <c r="E2138" s="1" t="s">
        <v>16</v>
      </c>
      <c r="F2138" s="1" t="s">
        <v>26</v>
      </c>
      <c r="G2138" s="28">
        <v>42997</v>
      </c>
      <c r="H2138" s="3">
        <v>169660.19</v>
      </c>
      <c r="I2138" s="1" t="s">
        <v>18</v>
      </c>
      <c r="J2138" s="1" t="s">
        <v>32</v>
      </c>
      <c r="K2138" s="1" t="s">
        <v>28</v>
      </c>
      <c r="L2138" s="1" t="s">
        <v>20</v>
      </c>
      <c r="M2138" s="1" t="s">
        <v>22</v>
      </c>
      <c r="N2138" s="1" t="s">
        <v>22</v>
      </c>
      <c r="O2138" s="1" t="s">
        <v>20</v>
      </c>
      <c r="P2138" s="1" t="str">
        <f>IFERROR( LOOKUP(Table1[[#This Row],[Age]],$AO$3:$AO$8,$AP$3:$AP$8), "Out of Range")</f>
        <v>15-25</v>
      </c>
      <c r="Q2138" s="1" t="str">
        <f>TEXT(Table1[[#This Row],[Date Joined]],"DD")</f>
        <v>19</v>
      </c>
      <c r="R2138" s="1" t="str">
        <f>TEXT(Table1[[#This Row],[Date Joined]],"MMM")</f>
        <v>Sep</v>
      </c>
      <c r="S2138" s="1" t="str">
        <f>TEXT(Table1[[#This Row],[Date Joined]],"YYYY")</f>
        <v>2017</v>
      </c>
    </row>
    <row r="2139" spans="1:19" x14ac:dyDescent="0.3">
      <c r="A2139" s="1" t="s">
        <v>2674</v>
      </c>
      <c r="B2139" s="1" t="s">
        <v>64</v>
      </c>
      <c r="C2139" s="1" t="s">
        <v>15</v>
      </c>
      <c r="D2139" s="2">
        <v>30</v>
      </c>
      <c r="E2139" s="1" t="s">
        <v>34</v>
      </c>
      <c r="F2139" s="1" t="s">
        <v>26</v>
      </c>
      <c r="G2139" s="28">
        <v>43019</v>
      </c>
      <c r="H2139" s="3">
        <v>62698.25</v>
      </c>
      <c r="I2139" s="1" t="s">
        <v>31</v>
      </c>
      <c r="J2139" s="1" t="s">
        <v>22</v>
      </c>
      <c r="K2139" s="1" t="s">
        <v>28</v>
      </c>
      <c r="L2139" s="1" t="s">
        <v>20</v>
      </c>
      <c r="M2139" s="1" t="s">
        <v>21</v>
      </c>
      <c r="N2139" s="1" t="s">
        <v>22</v>
      </c>
      <c r="O2139" s="1" t="s">
        <v>20</v>
      </c>
      <c r="P2139" s="1" t="str">
        <f>IFERROR( LOOKUP(Table1[[#This Row],[Age]],$AO$3:$AO$8,$AP$3:$AP$8), "Out of Range")</f>
        <v>26-35</v>
      </c>
      <c r="Q2139" s="1" t="str">
        <f>TEXT(Table1[[#This Row],[Date Joined]],"DD")</f>
        <v>11</v>
      </c>
      <c r="R2139" s="1" t="str">
        <f>TEXT(Table1[[#This Row],[Date Joined]],"MMM")</f>
        <v>Oct</v>
      </c>
      <c r="S2139" s="1" t="str">
        <f>TEXT(Table1[[#This Row],[Date Joined]],"YYYY")</f>
        <v>2017</v>
      </c>
    </row>
    <row r="2140" spans="1:19" x14ac:dyDescent="0.3">
      <c r="A2140" s="1" t="s">
        <v>2247</v>
      </c>
      <c r="B2140" s="1" t="s">
        <v>54</v>
      </c>
      <c r="C2140" s="1" t="s">
        <v>15</v>
      </c>
      <c r="D2140" s="2">
        <v>38</v>
      </c>
      <c r="E2140" s="1" t="s">
        <v>16</v>
      </c>
      <c r="F2140" s="1" t="s">
        <v>17</v>
      </c>
      <c r="G2140" s="28">
        <v>42997</v>
      </c>
      <c r="H2140" s="3">
        <v>88325.82</v>
      </c>
      <c r="I2140" s="1" t="s">
        <v>31</v>
      </c>
      <c r="J2140" s="1" t="s">
        <v>27</v>
      </c>
      <c r="K2140" s="1" t="s">
        <v>20</v>
      </c>
      <c r="L2140" s="1" t="s">
        <v>28</v>
      </c>
      <c r="M2140" s="1" t="s">
        <v>21</v>
      </c>
      <c r="N2140" s="1" t="s">
        <v>22</v>
      </c>
      <c r="O2140" s="1" t="s">
        <v>20</v>
      </c>
      <c r="P2140" s="1" t="str">
        <f>IFERROR( LOOKUP(Table1[[#This Row],[Age]],$AO$3:$AO$8,$AP$3:$AP$8), "Out of Range")</f>
        <v>35-45</v>
      </c>
      <c r="Q2140" s="1" t="str">
        <f>TEXT(Table1[[#This Row],[Date Joined]],"DD")</f>
        <v>19</v>
      </c>
      <c r="R2140" s="1" t="str">
        <f>TEXT(Table1[[#This Row],[Date Joined]],"MMM")</f>
        <v>Sep</v>
      </c>
      <c r="S2140" s="1" t="str">
        <f>TEXT(Table1[[#This Row],[Date Joined]],"YYYY")</f>
        <v>2017</v>
      </c>
    </row>
    <row r="2141" spans="1:19" x14ac:dyDescent="0.3">
      <c r="A2141" s="1" t="s">
        <v>2248</v>
      </c>
      <c r="B2141" s="1" t="s">
        <v>74</v>
      </c>
      <c r="C2141" s="1" t="s">
        <v>24</v>
      </c>
      <c r="D2141" s="2">
        <v>43</v>
      </c>
      <c r="E2141" s="1" t="s">
        <v>16</v>
      </c>
      <c r="F2141" s="1" t="s">
        <v>41</v>
      </c>
      <c r="G2141" s="28">
        <v>42997</v>
      </c>
      <c r="H2141" s="3">
        <v>58187.3</v>
      </c>
      <c r="I2141" s="1" t="s">
        <v>18</v>
      </c>
      <c r="J2141" s="1" t="s">
        <v>32</v>
      </c>
      <c r="K2141" s="1" t="s">
        <v>20</v>
      </c>
      <c r="L2141" s="1" t="s">
        <v>20</v>
      </c>
      <c r="M2141" s="1" t="s">
        <v>21</v>
      </c>
      <c r="N2141" s="1" t="s">
        <v>22</v>
      </c>
      <c r="O2141" s="1" t="s">
        <v>20</v>
      </c>
      <c r="P2141" s="1" t="str">
        <f>IFERROR( LOOKUP(Table1[[#This Row],[Age]],$AO$3:$AO$8,$AP$3:$AP$8), "Out of Range")</f>
        <v>35-45</v>
      </c>
      <c r="Q2141" s="1" t="str">
        <f>TEXT(Table1[[#This Row],[Date Joined]],"DD")</f>
        <v>19</v>
      </c>
      <c r="R2141" s="1" t="str">
        <f>TEXT(Table1[[#This Row],[Date Joined]],"MMM")</f>
        <v>Sep</v>
      </c>
      <c r="S2141" s="1" t="str">
        <f>TEXT(Table1[[#This Row],[Date Joined]],"YYYY")</f>
        <v>2017</v>
      </c>
    </row>
    <row r="2142" spans="1:19" x14ac:dyDescent="0.3">
      <c r="A2142" s="1" t="s">
        <v>2249</v>
      </c>
      <c r="B2142" s="1" t="s">
        <v>44</v>
      </c>
      <c r="C2142" s="1" t="s">
        <v>15</v>
      </c>
      <c r="D2142" s="2">
        <v>54</v>
      </c>
      <c r="E2142" s="1" t="s">
        <v>40</v>
      </c>
      <c r="F2142" s="1" t="s">
        <v>17</v>
      </c>
      <c r="G2142" s="28">
        <v>42997</v>
      </c>
      <c r="H2142" s="3">
        <v>38216.18</v>
      </c>
      <c r="I2142" s="1" t="s">
        <v>31</v>
      </c>
      <c r="J2142" s="1" t="s">
        <v>32</v>
      </c>
      <c r="K2142" s="1" t="s">
        <v>20</v>
      </c>
      <c r="L2142" s="1" t="s">
        <v>20</v>
      </c>
      <c r="M2142" s="1" t="s">
        <v>22</v>
      </c>
      <c r="N2142" s="1" t="s">
        <v>22</v>
      </c>
      <c r="O2142" s="1" t="s">
        <v>28</v>
      </c>
      <c r="P2142" s="1" t="str">
        <f>IFERROR( LOOKUP(Table1[[#This Row],[Age]],$AO$3:$AO$8,$AP$3:$AP$8), "Out of Range")</f>
        <v>45-55</v>
      </c>
      <c r="Q2142" s="1" t="str">
        <f>TEXT(Table1[[#This Row],[Date Joined]],"DD")</f>
        <v>19</v>
      </c>
      <c r="R2142" s="1" t="str">
        <f>TEXT(Table1[[#This Row],[Date Joined]],"MMM")</f>
        <v>Sep</v>
      </c>
      <c r="S2142" s="1" t="str">
        <f>TEXT(Table1[[#This Row],[Date Joined]],"YYYY")</f>
        <v>2017</v>
      </c>
    </row>
    <row r="2143" spans="1:19" x14ac:dyDescent="0.3">
      <c r="A2143" s="1" t="s">
        <v>2250</v>
      </c>
      <c r="B2143" s="1" t="s">
        <v>82</v>
      </c>
      <c r="C2143" s="1" t="s">
        <v>15</v>
      </c>
      <c r="D2143" s="2">
        <v>46</v>
      </c>
      <c r="E2143" s="1" t="s">
        <v>40</v>
      </c>
      <c r="F2143" s="1" t="s">
        <v>26</v>
      </c>
      <c r="G2143" s="28">
        <v>42997</v>
      </c>
      <c r="H2143" s="3">
        <v>102811.03</v>
      </c>
      <c r="I2143" s="1" t="s">
        <v>18</v>
      </c>
      <c r="J2143" s="1" t="s">
        <v>27</v>
      </c>
      <c r="K2143" s="1" t="s">
        <v>28</v>
      </c>
      <c r="L2143" s="1" t="s">
        <v>28</v>
      </c>
      <c r="M2143" s="1" t="s">
        <v>21</v>
      </c>
      <c r="N2143" s="1" t="s">
        <v>22</v>
      </c>
      <c r="O2143" s="1" t="s">
        <v>20</v>
      </c>
      <c r="P2143" s="1" t="str">
        <f>IFERROR( LOOKUP(Table1[[#This Row],[Age]],$AO$3:$AO$8,$AP$3:$AP$8), "Out of Range")</f>
        <v>45-55</v>
      </c>
      <c r="Q2143" s="1" t="str">
        <f>TEXT(Table1[[#This Row],[Date Joined]],"DD")</f>
        <v>19</v>
      </c>
      <c r="R2143" s="1" t="str">
        <f>TEXT(Table1[[#This Row],[Date Joined]],"MMM")</f>
        <v>Sep</v>
      </c>
      <c r="S2143" s="1" t="str">
        <f>TEXT(Table1[[#This Row],[Date Joined]],"YYYY")</f>
        <v>2017</v>
      </c>
    </row>
    <row r="2144" spans="1:19" x14ac:dyDescent="0.3">
      <c r="A2144" s="1" t="s">
        <v>2251</v>
      </c>
      <c r="B2144" s="1" t="s">
        <v>108</v>
      </c>
      <c r="C2144" s="1" t="s">
        <v>15</v>
      </c>
      <c r="D2144" s="2">
        <v>40</v>
      </c>
      <c r="E2144" s="1" t="s">
        <v>40</v>
      </c>
      <c r="F2144" s="1" t="s">
        <v>41</v>
      </c>
      <c r="G2144" s="28">
        <v>42997</v>
      </c>
      <c r="H2144" s="3">
        <v>55592.04</v>
      </c>
      <c r="I2144" s="1" t="s">
        <v>31</v>
      </c>
      <c r="J2144" s="1" t="s">
        <v>27</v>
      </c>
      <c r="K2144" s="1" t="s">
        <v>28</v>
      </c>
      <c r="L2144" s="1" t="s">
        <v>20</v>
      </c>
      <c r="M2144" s="1" t="s">
        <v>21</v>
      </c>
      <c r="N2144" s="1" t="s">
        <v>22</v>
      </c>
      <c r="O2144" s="1" t="s">
        <v>20</v>
      </c>
      <c r="P2144" s="1" t="str">
        <f>IFERROR( LOOKUP(Table1[[#This Row],[Age]],$AO$3:$AO$8,$AP$3:$AP$8), "Out of Range")</f>
        <v>35-45</v>
      </c>
      <c r="Q2144" s="1" t="str">
        <f>TEXT(Table1[[#This Row],[Date Joined]],"DD")</f>
        <v>19</v>
      </c>
      <c r="R2144" s="1" t="str">
        <f>TEXT(Table1[[#This Row],[Date Joined]],"MMM")</f>
        <v>Sep</v>
      </c>
      <c r="S2144" s="1" t="str">
        <f>TEXT(Table1[[#This Row],[Date Joined]],"YYYY")</f>
        <v>2017</v>
      </c>
    </row>
    <row r="2145" spans="1:19" x14ac:dyDescent="0.3">
      <c r="A2145" s="1" t="s">
        <v>2252</v>
      </c>
      <c r="B2145" s="1" t="s">
        <v>99</v>
      </c>
      <c r="C2145" s="1" t="s">
        <v>15</v>
      </c>
      <c r="D2145" s="2">
        <v>50</v>
      </c>
      <c r="E2145" s="1" t="s">
        <v>40</v>
      </c>
      <c r="F2145" s="1" t="s">
        <v>26</v>
      </c>
      <c r="G2145" s="28">
        <v>42997</v>
      </c>
      <c r="H2145" s="3">
        <v>3448.24</v>
      </c>
      <c r="I2145" s="1" t="s">
        <v>18</v>
      </c>
      <c r="J2145" s="1" t="s">
        <v>32</v>
      </c>
      <c r="K2145" s="1" t="s">
        <v>28</v>
      </c>
      <c r="L2145" s="1" t="s">
        <v>20</v>
      </c>
      <c r="M2145" s="1" t="s">
        <v>21</v>
      </c>
      <c r="N2145" s="1" t="s">
        <v>38</v>
      </c>
      <c r="O2145" s="1" t="s">
        <v>28</v>
      </c>
      <c r="P2145" s="1" t="str">
        <f>IFERROR( LOOKUP(Table1[[#This Row],[Age]],$AO$3:$AO$8,$AP$3:$AP$8), "Out of Range")</f>
        <v>45-55</v>
      </c>
      <c r="Q2145" s="1" t="str">
        <f>TEXT(Table1[[#This Row],[Date Joined]],"DD")</f>
        <v>19</v>
      </c>
      <c r="R2145" s="1" t="str">
        <f>TEXT(Table1[[#This Row],[Date Joined]],"MMM")</f>
        <v>Sep</v>
      </c>
      <c r="S2145" s="1" t="str">
        <f>TEXT(Table1[[#This Row],[Date Joined]],"YYYY")</f>
        <v>2017</v>
      </c>
    </row>
    <row r="2146" spans="1:19" x14ac:dyDescent="0.3">
      <c r="A2146" s="1" t="s">
        <v>2253</v>
      </c>
      <c r="B2146" s="1" t="s">
        <v>60</v>
      </c>
      <c r="C2146" s="1" t="s">
        <v>15</v>
      </c>
      <c r="D2146" s="2">
        <v>37</v>
      </c>
      <c r="E2146" s="1" t="s">
        <v>40</v>
      </c>
      <c r="F2146" s="1" t="s">
        <v>26</v>
      </c>
      <c r="G2146" s="28">
        <v>42997</v>
      </c>
      <c r="H2146" s="3">
        <v>96418.73</v>
      </c>
      <c r="I2146" s="1" t="s">
        <v>18</v>
      </c>
      <c r="J2146" s="1" t="s">
        <v>27</v>
      </c>
      <c r="K2146" s="1" t="s">
        <v>20</v>
      </c>
      <c r="L2146" s="1" t="s">
        <v>28</v>
      </c>
      <c r="M2146" s="1" t="s">
        <v>21</v>
      </c>
      <c r="N2146" s="1" t="s">
        <v>22</v>
      </c>
      <c r="O2146" s="1" t="s">
        <v>20</v>
      </c>
      <c r="P2146" s="1" t="str">
        <f>IFERROR( LOOKUP(Table1[[#This Row],[Age]],$AO$3:$AO$8,$AP$3:$AP$8), "Out of Range")</f>
        <v>35-45</v>
      </c>
      <c r="Q2146" s="1" t="str">
        <f>TEXT(Table1[[#This Row],[Date Joined]],"DD")</f>
        <v>19</v>
      </c>
      <c r="R2146" s="1" t="str">
        <f>TEXT(Table1[[#This Row],[Date Joined]],"MMM")</f>
        <v>Sep</v>
      </c>
      <c r="S2146" s="1" t="str">
        <f>TEXT(Table1[[#This Row],[Date Joined]],"YYYY")</f>
        <v>2017</v>
      </c>
    </row>
    <row r="2147" spans="1:19" x14ac:dyDescent="0.3">
      <c r="A2147" s="1" t="s">
        <v>2254</v>
      </c>
      <c r="B2147" s="1" t="s">
        <v>73</v>
      </c>
      <c r="C2147" s="1" t="s">
        <v>15</v>
      </c>
      <c r="D2147" s="2">
        <v>45</v>
      </c>
      <c r="E2147" s="1" t="s">
        <v>40</v>
      </c>
      <c r="F2147" s="1" t="s">
        <v>26</v>
      </c>
      <c r="G2147" s="28">
        <v>42997</v>
      </c>
      <c r="H2147" s="3">
        <v>82500.210000000006</v>
      </c>
      <c r="I2147" s="1" t="s">
        <v>18</v>
      </c>
      <c r="J2147" s="1" t="s">
        <v>19</v>
      </c>
      <c r="K2147" s="1" t="s">
        <v>20</v>
      </c>
      <c r="L2147" s="1" t="s">
        <v>20</v>
      </c>
      <c r="M2147" s="1" t="s">
        <v>22</v>
      </c>
      <c r="N2147" s="1" t="s">
        <v>22</v>
      </c>
      <c r="O2147" s="1" t="s">
        <v>20</v>
      </c>
      <c r="P2147" s="1" t="str">
        <f>IFERROR( LOOKUP(Table1[[#This Row],[Age]],$AO$3:$AO$8,$AP$3:$AP$8), "Out of Range")</f>
        <v>45-55</v>
      </c>
      <c r="Q2147" s="1" t="str">
        <f>TEXT(Table1[[#This Row],[Date Joined]],"DD")</f>
        <v>19</v>
      </c>
      <c r="R2147" s="1" t="str">
        <f>TEXT(Table1[[#This Row],[Date Joined]],"MMM")</f>
        <v>Sep</v>
      </c>
      <c r="S2147" s="1" t="str">
        <f>TEXT(Table1[[#This Row],[Date Joined]],"YYYY")</f>
        <v>2017</v>
      </c>
    </row>
    <row r="2148" spans="1:19" x14ac:dyDescent="0.3">
      <c r="A2148" s="1" t="s">
        <v>2255</v>
      </c>
      <c r="B2148" s="1" t="s">
        <v>96</v>
      </c>
      <c r="C2148" s="1" t="s">
        <v>15</v>
      </c>
      <c r="D2148" s="2">
        <v>63</v>
      </c>
      <c r="E2148" s="1" t="s">
        <v>40</v>
      </c>
      <c r="F2148" s="1" t="s">
        <v>26</v>
      </c>
      <c r="G2148" s="28">
        <v>42997</v>
      </c>
      <c r="H2148" s="3">
        <v>23614.36</v>
      </c>
      <c r="I2148" s="1" t="s">
        <v>18</v>
      </c>
      <c r="J2148" s="1" t="s">
        <v>27</v>
      </c>
      <c r="K2148" s="1" t="s">
        <v>20</v>
      </c>
      <c r="L2148" s="1" t="s">
        <v>20</v>
      </c>
      <c r="M2148" s="1" t="s">
        <v>21</v>
      </c>
      <c r="N2148" s="1" t="s">
        <v>22</v>
      </c>
      <c r="O2148" s="1" t="s">
        <v>20</v>
      </c>
      <c r="P2148" s="1" t="str">
        <f>IFERROR( LOOKUP(Table1[[#This Row],[Age]],$AO$3:$AO$8,$AP$3:$AP$8), "Out of Range")</f>
        <v>55-65</v>
      </c>
      <c r="Q2148" s="1" t="str">
        <f>TEXT(Table1[[#This Row],[Date Joined]],"DD")</f>
        <v>19</v>
      </c>
      <c r="R2148" s="1" t="str">
        <f>TEXT(Table1[[#This Row],[Date Joined]],"MMM")</f>
        <v>Sep</v>
      </c>
      <c r="S2148" s="1" t="str">
        <f>TEXT(Table1[[#This Row],[Date Joined]],"YYYY")</f>
        <v>2017</v>
      </c>
    </row>
    <row r="2149" spans="1:19" x14ac:dyDescent="0.3">
      <c r="A2149" s="1" t="s">
        <v>2256</v>
      </c>
      <c r="B2149" s="1" t="s">
        <v>36</v>
      </c>
      <c r="C2149" s="1" t="s">
        <v>24</v>
      </c>
      <c r="D2149" s="2">
        <v>60</v>
      </c>
      <c r="E2149" s="1" t="s">
        <v>40</v>
      </c>
      <c r="F2149" s="1" t="s">
        <v>41</v>
      </c>
      <c r="G2149" s="28">
        <v>42997</v>
      </c>
      <c r="H2149" s="3">
        <v>66313.36</v>
      </c>
      <c r="I2149" s="1" t="s">
        <v>31</v>
      </c>
      <c r="J2149" s="1" t="s">
        <v>27</v>
      </c>
      <c r="K2149" s="1" t="s">
        <v>20</v>
      </c>
      <c r="L2149" s="1" t="s">
        <v>20</v>
      </c>
      <c r="M2149" s="1" t="s">
        <v>53</v>
      </c>
      <c r="N2149" s="1" t="s">
        <v>22</v>
      </c>
      <c r="O2149" s="1" t="s">
        <v>20</v>
      </c>
      <c r="P2149" s="1" t="str">
        <f>IFERROR( LOOKUP(Table1[[#This Row],[Age]],$AO$3:$AO$8,$AP$3:$AP$8), "Out of Range")</f>
        <v>55-65</v>
      </c>
      <c r="Q2149" s="1" t="str">
        <f>TEXT(Table1[[#This Row],[Date Joined]],"DD")</f>
        <v>19</v>
      </c>
      <c r="R2149" s="1" t="str">
        <f>TEXT(Table1[[#This Row],[Date Joined]],"MMM")</f>
        <v>Sep</v>
      </c>
      <c r="S2149" s="1" t="str">
        <f>TEXT(Table1[[#This Row],[Date Joined]],"YYYY")</f>
        <v>2017</v>
      </c>
    </row>
    <row r="2150" spans="1:19" x14ac:dyDescent="0.3">
      <c r="A2150" s="1" t="s">
        <v>2257</v>
      </c>
      <c r="B2150" s="1" t="s">
        <v>43</v>
      </c>
      <c r="C2150" s="1" t="s">
        <v>24</v>
      </c>
      <c r="D2150" s="2">
        <v>53</v>
      </c>
      <c r="E2150" s="1" t="s">
        <v>40</v>
      </c>
      <c r="F2150" s="1" t="s">
        <v>41</v>
      </c>
      <c r="G2150" s="28">
        <v>42997</v>
      </c>
      <c r="H2150" s="3">
        <v>83763.61</v>
      </c>
      <c r="I2150" s="1" t="s">
        <v>18</v>
      </c>
      <c r="J2150" s="1" t="s">
        <v>32</v>
      </c>
      <c r="K2150" s="1" t="s">
        <v>20</v>
      </c>
      <c r="L2150" s="1" t="s">
        <v>20</v>
      </c>
      <c r="M2150" s="1" t="s">
        <v>53</v>
      </c>
      <c r="N2150" s="1" t="s">
        <v>22</v>
      </c>
      <c r="O2150" s="1" t="s">
        <v>28</v>
      </c>
      <c r="P2150" s="1" t="str">
        <f>IFERROR( LOOKUP(Table1[[#This Row],[Age]],$AO$3:$AO$8,$AP$3:$AP$8), "Out of Range")</f>
        <v>45-55</v>
      </c>
      <c r="Q2150" s="1" t="str">
        <f>TEXT(Table1[[#This Row],[Date Joined]],"DD")</f>
        <v>19</v>
      </c>
      <c r="R2150" s="1" t="str">
        <f>TEXT(Table1[[#This Row],[Date Joined]],"MMM")</f>
        <v>Sep</v>
      </c>
      <c r="S2150" s="1" t="str">
        <f>TEXT(Table1[[#This Row],[Date Joined]],"YYYY")</f>
        <v>2017</v>
      </c>
    </row>
    <row r="2151" spans="1:19" x14ac:dyDescent="0.3">
      <c r="A2151" s="1" t="s">
        <v>2258</v>
      </c>
      <c r="B2151" s="1" t="s">
        <v>104</v>
      </c>
      <c r="C2151" s="1" t="s">
        <v>24</v>
      </c>
      <c r="D2151" s="2">
        <v>37</v>
      </c>
      <c r="E2151" s="1" t="s">
        <v>34</v>
      </c>
      <c r="F2151" s="1" t="s">
        <v>41</v>
      </c>
      <c r="G2151" s="28">
        <v>42997</v>
      </c>
      <c r="H2151" s="3">
        <v>23334.46</v>
      </c>
      <c r="I2151" s="1" t="s">
        <v>31</v>
      </c>
      <c r="J2151" s="1" t="s">
        <v>32</v>
      </c>
      <c r="K2151" s="1" t="s">
        <v>28</v>
      </c>
      <c r="L2151" s="1" t="s">
        <v>20</v>
      </c>
      <c r="M2151" s="1" t="s">
        <v>21</v>
      </c>
      <c r="N2151" s="1" t="s">
        <v>22</v>
      </c>
      <c r="O2151" s="1" t="s">
        <v>20</v>
      </c>
      <c r="P2151" s="1" t="str">
        <f>IFERROR( LOOKUP(Table1[[#This Row],[Age]],$AO$3:$AO$8,$AP$3:$AP$8), "Out of Range")</f>
        <v>35-45</v>
      </c>
      <c r="Q2151" s="1" t="str">
        <f>TEXT(Table1[[#This Row],[Date Joined]],"DD")</f>
        <v>19</v>
      </c>
      <c r="R2151" s="1" t="str">
        <f>TEXT(Table1[[#This Row],[Date Joined]],"MMM")</f>
        <v>Sep</v>
      </c>
      <c r="S2151" s="1" t="str">
        <f>TEXT(Table1[[#This Row],[Date Joined]],"YYYY")</f>
        <v>2017</v>
      </c>
    </row>
    <row r="2152" spans="1:19" x14ac:dyDescent="0.3">
      <c r="A2152" s="1" t="s">
        <v>2259</v>
      </c>
      <c r="B2152" s="1" t="s">
        <v>72</v>
      </c>
      <c r="C2152" s="1" t="s">
        <v>15</v>
      </c>
      <c r="D2152" s="2">
        <v>37</v>
      </c>
      <c r="E2152" s="1" t="s">
        <v>25</v>
      </c>
      <c r="F2152" s="1" t="s">
        <v>17</v>
      </c>
      <c r="G2152" s="28">
        <v>42997</v>
      </c>
      <c r="H2152" s="3">
        <v>174759.12</v>
      </c>
      <c r="I2152" s="1" t="s">
        <v>18</v>
      </c>
      <c r="J2152" s="1" t="s">
        <v>27</v>
      </c>
      <c r="K2152" s="1" t="s">
        <v>28</v>
      </c>
      <c r="L2152" s="1" t="s">
        <v>20</v>
      </c>
      <c r="M2152" s="1" t="s">
        <v>22</v>
      </c>
      <c r="N2152" s="1" t="s">
        <v>22</v>
      </c>
      <c r="O2152" s="1" t="s">
        <v>20</v>
      </c>
      <c r="P2152" s="1" t="str">
        <f>IFERROR( LOOKUP(Table1[[#This Row],[Age]],$AO$3:$AO$8,$AP$3:$AP$8), "Out of Range")</f>
        <v>35-45</v>
      </c>
      <c r="Q2152" s="1" t="str">
        <f>TEXT(Table1[[#This Row],[Date Joined]],"DD")</f>
        <v>19</v>
      </c>
      <c r="R2152" s="1" t="str">
        <f>TEXT(Table1[[#This Row],[Date Joined]],"MMM")</f>
        <v>Sep</v>
      </c>
      <c r="S2152" s="1" t="str">
        <f>TEXT(Table1[[#This Row],[Date Joined]],"YYYY")</f>
        <v>2017</v>
      </c>
    </row>
    <row r="2153" spans="1:19" x14ac:dyDescent="0.3">
      <c r="A2153" s="1" t="s">
        <v>2699</v>
      </c>
      <c r="B2153" s="1" t="s">
        <v>98</v>
      </c>
      <c r="C2153" s="1" t="s">
        <v>24</v>
      </c>
      <c r="D2153" s="2">
        <v>30</v>
      </c>
      <c r="E2153" s="1" t="s">
        <v>16</v>
      </c>
      <c r="F2153" s="1" t="s">
        <v>26</v>
      </c>
      <c r="G2153" s="28">
        <v>43021</v>
      </c>
      <c r="H2153" s="3">
        <v>41706.33</v>
      </c>
      <c r="I2153" s="1" t="s">
        <v>18</v>
      </c>
      <c r="J2153" s="1" t="s">
        <v>27</v>
      </c>
      <c r="K2153" s="1" t="s">
        <v>28</v>
      </c>
      <c r="L2153" s="1" t="s">
        <v>20</v>
      </c>
      <c r="M2153" s="1" t="s">
        <v>21</v>
      </c>
      <c r="N2153" s="1" t="s">
        <v>22</v>
      </c>
      <c r="O2153" s="1" t="s">
        <v>20</v>
      </c>
      <c r="P2153" s="1" t="str">
        <f>IFERROR( LOOKUP(Table1[[#This Row],[Age]],$AO$3:$AO$8,$AP$3:$AP$8), "Out of Range")</f>
        <v>26-35</v>
      </c>
      <c r="Q2153" s="1" t="str">
        <f>TEXT(Table1[[#This Row],[Date Joined]],"DD")</f>
        <v>13</v>
      </c>
      <c r="R2153" s="1" t="str">
        <f>TEXT(Table1[[#This Row],[Date Joined]],"MMM")</f>
        <v>Oct</v>
      </c>
      <c r="S2153" s="1" t="str">
        <f>TEXT(Table1[[#This Row],[Date Joined]],"YYYY")</f>
        <v>2017</v>
      </c>
    </row>
    <row r="2154" spans="1:19" x14ac:dyDescent="0.3">
      <c r="A2154" s="1" t="s">
        <v>2769</v>
      </c>
      <c r="B2154" s="1" t="s">
        <v>58</v>
      </c>
      <c r="C2154" s="1" t="s">
        <v>24</v>
      </c>
      <c r="D2154" s="2">
        <v>30</v>
      </c>
      <c r="E2154" s="1" t="s">
        <v>16</v>
      </c>
      <c r="F2154" s="1" t="s">
        <v>17</v>
      </c>
      <c r="G2154" s="28">
        <v>43025</v>
      </c>
      <c r="H2154" s="3">
        <v>38042.58</v>
      </c>
      <c r="I2154" s="1" t="s">
        <v>18</v>
      </c>
      <c r="J2154" s="1" t="s">
        <v>27</v>
      </c>
      <c r="K2154" s="1" t="s">
        <v>28</v>
      </c>
      <c r="L2154" s="1" t="s">
        <v>20</v>
      </c>
      <c r="M2154" s="1" t="s">
        <v>22</v>
      </c>
      <c r="N2154" s="1" t="s">
        <v>22</v>
      </c>
      <c r="O2154" s="1" t="s">
        <v>20</v>
      </c>
      <c r="P2154" s="1" t="str">
        <f>IFERROR( LOOKUP(Table1[[#This Row],[Age]],$AO$3:$AO$8,$AP$3:$AP$8), "Out of Range")</f>
        <v>26-35</v>
      </c>
      <c r="Q2154" s="1" t="str">
        <f>TEXT(Table1[[#This Row],[Date Joined]],"DD")</f>
        <v>17</v>
      </c>
      <c r="R2154" s="1" t="str">
        <f>TEXT(Table1[[#This Row],[Date Joined]],"MMM")</f>
        <v>Oct</v>
      </c>
      <c r="S2154" s="1" t="str">
        <f>TEXT(Table1[[#This Row],[Date Joined]],"YYYY")</f>
        <v>2017</v>
      </c>
    </row>
    <row r="2155" spans="1:19" x14ac:dyDescent="0.3">
      <c r="A2155" s="1" t="s">
        <v>2848</v>
      </c>
      <c r="B2155" s="1" t="s">
        <v>14</v>
      </c>
      <c r="C2155" s="1" t="s">
        <v>15</v>
      </c>
      <c r="D2155" s="2">
        <v>30</v>
      </c>
      <c r="E2155" s="1" t="s">
        <v>16</v>
      </c>
      <c r="F2155" s="1" t="s">
        <v>17</v>
      </c>
      <c r="G2155" s="28">
        <v>43030</v>
      </c>
      <c r="H2155" s="3">
        <v>45058.03</v>
      </c>
      <c r="I2155" s="1" t="s">
        <v>18</v>
      </c>
      <c r="J2155" s="1" t="s">
        <v>27</v>
      </c>
      <c r="K2155" s="1" t="s">
        <v>20</v>
      </c>
      <c r="L2155" s="1" t="s">
        <v>20</v>
      </c>
      <c r="M2155" s="1" t="s">
        <v>21</v>
      </c>
      <c r="N2155" s="1" t="s">
        <v>22</v>
      </c>
      <c r="O2155" s="1" t="s">
        <v>20</v>
      </c>
      <c r="P2155" s="1" t="str">
        <f>IFERROR( LOOKUP(Table1[[#This Row],[Age]],$AO$3:$AO$8,$AP$3:$AP$8), "Out of Range")</f>
        <v>26-35</v>
      </c>
      <c r="Q2155" s="1" t="str">
        <f>TEXT(Table1[[#This Row],[Date Joined]],"DD")</f>
        <v>22</v>
      </c>
      <c r="R2155" s="1" t="str">
        <f>TEXT(Table1[[#This Row],[Date Joined]],"MMM")</f>
        <v>Oct</v>
      </c>
      <c r="S2155" s="1" t="str">
        <f>TEXT(Table1[[#This Row],[Date Joined]],"YYYY")</f>
        <v>2017</v>
      </c>
    </row>
    <row r="2156" spans="1:19" x14ac:dyDescent="0.3">
      <c r="A2156" s="1" t="s">
        <v>2263</v>
      </c>
      <c r="B2156" s="1" t="s">
        <v>75</v>
      </c>
      <c r="C2156" s="1" t="s">
        <v>15</v>
      </c>
      <c r="D2156" s="2">
        <v>36</v>
      </c>
      <c r="E2156" s="1" t="s">
        <v>16</v>
      </c>
      <c r="F2156" s="1" t="s">
        <v>17</v>
      </c>
      <c r="G2156" s="28">
        <v>42998</v>
      </c>
      <c r="H2156" s="3">
        <v>58781.85</v>
      </c>
      <c r="I2156" s="1" t="s">
        <v>18</v>
      </c>
      <c r="J2156" s="1" t="s">
        <v>27</v>
      </c>
      <c r="K2156" s="1" t="s">
        <v>28</v>
      </c>
      <c r="L2156" s="1" t="s">
        <v>20</v>
      </c>
      <c r="M2156" s="1" t="s">
        <v>22</v>
      </c>
      <c r="N2156" s="1" t="s">
        <v>22</v>
      </c>
      <c r="O2156" s="1" t="s">
        <v>20</v>
      </c>
      <c r="P2156" s="1" t="str">
        <f>IFERROR( LOOKUP(Table1[[#This Row],[Age]],$AO$3:$AO$8,$AP$3:$AP$8), "Out of Range")</f>
        <v>35-45</v>
      </c>
      <c r="Q2156" s="1" t="str">
        <f>TEXT(Table1[[#This Row],[Date Joined]],"DD")</f>
        <v>20</v>
      </c>
      <c r="R2156" s="1" t="str">
        <f>TEXT(Table1[[#This Row],[Date Joined]],"MMM")</f>
        <v>Sep</v>
      </c>
      <c r="S2156" s="1" t="str">
        <f>TEXT(Table1[[#This Row],[Date Joined]],"YYYY")</f>
        <v>2017</v>
      </c>
    </row>
    <row r="2157" spans="1:19" x14ac:dyDescent="0.3">
      <c r="A2157" s="1" t="s">
        <v>2264</v>
      </c>
      <c r="B2157" s="1" t="s">
        <v>58</v>
      </c>
      <c r="C2157" s="1" t="s">
        <v>15</v>
      </c>
      <c r="D2157" s="2">
        <v>43</v>
      </c>
      <c r="E2157" s="1" t="s">
        <v>16</v>
      </c>
      <c r="F2157" s="1" t="s">
        <v>17</v>
      </c>
      <c r="G2157" s="28">
        <v>42998</v>
      </c>
      <c r="H2157" s="3">
        <v>7543.76</v>
      </c>
      <c r="I2157" s="1" t="s">
        <v>18</v>
      </c>
      <c r="J2157" s="1" t="s">
        <v>19</v>
      </c>
      <c r="K2157" s="1" t="s">
        <v>28</v>
      </c>
      <c r="L2157" s="1" t="s">
        <v>20</v>
      </c>
      <c r="M2157" s="1" t="s">
        <v>22</v>
      </c>
      <c r="N2157" s="1" t="s">
        <v>22</v>
      </c>
      <c r="O2157" s="1" t="s">
        <v>20</v>
      </c>
      <c r="P2157" s="1" t="str">
        <f>IFERROR( LOOKUP(Table1[[#This Row],[Age]],$AO$3:$AO$8,$AP$3:$AP$8), "Out of Range")</f>
        <v>35-45</v>
      </c>
      <c r="Q2157" s="1" t="str">
        <f>TEXT(Table1[[#This Row],[Date Joined]],"DD")</f>
        <v>20</v>
      </c>
      <c r="R2157" s="1" t="str">
        <f>TEXT(Table1[[#This Row],[Date Joined]],"MMM")</f>
        <v>Sep</v>
      </c>
      <c r="S2157" s="1" t="str">
        <f>TEXT(Table1[[#This Row],[Date Joined]],"YYYY")</f>
        <v>2017</v>
      </c>
    </row>
    <row r="2158" spans="1:19" x14ac:dyDescent="0.3">
      <c r="A2158" s="1" t="s">
        <v>2850</v>
      </c>
      <c r="B2158" s="1" t="s">
        <v>79</v>
      </c>
      <c r="C2158" s="1" t="s">
        <v>24</v>
      </c>
      <c r="D2158" s="2">
        <v>30</v>
      </c>
      <c r="E2158" s="1" t="s">
        <v>16</v>
      </c>
      <c r="F2158" s="1" t="s">
        <v>17</v>
      </c>
      <c r="G2158" s="28">
        <v>43030</v>
      </c>
      <c r="H2158" s="3">
        <v>214637.91</v>
      </c>
      <c r="I2158" s="1" t="s">
        <v>31</v>
      </c>
      <c r="J2158" s="1" t="s">
        <v>27</v>
      </c>
      <c r="K2158" s="1" t="s">
        <v>28</v>
      </c>
      <c r="L2158" s="1" t="s">
        <v>20</v>
      </c>
      <c r="M2158" s="1" t="s">
        <v>22</v>
      </c>
      <c r="N2158" s="1" t="s">
        <v>22</v>
      </c>
      <c r="O2158" s="1" t="s">
        <v>20</v>
      </c>
      <c r="P2158" s="1" t="str">
        <f>IFERROR( LOOKUP(Table1[[#This Row],[Age]],$AO$3:$AO$8,$AP$3:$AP$8), "Out of Range")</f>
        <v>26-35</v>
      </c>
      <c r="Q2158" s="1" t="str">
        <f>TEXT(Table1[[#This Row],[Date Joined]],"DD")</f>
        <v>22</v>
      </c>
      <c r="R2158" s="1" t="str">
        <f>TEXT(Table1[[#This Row],[Date Joined]],"MMM")</f>
        <v>Oct</v>
      </c>
      <c r="S2158" s="1" t="str">
        <f>TEXT(Table1[[#This Row],[Date Joined]],"YYYY")</f>
        <v>2017</v>
      </c>
    </row>
    <row r="2159" spans="1:19" x14ac:dyDescent="0.3">
      <c r="A2159" s="1" t="s">
        <v>2266</v>
      </c>
      <c r="B2159" s="1" t="s">
        <v>86</v>
      </c>
      <c r="C2159" s="1" t="s">
        <v>15</v>
      </c>
      <c r="D2159" s="2">
        <v>61</v>
      </c>
      <c r="E2159" s="1" t="s">
        <v>40</v>
      </c>
      <c r="F2159" s="1" t="s">
        <v>41</v>
      </c>
      <c r="G2159" s="28">
        <v>42998</v>
      </c>
      <c r="H2159" s="3">
        <v>48415.839999999997</v>
      </c>
      <c r="I2159" s="1" t="s">
        <v>18</v>
      </c>
      <c r="J2159" s="1" t="s">
        <v>27</v>
      </c>
      <c r="K2159" s="1" t="s">
        <v>20</v>
      </c>
      <c r="L2159" s="1" t="s">
        <v>28</v>
      </c>
      <c r="M2159" s="1" t="s">
        <v>21</v>
      </c>
      <c r="N2159" s="1" t="s">
        <v>22</v>
      </c>
      <c r="O2159" s="1" t="s">
        <v>20</v>
      </c>
      <c r="P2159" s="1" t="str">
        <f>IFERROR( LOOKUP(Table1[[#This Row],[Age]],$AO$3:$AO$8,$AP$3:$AP$8), "Out of Range")</f>
        <v>55-65</v>
      </c>
      <c r="Q2159" s="1" t="str">
        <f>TEXT(Table1[[#This Row],[Date Joined]],"DD")</f>
        <v>20</v>
      </c>
      <c r="R2159" s="1" t="str">
        <f>TEXT(Table1[[#This Row],[Date Joined]],"MMM")</f>
        <v>Sep</v>
      </c>
      <c r="S2159" s="1" t="str">
        <f>TEXT(Table1[[#This Row],[Date Joined]],"YYYY")</f>
        <v>2017</v>
      </c>
    </row>
    <row r="2160" spans="1:19" x14ac:dyDescent="0.3">
      <c r="A2160" s="1" t="s">
        <v>2855</v>
      </c>
      <c r="B2160" s="1" t="s">
        <v>36</v>
      </c>
      <c r="C2160" s="1" t="s">
        <v>15</v>
      </c>
      <c r="D2160" s="2">
        <v>30</v>
      </c>
      <c r="E2160" s="1" t="s">
        <v>34</v>
      </c>
      <c r="F2160" s="1" t="s">
        <v>17</v>
      </c>
      <c r="G2160" s="28">
        <v>43030</v>
      </c>
      <c r="H2160" s="3">
        <v>47850.16</v>
      </c>
      <c r="I2160" s="1" t="s">
        <v>18</v>
      </c>
      <c r="J2160" s="1" t="s">
        <v>27</v>
      </c>
      <c r="K2160" s="1" t="s">
        <v>20</v>
      </c>
      <c r="L2160" s="1" t="s">
        <v>20</v>
      </c>
      <c r="M2160" s="1" t="s">
        <v>21</v>
      </c>
      <c r="N2160" s="1" t="s">
        <v>22</v>
      </c>
      <c r="O2160" s="1" t="s">
        <v>28</v>
      </c>
      <c r="P2160" s="1" t="str">
        <f>IFERROR( LOOKUP(Table1[[#This Row],[Age]],$AO$3:$AO$8,$AP$3:$AP$8), "Out of Range")</f>
        <v>26-35</v>
      </c>
      <c r="Q2160" s="1" t="str">
        <f>TEXT(Table1[[#This Row],[Date Joined]],"DD")</f>
        <v>22</v>
      </c>
      <c r="R2160" s="1" t="str">
        <f>TEXT(Table1[[#This Row],[Date Joined]],"MMM")</f>
        <v>Oct</v>
      </c>
      <c r="S2160" s="1" t="str">
        <f>TEXT(Table1[[#This Row],[Date Joined]],"YYYY")</f>
        <v>2017</v>
      </c>
    </row>
    <row r="2161" spans="1:19" x14ac:dyDescent="0.3">
      <c r="A2161" s="1" t="s">
        <v>2268</v>
      </c>
      <c r="B2161" s="1" t="s">
        <v>36</v>
      </c>
      <c r="C2161" s="1" t="s">
        <v>24</v>
      </c>
      <c r="D2161" s="2">
        <v>51</v>
      </c>
      <c r="E2161" s="1" t="s">
        <v>40</v>
      </c>
      <c r="F2161" s="1" t="s">
        <v>41</v>
      </c>
      <c r="G2161" s="28">
        <v>42998</v>
      </c>
      <c r="H2161" s="3">
        <v>74797.399999999994</v>
      </c>
      <c r="I2161" s="1" t="s">
        <v>18</v>
      </c>
      <c r="J2161" s="1" t="s">
        <v>27</v>
      </c>
      <c r="K2161" s="1" t="s">
        <v>20</v>
      </c>
      <c r="L2161" s="1" t="s">
        <v>20</v>
      </c>
      <c r="M2161" s="1" t="s">
        <v>21</v>
      </c>
      <c r="N2161" s="1" t="s">
        <v>29</v>
      </c>
      <c r="O2161" s="1" t="s">
        <v>28</v>
      </c>
      <c r="P2161" s="1" t="str">
        <f>IFERROR( LOOKUP(Table1[[#This Row],[Age]],$AO$3:$AO$8,$AP$3:$AP$8), "Out of Range")</f>
        <v>45-55</v>
      </c>
      <c r="Q2161" s="1" t="str">
        <f>TEXT(Table1[[#This Row],[Date Joined]],"DD")</f>
        <v>20</v>
      </c>
      <c r="R2161" s="1" t="str">
        <f>TEXT(Table1[[#This Row],[Date Joined]],"MMM")</f>
        <v>Sep</v>
      </c>
      <c r="S2161" s="1" t="str">
        <f>TEXT(Table1[[#This Row],[Date Joined]],"YYYY")</f>
        <v>2017</v>
      </c>
    </row>
    <row r="2162" spans="1:19" x14ac:dyDescent="0.3">
      <c r="A2162" s="1" t="s">
        <v>2269</v>
      </c>
      <c r="B2162" s="1" t="s">
        <v>37</v>
      </c>
      <c r="C2162" s="1" t="s">
        <v>15</v>
      </c>
      <c r="D2162" s="2">
        <v>46</v>
      </c>
      <c r="E2162" s="1" t="s">
        <v>40</v>
      </c>
      <c r="F2162" s="1" t="s">
        <v>26</v>
      </c>
      <c r="G2162" s="28">
        <v>42998</v>
      </c>
      <c r="H2162" s="3">
        <v>11240.79</v>
      </c>
      <c r="I2162" s="1" t="s">
        <v>18</v>
      </c>
      <c r="J2162" s="1" t="s">
        <v>32</v>
      </c>
      <c r="K2162" s="1" t="s">
        <v>20</v>
      </c>
      <c r="L2162" s="1" t="s">
        <v>20</v>
      </c>
      <c r="M2162" s="1" t="s">
        <v>21</v>
      </c>
      <c r="N2162" s="1" t="s">
        <v>22</v>
      </c>
      <c r="O2162" s="1" t="s">
        <v>20</v>
      </c>
      <c r="P2162" s="1" t="str">
        <f>IFERROR( LOOKUP(Table1[[#This Row],[Age]],$AO$3:$AO$8,$AP$3:$AP$8), "Out of Range")</f>
        <v>45-55</v>
      </c>
      <c r="Q2162" s="1" t="str">
        <f>TEXT(Table1[[#This Row],[Date Joined]],"DD")</f>
        <v>20</v>
      </c>
      <c r="R2162" s="1" t="str">
        <f>TEXT(Table1[[#This Row],[Date Joined]],"MMM")</f>
        <v>Sep</v>
      </c>
      <c r="S2162" s="1" t="str">
        <f>TEXT(Table1[[#This Row],[Date Joined]],"YYYY")</f>
        <v>2017</v>
      </c>
    </row>
    <row r="2163" spans="1:19" x14ac:dyDescent="0.3">
      <c r="A2163" s="1" t="s">
        <v>2270</v>
      </c>
      <c r="B2163" s="1" t="s">
        <v>54</v>
      </c>
      <c r="C2163" s="1" t="s">
        <v>24</v>
      </c>
      <c r="D2163" s="2">
        <v>35</v>
      </c>
      <c r="E2163" s="1" t="s">
        <v>34</v>
      </c>
      <c r="F2163" s="1" t="s">
        <v>17</v>
      </c>
      <c r="G2163" s="28">
        <v>42998</v>
      </c>
      <c r="H2163" s="3">
        <v>101754.31</v>
      </c>
      <c r="I2163" s="1" t="s">
        <v>18</v>
      </c>
      <c r="J2163" s="1" t="s">
        <v>19</v>
      </c>
      <c r="K2163" s="1" t="s">
        <v>20</v>
      </c>
      <c r="L2163" s="1" t="s">
        <v>20</v>
      </c>
      <c r="M2163" s="1" t="s">
        <v>21</v>
      </c>
      <c r="N2163" s="1" t="s">
        <v>22</v>
      </c>
      <c r="O2163" s="1" t="s">
        <v>20</v>
      </c>
      <c r="P2163" s="1" t="str">
        <f>IFERROR( LOOKUP(Table1[[#This Row],[Age]],$AO$3:$AO$8,$AP$3:$AP$8), "Out of Range")</f>
        <v>35-45</v>
      </c>
      <c r="Q2163" s="1" t="str">
        <f>TEXT(Table1[[#This Row],[Date Joined]],"DD")</f>
        <v>20</v>
      </c>
      <c r="R2163" s="1" t="str">
        <f>TEXT(Table1[[#This Row],[Date Joined]],"MMM")</f>
        <v>Sep</v>
      </c>
      <c r="S2163" s="1" t="str">
        <f>TEXT(Table1[[#This Row],[Date Joined]],"YYYY")</f>
        <v>2017</v>
      </c>
    </row>
    <row r="2164" spans="1:19" x14ac:dyDescent="0.3">
      <c r="A2164" s="1" t="s">
        <v>2271</v>
      </c>
      <c r="B2164" s="1" t="s">
        <v>72</v>
      </c>
      <c r="C2164" s="1" t="s">
        <v>24</v>
      </c>
      <c r="D2164" s="2">
        <v>43</v>
      </c>
      <c r="E2164" s="1" t="s">
        <v>34</v>
      </c>
      <c r="F2164" s="1" t="s">
        <v>17</v>
      </c>
      <c r="G2164" s="28">
        <v>42998</v>
      </c>
      <c r="H2164" s="3">
        <v>111121.82</v>
      </c>
      <c r="I2164" s="1" t="s">
        <v>31</v>
      </c>
      <c r="J2164" s="1" t="s">
        <v>27</v>
      </c>
      <c r="K2164" s="1" t="s">
        <v>20</v>
      </c>
      <c r="L2164" s="1" t="s">
        <v>20</v>
      </c>
      <c r="M2164" s="1" t="s">
        <v>21</v>
      </c>
      <c r="N2164" s="1" t="s">
        <v>22</v>
      </c>
      <c r="O2164" s="1" t="s">
        <v>20</v>
      </c>
      <c r="P2164" s="1" t="str">
        <f>IFERROR( LOOKUP(Table1[[#This Row],[Age]],$AO$3:$AO$8,$AP$3:$AP$8), "Out of Range")</f>
        <v>35-45</v>
      </c>
      <c r="Q2164" s="1" t="str">
        <f>TEXT(Table1[[#This Row],[Date Joined]],"DD")</f>
        <v>20</v>
      </c>
      <c r="R2164" s="1" t="str">
        <f>TEXT(Table1[[#This Row],[Date Joined]],"MMM")</f>
        <v>Sep</v>
      </c>
      <c r="S2164" s="1" t="str">
        <f>TEXT(Table1[[#This Row],[Date Joined]],"YYYY")</f>
        <v>2017</v>
      </c>
    </row>
    <row r="2165" spans="1:19" x14ac:dyDescent="0.3">
      <c r="A2165" s="1" t="s">
        <v>2892</v>
      </c>
      <c r="B2165" s="1" t="s">
        <v>52</v>
      </c>
      <c r="C2165" s="1" t="s">
        <v>15</v>
      </c>
      <c r="D2165" s="2">
        <v>30</v>
      </c>
      <c r="E2165" s="1" t="s">
        <v>16</v>
      </c>
      <c r="F2165" s="1" t="s">
        <v>17</v>
      </c>
      <c r="G2165" s="28">
        <v>43033</v>
      </c>
      <c r="H2165" s="3">
        <v>33275.870000000003</v>
      </c>
      <c r="I2165" s="1" t="s">
        <v>31</v>
      </c>
      <c r="J2165" s="1" t="s">
        <v>32</v>
      </c>
      <c r="K2165" s="1" t="s">
        <v>20</v>
      </c>
      <c r="L2165" s="1" t="s">
        <v>20</v>
      </c>
      <c r="M2165" s="1" t="s">
        <v>21</v>
      </c>
      <c r="N2165" s="1" t="s">
        <v>22</v>
      </c>
      <c r="O2165" s="1" t="s">
        <v>20</v>
      </c>
      <c r="P2165" s="1" t="str">
        <f>IFERROR( LOOKUP(Table1[[#This Row],[Age]],$AO$3:$AO$8,$AP$3:$AP$8), "Out of Range")</f>
        <v>26-35</v>
      </c>
      <c r="Q2165" s="1" t="str">
        <f>TEXT(Table1[[#This Row],[Date Joined]],"DD")</f>
        <v>25</v>
      </c>
      <c r="R2165" s="1" t="str">
        <f>TEXT(Table1[[#This Row],[Date Joined]],"MMM")</f>
        <v>Oct</v>
      </c>
      <c r="S2165" s="1" t="str">
        <f>TEXT(Table1[[#This Row],[Date Joined]],"YYYY")</f>
        <v>2017</v>
      </c>
    </row>
    <row r="2166" spans="1:19" x14ac:dyDescent="0.3">
      <c r="A2166" s="1" t="s">
        <v>2909</v>
      </c>
      <c r="B2166" s="1" t="s">
        <v>90</v>
      </c>
      <c r="C2166" s="1" t="s">
        <v>24</v>
      </c>
      <c r="D2166" s="2">
        <v>30</v>
      </c>
      <c r="E2166" s="1" t="s">
        <v>16</v>
      </c>
      <c r="F2166" s="1" t="s">
        <v>17</v>
      </c>
      <c r="G2166" s="28">
        <v>43034</v>
      </c>
      <c r="H2166" s="3">
        <v>151754.22</v>
      </c>
      <c r="I2166" s="1" t="s">
        <v>18</v>
      </c>
      <c r="J2166" s="1" t="s">
        <v>27</v>
      </c>
      <c r="K2166" s="1" t="s">
        <v>28</v>
      </c>
      <c r="L2166" s="1" t="s">
        <v>20</v>
      </c>
      <c r="M2166" s="1" t="s">
        <v>22</v>
      </c>
      <c r="N2166" s="1" t="s">
        <v>22</v>
      </c>
      <c r="O2166" s="1" t="s">
        <v>20</v>
      </c>
      <c r="P2166" s="1" t="str">
        <f>IFERROR( LOOKUP(Table1[[#This Row],[Age]],$AO$3:$AO$8,$AP$3:$AP$8), "Out of Range")</f>
        <v>26-35</v>
      </c>
      <c r="Q2166" s="1" t="str">
        <f>TEXT(Table1[[#This Row],[Date Joined]],"DD")</f>
        <v>26</v>
      </c>
      <c r="R2166" s="1" t="str">
        <f>TEXT(Table1[[#This Row],[Date Joined]],"MMM")</f>
        <v>Oct</v>
      </c>
      <c r="S2166" s="1" t="str">
        <f>TEXT(Table1[[#This Row],[Date Joined]],"YYYY")</f>
        <v>2017</v>
      </c>
    </row>
    <row r="2167" spans="1:19" x14ac:dyDescent="0.3">
      <c r="A2167" s="1" t="s">
        <v>2911</v>
      </c>
      <c r="B2167" s="1" t="s">
        <v>75</v>
      </c>
      <c r="C2167" s="1" t="s">
        <v>15</v>
      </c>
      <c r="D2167" s="2">
        <v>30</v>
      </c>
      <c r="E2167" s="1" t="s">
        <v>16</v>
      </c>
      <c r="F2167" s="1" t="s">
        <v>17</v>
      </c>
      <c r="G2167" s="28">
        <v>43034</v>
      </c>
      <c r="H2167" s="3">
        <v>33974.400000000001</v>
      </c>
      <c r="I2167" s="1" t="s">
        <v>18</v>
      </c>
      <c r="J2167" s="1" t="s">
        <v>27</v>
      </c>
      <c r="K2167" s="1" t="s">
        <v>28</v>
      </c>
      <c r="L2167" s="1" t="s">
        <v>28</v>
      </c>
      <c r="M2167" s="1" t="s">
        <v>22</v>
      </c>
      <c r="N2167" s="1" t="s">
        <v>22</v>
      </c>
      <c r="O2167" s="1" t="s">
        <v>20</v>
      </c>
      <c r="P2167" s="1" t="str">
        <f>IFERROR( LOOKUP(Table1[[#This Row],[Age]],$AO$3:$AO$8,$AP$3:$AP$8), "Out of Range")</f>
        <v>26-35</v>
      </c>
      <c r="Q2167" s="1" t="str">
        <f>TEXT(Table1[[#This Row],[Date Joined]],"DD")</f>
        <v>26</v>
      </c>
      <c r="R2167" s="1" t="str">
        <f>TEXT(Table1[[#This Row],[Date Joined]],"MMM")</f>
        <v>Oct</v>
      </c>
      <c r="S2167" s="1" t="str">
        <f>TEXT(Table1[[#This Row],[Date Joined]],"YYYY")</f>
        <v>2017</v>
      </c>
    </row>
    <row r="2168" spans="1:19" x14ac:dyDescent="0.3">
      <c r="A2168" s="1" t="s">
        <v>2923</v>
      </c>
      <c r="B2168" s="1" t="s">
        <v>37</v>
      </c>
      <c r="C2168" s="1" t="s">
        <v>24</v>
      </c>
      <c r="D2168" s="2">
        <v>30</v>
      </c>
      <c r="E2168" s="1" t="s">
        <v>16</v>
      </c>
      <c r="F2168" s="1" t="s">
        <v>17</v>
      </c>
      <c r="G2168" s="28">
        <v>43034</v>
      </c>
      <c r="H2168" s="3">
        <v>74574.03</v>
      </c>
      <c r="I2168" s="1" t="s">
        <v>18</v>
      </c>
      <c r="J2168" s="1" t="s">
        <v>32</v>
      </c>
      <c r="K2168" s="1" t="s">
        <v>20</v>
      </c>
      <c r="L2168" s="1" t="s">
        <v>20</v>
      </c>
      <c r="M2168" s="1" t="s">
        <v>21</v>
      </c>
      <c r="N2168" s="1" t="s">
        <v>22</v>
      </c>
      <c r="O2168" s="1" t="s">
        <v>20</v>
      </c>
      <c r="P2168" s="1" t="str">
        <f>IFERROR( LOOKUP(Table1[[#This Row],[Age]],$AO$3:$AO$8,$AP$3:$AP$8), "Out of Range")</f>
        <v>26-35</v>
      </c>
      <c r="Q2168" s="1" t="str">
        <f>TEXT(Table1[[#This Row],[Date Joined]],"DD")</f>
        <v>26</v>
      </c>
      <c r="R2168" s="1" t="str">
        <f>TEXT(Table1[[#This Row],[Date Joined]],"MMM")</f>
        <v>Oct</v>
      </c>
      <c r="S2168" s="1" t="str">
        <f>TEXT(Table1[[#This Row],[Date Joined]],"YYYY")</f>
        <v>2017</v>
      </c>
    </row>
    <row r="2169" spans="1:19" x14ac:dyDescent="0.3">
      <c r="A2169" s="1" t="s">
        <v>2276</v>
      </c>
      <c r="B2169" s="1" t="s">
        <v>56</v>
      </c>
      <c r="C2169" s="1" t="s">
        <v>24</v>
      </c>
      <c r="D2169" s="2">
        <v>42</v>
      </c>
      <c r="E2169" s="1" t="s">
        <v>16</v>
      </c>
      <c r="F2169" s="1" t="s">
        <v>17</v>
      </c>
      <c r="G2169" s="28">
        <v>42999</v>
      </c>
      <c r="H2169" s="3">
        <v>7838.18</v>
      </c>
      <c r="I2169" s="1" t="s">
        <v>18</v>
      </c>
      <c r="J2169" s="1" t="s">
        <v>19</v>
      </c>
      <c r="K2169" s="1" t="s">
        <v>20</v>
      </c>
      <c r="L2169" s="1" t="s">
        <v>20</v>
      </c>
      <c r="M2169" s="1" t="s">
        <v>21</v>
      </c>
      <c r="N2169" s="1" t="s">
        <v>22</v>
      </c>
      <c r="O2169" s="1" t="s">
        <v>20</v>
      </c>
      <c r="P2169" s="1" t="str">
        <f>IFERROR( LOOKUP(Table1[[#This Row],[Age]],$AO$3:$AO$8,$AP$3:$AP$8), "Out of Range")</f>
        <v>35-45</v>
      </c>
      <c r="Q2169" s="1" t="str">
        <f>TEXT(Table1[[#This Row],[Date Joined]],"DD")</f>
        <v>21</v>
      </c>
      <c r="R2169" s="1" t="str">
        <f>TEXT(Table1[[#This Row],[Date Joined]],"MMM")</f>
        <v>Sep</v>
      </c>
      <c r="S2169" s="1" t="str">
        <f>TEXT(Table1[[#This Row],[Date Joined]],"YYYY")</f>
        <v>2017</v>
      </c>
    </row>
    <row r="2170" spans="1:19" x14ac:dyDescent="0.3">
      <c r="A2170" s="1" t="s">
        <v>2972</v>
      </c>
      <c r="B2170" s="1" t="s">
        <v>36</v>
      </c>
      <c r="C2170" s="1" t="s">
        <v>24</v>
      </c>
      <c r="D2170" s="2">
        <v>30</v>
      </c>
      <c r="E2170" s="1" t="s">
        <v>16</v>
      </c>
      <c r="F2170" s="1" t="s">
        <v>17</v>
      </c>
      <c r="G2170" s="28">
        <v>43036</v>
      </c>
      <c r="H2170" s="3">
        <v>3929.43</v>
      </c>
      <c r="I2170" s="1" t="s">
        <v>31</v>
      </c>
      <c r="J2170" s="1" t="s">
        <v>32</v>
      </c>
      <c r="K2170" s="1" t="s">
        <v>28</v>
      </c>
      <c r="L2170" s="1" t="s">
        <v>20</v>
      </c>
      <c r="M2170" s="1" t="s">
        <v>22</v>
      </c>
      <c r="N2170" s="1" t="s">
        <v>22</v>
      </c>
      <c r="O2170" s="1" t="s">
        <v>20</v>
      </c>
      <c r="P2170" s="1" t="str">
        <f>IFERROR( LOOKUP(Table1[[#This Row],[Age]],$AO$3:$AO$8,$AP$3:$AP$8), "Out of Range")</f>
        <v>26-35</v>
      </c>
      <c r="Q2170" s="1" t="str">
        <f>TEXT(Table1[[#This Row],[Date Joined]],"DD")</f>
        <v>28</v>
      </c>
      <c r="R2170" s="1" t="str">
        <f>TEXT(Table1[[#This Row],[Date Joined]],"MMM")</f>
        <v>Oct</v>
      </c>
      <c r="S2170" s="1" t="str">
        <f>TEXT(Table1[[#This Row],[Date Joined]],"YYYY")</f>
        <v>2017</v>
      </c>
    </row>
    <row r="2171" spans="1:19" x14ac:dyDescent="0.3">
      <c r="A2171" s="1" t="s">
        <v>2975</v>
      </c>
      <c r="B2171" s="1" t="s">
        <v>80</v>
      </c>
      <c r="C2171" s="1" t="s">
        <v>24</v>
      </c>
      <c r="D2171" s="2">
        <v>30</v>
      </c>
      <c r="E2171" s="1" t="s">
        <v>16</v>
      </c>
      <c r="F2171" s="1" t="s">
        <v>41</v>
      </c>
      <c r="G2171" s="28">
        <v>43036</v>
      </c>
      <c r="H2171" s="3">
        <v>70752.009999999995</v>
      </c>
      <c r="I2171" s="1" t="s">
        <v>18</v>
      </c>
      <c r="J2171" s="1" t="s">
        <v>27</v>
      </c>
      <c r="K2171" s="1" t="s">
        <v>28</v>
      </c>
      <c r="L2171" s="1" t="s">
        <v>28</v>
      </c>
      <c r="M2171" s="1" t="s">
        <v>21</v>
      </c>
      <c r="N2171" s="1" t="s">
        <v>22</v>
      </c>
      <c r="O2171" s="1" t="s">
        <v>20</v>
      </c>
      <c r="P2171" s="1" t="str">
        <f>IFERROR( LOOKUP(Table1[[#This Row],[Age]],$AO$3:$AO$8,$AP$3:$AP$8), "Out of Range")</f>
        <v>26-35</v>
      </c>
      <c r="Q2171" s="1" t="str">
        <f>TEXT(Table1[[#This Row],[Date Joined]],"DD")</f>
        <v>28</v>
      </c>
      <c r="R2171" s="1" t="str">
        <f>TEXT(Table1[[#This Row],[Date Joined]],"MMM")</f>
        <v>Oct</v>
      </c>
      <c r="S2171" s="1" t="str">
        <f>TEXT(Table1[[#This Row],[Date Joined]],"YYYY")</f>
        <v>2017</v>
      </c>
    </row>
    <row r="2172" spans="1:19" x14ac:dyDescent="0.3">
      <c r="A2172" s="1" t="s">
        <v>2990</v>
      </c>
      <c r="B2172" s="1" t="s">
        <v>108</v>
      </c>
      <c r="C2172" s="1" t="s">
        <v>24</v>
      </c>
      <c r="D2172" s="2">
        <v>30</v>
      </c>
      <c r="E2172" s="1" t="s">
        <v>16</v>
      </c>
      <c r="F2172" s="1" t="s">
        <v>17</v>
      </c>
      <c r="G2172" s="28">
        <v>43037</v>
      </c>
      <c r="H2172" s="3">
        <v>62312.21</v>
      </c>
      <c r="I2172" s="1" t="s">
        <v>18</v>
      </c>
      <c r="J2172" s="1" t="s">
        <v>32</v>
      </c>
      <c r="K2172" s="1" t="s">
        <v>28</v>
      </c>
      <c r="L2172" s="1" t="s">
        <v>20</v>
      </c>
      <c r="M2172" s="1" t="s">
        <v>21</v>
      </c>
      <c r="N2172" s="1" t="s">
        <v>22</v>
      </c>
      <c r="O2172" s="1" t="s">
        <v>20</v>
      </c>
      <c r="P2172" s="1" t="str">
        <f>IFERROR( LOOKUP(Table1[[#This Row],[Age]],$AO$3:$AO$8,$AP$3:$AP$8), "Out of Range")</f>
        <v>26-35</v>
      </c>
      <c r="Q2172" s="1" t="str">
        <f>TEXT(Table1[[#This Row],[Date Joined]],"DD")</f>
        <v>29</v>
      </c>
      <c r="R2172" s="1" t="str">
        <f>TEXT(Table1[[#This Row],[Date Joined]],"MMM")</f>
        <v>Oct</v>
      </c>
      <c r="S2172" s="1" t="str">
        <f>TEXT(Table1[[#This Row],[Date Joined]],"YYYY")</f>
        <v>2017</v>
      </c>
    </row>
    <row r="2173" spans="1:19" x14ac:dyDescent="0.3">
      <c r="A2173" s="1" t="s">
        <v>2280</v>
      </c>
      <c r="B2173" s="1" t="s">
        <v>57</v>
      </c>
      <c r="C2173" s="1" t="s">
        <v>15</v>
      </c>
      <c r="D2173" s="2">
        <v>34</v>
      </c>
      <c r="E2173" s="1" t="s">
        <v>16</v>
      </c>
      <c r="F2173" s="1" t="s">
        <v>17</v>
      </c>
      <c r="G2173" s="28">
        <v>42999</v>
      </c>
      <c r="H2173" s="3">
        <v>20909.060000000001</v>
      </c>
      <c r="I2173" s="1" t="s">
        <v>18</v>
      </c>
      <c r="J2173" s="1" t="s">
        <v>27</v>
      </c>
      <c r="K2173" s="1" t="s">
        <v>28</v>
      </c>
      <c r="L2173" s="1" t="s">
        <v>28</v>
      </c>
      <c r="M2173" s="1" t="s">
        <v>21</v>
      </c>
      <c r="N2173" s="1" t="s">
        <v>22</v>
      </c>
      <c r="O2173" s="1" t="s">
        <v>20</v>
      </c>
      <c r="P2173" s="1" t="str">
        <f>IFERROR( LOOKUP(Table1[[#This Row],[Age]],$AO$3:$AO$8,$AP$3:$AP$8), "Out of Range")</f>
        <v>26-35</v>
      </c>
      <c r="Q2173" s="1" t="str">
        <f>TEXT(Table1[[#This Row],[Date Joined]],"DD")</f>
        <v>21</v>
      </c>
      <c r="R2173" s="1" t="str">
        <f>TEXT(Table1[[#This Row],[Date Joined]],"MMM")</f>
        <v>Sep</v>
      </c>
      <c r="S2173" s="1" t="str">
        <f>TEXT(Table1[[#This Row],[Date Joined]],"YYYY")</f>
        <v>2017</v>
      </c>
    </row>
    <row r="2174" spans="1:19" x14ac:dyDescent="0.3">
      <c r="A2174" s="1" t="s">
        <v>2994</v>
      </c>
      <c r="B2174" s="1" t="s">
        <v>74</v>
      </c>
      <c r="C2174" s="1" t="s">
        <v>24</v>
      </c>
      <c r="D2174" s="2">
        <v>30</v>
      </c>
      <c r="E2174" s="1" t="s">
        <v>16</v>
      </c>
      <c r="F2174" s="1" t="s">
        <v>17</v>
      </c>
      <c r="G2174" s="28">
        <v>43037</v>
      </c>
      <c r="H2174" s="3">
        <v>110197.45</v>
      </c>
      <c r="I2174" s="1" t="s">
        <v>31</v>
      </c>
      <c r="J2174" s="1" t="s">
        <v>27</v>
      </c>
      <c r="K2174" s="1" t="s">
        <v>28</v>
      </c>
      <c r="L2174" s="1" t="s">
        <v>20</v>
      </c>
      <c r="M2174" s="1" t="s">
        <v>21</v>
      </c>
      <c r="N2174" s="1" t="s">
        <v>22</v>
      </c>
      <c r="O2174" s="1" t="s">
        <v>20</v>
      </c>
      <c r="P2174" s="1" t="str">
        <f>IFERROR( LOOKUP(Table1[[#This Row],[Age]],$AO$3:$AO$8,$AP$3:$AP$8), "Out of Range")</f>
        <v>26-35</v>
      </c>
      <c r="Q2174" s="1" t="str">
        <f>TEXT(Table1[[#This Row],[Date Joined]],"DD")</f>
        <v>29</v>
      </c>
      <c r="R2174" s="1" t="str">
        <f>TEXT(Table1[[#This Row],[Date Joined]],"MMM")</f>
        <v>Oct</v>
      </c>
      <c r="S2174" s="1" t="str">
        <f>TEXT(Table1[[#This Row],[Date Joined]],"YYYY")</f>
        <v>2017</v>
      </c>
    </row>
    <row r="2175" spans="1:19" x14ac:dyDescent="0.3">
      <c r="A2175" s="1" t="s">
        <v>2282</v>
      </c>
      <c r="B2175" s="1" t="s">
        <v>62</v>
      </c>
      <c r="C2175" s="1" t="s">
        <v>24</v>
      </c>
      <c r="D2175" s="2">
        <v>36</v>
      </c>
      <c r="E2175" s="1" t="s">
        <v>16</v>
      </c>
      <c r="F2175" s="1" t="s">
        <v>17</v>
      </c>
      <c r="G2175" s="28">
        <v>42999</v>
      </c>
      <c r="H2175" s="3">
        <v>72628.36</v>
      </c>
      <c r="I2175" s="1" t="s">
        <v>18</v>
      </c>
      <c r="J2175" s="1" t="s">
        <v>22</v>
      </c>
      <c r="K2175" s="1" t="s">
        <v>28</v>
      </c>
      <c r="L2175" s="1" t="s">
        <v>20</v>
      </c>
      <c r="M2175" s="1" t="s">
        <v>22</v>
      </c>
      <c r="N2175" s="1" t="s">
        <v>22</v>
      </c>
      <c r="O2175" s="1" t="s">
        <v>20</v>
      </c>
      <c r="P2175" s="1" t="str">
        <f>IFERROR( LOOKUP(Table1[[#This Row],[Age]],$AO$3:$AO$8,$AP$3:$AP$8), "Out of Range")</f>
        <v>35-45</v>
      </c>
      <c r="Q2175" s="1" t="str">
        <f>TEXT(Table1[[#This Row],[Date Joined]],"DD")</f>
        <v>21</v>
      </c>
      <c r="R2175" s="1" t="str">
        <f>TEXT(Table1[[#This Row],[Date Joined]],"MMM")</f>
        <v>Sep</v>
      </c>
      <c r="S2175" s="1" t="str">
        <f>TEXT(Table1[[#This Row],[Date Joined]],"YYYY")</f>
        <v>2017</v>
      </c>
    </row>
    <row r="2176" spans="1:19" x14ac:dyDescent="0.3">
      <c r="A2176" s="1" t="s">
        <v>2283</v>
      </c>
      <c r="B2176" s="1" t="s">
        <v>86</v>
      </c>
      <c r="C2176" s="1" t="s">
        <v>15</v>
      </c>
      <c r="D2176" s="2">
        <v>50</v>
      </c>
      <c r="E2176" s="1" t="s">
        <v>16</v>
      </c>
      <c r="F2176" s="1" t="s">
        <v>17</v>
      </c>
      <c r="G2176" s="28">
        <v>42999</v>
      </c>
      <c r="H2176" s="3">
        <v>75679.72</v>
      </c>
      <c r="I2176" s="1" t="s">
        <v>18</v>
      </c>
      <c r="J2176" s="1" t="s">
        <v>27</v>
      </c>
      <c r="K2176" s="1" t="s">
        <v>28</v>
      </c>
      <c r="L2176" s="1" t="s">
        <v>20</v>
      </c>
      <c r="M2176" s="1" t="s">
        <v>53</v>
      </c>
      <c r="N2176" s="1" t="s">
        <v>22</v>
      </c>
      <c r="O2176" s="1" t="s">
        <v>20</v>
      </c>
      <c r="P2176" s="1" t="str">
        <f>IFERROR( LOOKUP(Table1[[#This Row],[Age]],$AO$3:$AO$8,$AP$3:$AP$8), "Out of Range")</f>
        <v>45-55</v>
      </c>
      <c r="Q2176" s="1" t="str">
        <f>TEXT(Table1[[#This Row],[Date Joined]],"DD")</f>
        <v>21</v>
      </c>
      <c r="R2176" s="1" t="str">
        <f>TEXT(Table1[[#This Row],[Date Joined]],"MMM")</f>
        <v>Sep</v>
      </c>
      <c r="S2176" s="1" t="str">
        <f>TEXT(Table1[[#This Row],[Date Joined]],"YYYY")</f>
        <v>2017</v>
      </c>
    </row>
    <row r="2177" spans="1:19" x14ac:dyDescent="0.3">
      <c r="A2177" s="1" t="s">
        <v>3015</v>
      </c>
      <c r="B2177" s="1" t="s">
        <v>99</v>
      </c>
      <c r="C2177" s="1" t="s">
        <v>15</v>
      </c>
      <c r="D2177" s="2">
        <v>30</v>
      </c>
      <c r="E2177" s="1" t="s">
        <v>25</v>
      </c>
      <c r="F2177" s="1" t="s">
        <v>26</v>
      </c>
      <c r="G2177" s="28">
        <v>43037</v>
      </c>
      <c r="H2177" s="3">
        <v>51817.45</v>
      </c>
      <c r="I2177" s="1" t="s">
        <v>31</v>
      </c>
      <c r="J2177" s="1" t="s">
        <v>32</v>
      </c>
      <c r="K2177" s="1" t="s">
        <v>20</v>
      </c>
      <c r="L2177" s="1" t="s">
        <v>20</v>
      </c>
      <c r="M2177" s="1" t="s">
        <v>21</v>
      </c>
      <c r="N2177" s="1" t="s">
        <v>22</v>
      </c>
      <c r="O2177" s="1" t="s">
        <v>20</v>
      </c>
      <c r="P2177" s="1" t="str">
        <f>IFERROR( LOOKUP(Table1[[#This Row],[Age]],$AO$3:$AO$8,$AP$3:$AP$8), "Out of Range")</f>
        <v>26-35</v>
      </c>
      <c r="Q2177" s="1" t="str">
        <f>TEXT(Table1[[#This Row],[Date Joined]],"DD")</f>
        <v>29</v>
      </c>
      <c r="R2177" s="1" t="str">
        <f>TEXT(Table1[[#This Row],[Date Joined]],"MMM")</f>
        <v>Oct</v>
      </c>
      <c r="S2177" s="1" t="str">
        <f>TEXT(Table1[[#This Row],[Date Joined]],"YYYY")</f>
        <v>2017</v>
      </c>
    </row>
    <row r="2178" spans="1:19" x14ac:dyDescent="0.3">
      <c r="A2178" s="1" t="s">
        <v>2285</v>
      </c>
      <c r="B2178" s="1" t="s">
        <v>65</v>
      </c>
      <c r="C2178" s="1" t="s">
        <v>15</v>
      </c>
      <c r="D2178" s="2">
        <v>41</v>
      </c>
      <c r="E2178" s="1" t="s">
        <v>40</v>
      </c>
      <c r="F2178" s="1" t="s">
        <v>26</v>
      </c>
      <c r="G2178" s="28">
        <v>42999</v>
      </c>
      <c r="H2178" s="3">
        <v>91801.99</v>
      </c>
      <c r="I2178" s="1" t="s">
        <v>31</v>
      </c>
      <c r="J2178" s="1" t="s">
        <v>27</v>
      </c>
      <c r="K2178" s="1" t="s">
        <v>28</v>
      </c>
      <c r="L2178" s="1" t="s">
        <v>20</v>
      </c>
      <c r="M2178" s="1" t="s">
        <v>21</v>
      </c>
      <c r="N2178" s="1" t="s">
        <v>69</v>
      </c>
      <c r="O2178" s="1" t="s">
        <v>28</v>
      </c>
      <c r="P2178" s="1" t="str">
        <f>IFERROR( LOOKUP(Table1[[#This Row],[Age]],$AO$3:$AO$8,$AP$3:$AP$8), "Out of Range")</f>
        <v>35-45</v>
      </c>
      <c r="Q2178" s="1" t="str">
        <f>TEXT(Table1[[#This Row],[Date Joined]],"DD")</f>
        <v>21</v>
      </c>
      <c r="R2178" s="1" t="str">
        <f>TEXT(Table1[[#This Row],[Date Joined]],"MMM")</f>
        <v>Sep</v>
      </c>
      <c r="S2178" s="1" t="str">
        <f>TEXT(Table1[[#This Row],[Date Joined]],"YYYY")</f>
        <v>2017</v>
      </c>
    </row>
    <row r="2179" spans="1:19" x14ac:dyDescent="0.3">
      <c r="A2179" s="1" t="s">
        <v>2286</v>
      </c>
      <c r="B2179" s="1" t="s">
        <v>33</v>
      </c>
      <c r="C2179" s="1" t="s">
        <v>24</v>
      </c>
      <c r="D2179" s="2">
        <v>55</v>
      </c>
      <c r="E2179" s="1" t="s">
        <v>34</v>
      </c>
      <c r="F2179" s="1" t="s">
        <v>17</v>
      </c>
      <c r="G2179" s="28">
        <v>42999</v>
      </c>
      <c r="H2179" s="3">
        <v>29173.73</v>
      </c>
      <c r="I2179" s="1" t="s">
        <v>31</v>
      </c>
      <c r="J2179" s="1" t="s">
        <v>27</v>
      </c>
      <c r="K2179" s="1" t="s">
        <v>28</v>
      </c>
      <c r="L2179" s="1" t="s">
        <v>20</v>
      </c>
      <c r="M2179" s="1" t="s">
        <v>22</v>
      </c>
      <c r="N2179" s="1" t="s">
        <v>22</v>
      </c>
      <c r="O2179" s="1" t="s">
        <v>20</v>
      </c>
      <c r="P2179" s="1" t="str">
        <f>IFERROR( LOOKUP(Table1[[#This Row],[Age]],$AO$3:$AO$8,$AP$3:$AP$8), "Out of Range")</f>
        <v>55-65</v>
      </c>
      <c r="Q2179" s="1" t="str">
        <f>TEXT(Table1[[#This Row],[Date Joined]],"DD")</f>
        <v>21</v>
      </c>
      <c r="R2179" s="1" t="str">
        <f>TEXT(Table1[[#This Row],[Date Joined]],"MMM")</f>
        <v>Sep</v>
      </c>
      <c r="S2179" s="1" t="str">
        <f>TEXT(Table1[[#This Row],[Date Joined]],"YYYY")</f>
        <v>2017</v>
      </c>
    </row>
    <row r="2180" spans="1:19" x14ac:dyDescent="0.3">
      <c r="A2180" s="1" t="s">
        <v>2287</v>
      </c>
      <c r="B2180" s="1" t="s">
        <v>60</v>
      </c>
      <c r="C2180" s="1" t="s">
        <v>24</v>
      </c>
      <c r="D2180" s="2">
        <v>43</v>
      </c>
      <c r="E2180" s="1" t="s">
        <v>34</v>
      </c>
      <c r="F2180" s="1" t="s">
        <v>26</v>
      </c>
      <c r="G2180" s="28">
        <v>42999</v>
      </c>
      <c r="H2180" s="3">
        <v>13625.67</v>
      </c>
      <c r="I2180" s="1" t="s">
        <v>18</v>
      </c>
      <c r="J2180" s="1" t="s">
        <v>27</v>
      </c>
      <c r="K2180" s="1" t="s">
        <v>20</v>
      </c>
      <c r="L2180" s="1" t="s">
        <v>20</v>
      </c>
      <c r="M2180" s="1" t="s">
        <v>21</v>
      </c>
      <c r="N2180" s="1" t="s">
        <v>22</v>
      </c>
      <c r="O2180" s="1" t="s">
        <v>20</v>
      </c>
      <c r="P2180" s="1" t="str">
        <f>IFERROR( LOOKUP(Table1[[#This Row],[Age]],$AO$3:$AO$8,$AP$3:$AP$8), "Out of Range")</f>
        <v>35-45</v>
      </c>
      <c r="Q2180" s="1" t="str">
        <f>TEXT(Table1[[#This Row],[Date Joined]],"DD")</f>
        <v>21</v>
      </c>
      <c r="R2180" s="1" t="str">
        <f>TEXT(Table1[[#This Row],[Date Joined]],"MMM")</f>
        <v>Sep</v>
      </c>
      <c r="S2180" s="1" t="str">
        <f>TEXT(Table1[[#This Row],[Date Joined]],"YYYY")</f>
        <v>2017</v>
      </c>
    </row>
    <row r="2181" spans="1:19" x14ac:dyDescent="0.3">
      <c r="A2181" s="1" t="s">
        <v>3060</v>
      </c>
      <c r="B2181" s="1" t="s">
        <v>42</v>
      </c>
      <c r="C2181" s="1" t="s">
        <v>24</v>
      </c>
      <c r="D2181" s="2">
        <v>30</v>
      </c>
      <c r="E2181" s="1" t="s">
        <v>16</v>
      </c>
      <c r="F2181" s="1" t="s">
        <v>17</v>
      </c>
      <c r="G2181" s="28">
        <v>43040</v>
      </c>
      <c r="H2181" s="3">
        <v>25867.25</v>
      </c>
      <c r="I2181" s="1" t="s">
        <v>18</v>
      </c>
      <c r="J2181" s="1" t="s">
        <v>27</v>
      </c>
      <c r="K2181" s="1" t="s">
        <v>28</v>
      </c>
      <c r="L2181" s="1" t="s">
        <v>20</v>
      </c>
      <c r="M2181" s="1" t="s">
        <v>21</v>
      </c>
      <c r="N2181" s="1" t="s">
        <v>29</v>
      </c>
      <c r="O2181" s="1" t="s">
        <v>20</v>
      </c>
      <c r="P2181" s="1" t="str">
        <f>IFERROR( LOOKUP(Table1[[#This Row],[Age]],$AO$3:$AO$8,$AP$3:$AP$8), "Out of Range")</f>
        <v>26-35</v>
      </c>
      <c r="Q2181" s="1" t="str">
        <f>TEXT(Table1[[#This Row],[Date Joined]],"DD")</f>
        <v>01</v>
      </c>
      <c r="R2181" s="1" t="str">
        <f>TEXT(Table1[[#This Row],[Date Joined]],"MMM")</f>
        <v>Nov</v>
      </c>
      <c r="S2181" s="1" t="str">
        <f>TEXT(Table1[[#This Row],[Date Joined]],"YYYY")</f>
        <v>2017</v>
      </c>
    </row>
    <row r="2182" spans="1:19" x14ac:dyDescent="0.3">
      <c r="A2182" s="1" t="s">
        <v>3106</v>
      </c>
      <c r="B2182" s="1" t="s">
        <v>57</v>
      </c>
      <c r="C2182" s="1" t="s">
        <v>15</v>
      </c>
      <c r="D2182" s="2">
        <v>30</v>
      </c>
      <c r="E2182" s="1" t="s">
        <v>16</v>
      </c>
      <c r="F2182" s="1" t="s">
        <v>26</v>
      </c>
      <c r="G2182" s="28">
        <v>43042</v>
      </c>
      <c r="H2182" s="3">
        <v>23062.54</v>
      </c>
      <c r="I2182" s="1" t="s">
        <v>18</v>
      </c>
      <c r="J2182" s="1" t="s">
        <v>27</v>
      </c>
      <c r="K2182" s="1" t="s">
        <v>28</v>
      </c>
      <c r="L2182" s="1" t="s">
        <v>28</v>
      </c>
      <c r="M2182" s="1" t="s">
        <v>22</v>
      </c>
      <c r="N2182" s="1" t="s">
        <v>22</v>
      </c>
      <c r="O2182" s="1" t="s">
        <v>20</v>
      </c>
      <c r="P2182" s="1" t="str">
        <f>IFERROR( LOOKUP(Table1[[#This Row],[Age]],$AO$3:$AO$8,$AP$3:$AP$8), "Out of Range")</f>
        <v>26-35</v>
      </c>
      <c r="Q2182" s="1" t="str">
        <f>TEXT(Table1[[#This Row],[Date Joined]],"DD")</f>
        <v>03</v>
      </c>
      <c r="R2182" s="1" t="str">
        <f>TEXT(Table1[[#This Row],[Date Joined]],"MMM")</f>
        <v>Nov</v>
      </c>
      <c r="S2182" s="1" t="str">
        <f>TEXT(Table1[[#This Row],[Date Joined]],"YYYY")</f>
        <v>2017</v>
      </c>
    </row>
    <row r="2183" spans="1:19" x14ac:dyDescent="0.3">
      <c r="A2183" s="1" t="s">
        <v>2290</v>
      </c>
      <c r="B2183" s="1" t="s">
        <v>101</v>
      </c>
      <c r="C2183" s="1" t="s">
        <v>24</v>
      </c>
      <c r="D2183" s="2">
        <v>36</v>
      </c>
      <c r="E2183" s="1" t="s">
        <v>16</v>
      </c>
      <c r="F2183" s="1" t="s">
        <v>17</v>
      </c>
      <c r="G2183" s="28">
        <v>43000</v>
      </c>
      <c r="H2183" s="3">
        <v>40418.1</v>
      </c>
      <c r="I2183" s="1" t="s">
        <v>31</v>
      </c>
      <c r="J2183" s="1" t="s">
        <v>27</v>
      </c>
      <c r="K2183" s="1" t="s">
        <v>28</v>
      </c>
      <c r="L2183" s="1" t="s">
        <v>20</v>
      </c>
      <c r="M2183" s="1" t="s">
        <v>21</v>
      </c>
      <c r="N2183" s="1" t="s">
        <v>29</v>
      </c>
      <c r="O2183" s="1" t="s">
        <v>20</v>
      </c>
      <c r="P2183" s="1" t="str">
        <f>IFERROR( LOOKUP(Table1[[#This Row],[Age]],$AO$3:$AO$8,$AP$3:$AP$8), "Out of Range")</f>
        <v>35-45</v>
      </c>
      <c r="Q2183" s="1" t="str">
        <f>TEXT(Table1[[#This Row],[Date Joined]],"DD")</f>
        <v>22</v>
      </c>
      <c r="R2183" s="1" t="str">
        <f>TEXT(Table1[[#This Row],[Date Joined]],"MMM")</f>
        <v>Sep</v>
      </c>
      <c r="S2183" s="1" t="str">
        <f>TEXT(Table1[[#This Row],[Date Joined]],"YYYY")</f>
        <v>2017</v>
      </c>
    </row>
    <row r="2184" spans="1:19" x14ac:dyDescent="0.3">
      <c r="A2184" s="1" t="s">
        <v>3108</v>
      </c>
      <c r="B2184" s="1" t="s">
        <v>76</v>
      </c>
      <c r="C2184" s="1" t="s">
        <v>24</v>
      </c>
      <c r="D2184" s="2">
        <v>30</v>
      </c>
      <c r="E2184" s="1" t="s">
        <v>16</v>
      </c>
      <c r="F2184" s="1" t="s">
        <v>17</v>
      </c>
      <c r="G2184" s="28">
        <v>43042</v>
      </c>
      <c r="H2184" s="3">
        <v>77909.899999999994</v>
      </c>
      <c r="I2184" s="1" t="s">
        <v>18</v>
      </c>
      <c r="J2184" s="1" t="s">
        <v>32</v>
      </c>
      <c r="K2184" s="1" t="s">
        <v>28</v>
      </c>
      <c r="L2184" s="1" t="s">
        <v>20</v>
      </c>
      <c r="M2184" s="1" t="s">
        <v>21</v>
      </c>
      <c r="N2184" s="1" t="s">
        <v>22</v>
      </c>
      <c r="O2184" s="1" t="s">
        <v>20</v>
      </c>
      <c r="P2184" s="1" t="str">
        <f>IFERROR( LOOKUP(Table1[[#This Row],[Age]],$AO$3:$AO$8,$AP$3:$AP$8), "Out of Range")</f>
        <v>26-35</v>
      </c>
      <c r="Q2184" s="1" t="str">
        <f>TEXT(Table1[[#This Row],[Date Joined]],"DD")</f>
        <v>03</v>
      </c>
      <c r="R2184" s="1" t="str">
        <f>TEXT(Table1[[#This Row],[Date Joined]],"MMM")</f>
        <v>Nov</v>
      </c>
      <c r="S2184" s="1" t="str">
        <f>TEXT(Table1[[#This Row],[Date Joined]],"YYYY")</f>
        <v>2017</v>
      </c>
    </row>
    <row r="2185" spans="1:19" x14ac:dyDescent="0.3">
      <c r="A2185" s="1" t="s">
        <v>2292</v>
      </c>
      <c r="B2185" s="1" t="s">
        <v>72</v>
      </c>
      <c r="C2185" s="1" t="s">
        <v>15</v>
      </c>
      <c r="D2185" s="2">
        <v>35</v>
      </c>
      <c r="E2185" s="1" t="s">
        <v>16</v>
      </c>
      <c r="F2185" s="1" t="s">
        <v>17</v>
      </c>
      <c r="G2185" s="28">
        <v>43000</v>
      </c>
      <c r="H2185" s="3">
        <v>49480.9</v>
      </c>
      <c r="I2185" s="1" t="s">
        <v>18</v>
      </c>
      <c r="J2185" s="1" t="s">
        <v>19</v>
      </c>
      <c r="K2185" s="1" t="s">
        <v>20</v>
      </c>
      <c r="L2185" s="1" t="s">
        <v>28</v>
      </c>
      <c r="M2185" s="1" t="s">
        <v>21</v>
      </c>
      <c r="N2185" s="1" t="s">
        <v>22</v>
      </c>
      <c r="O2185" s="1" t="s">
        <v>20</v>
      </c>
      <c r="P2185" s="1" t="str">
        <f>IFERROR( LOOKUP(Table1[[#This Row],[Age]],$AO$3:$AO$8,$AP$3:$AP$8), "Out of Range")</f>
        <v>35-45</v>
      </c>
      <c r="Q2185" s="1" t="str">
        <f>TEXT(Table1[[#This Row],[Date Joined]],"DD")</f>
        <v>22</v>
      </c>
      <c r="R2185" s="1" t="str">
        <f>TEXT(Table1[[#This Row],[Date Joined]],"MMM")</f>
        <v>Sep</v>
      </c>
      <c r="S2185" s="1" t="str">
        <f>TEXT(Table1[[#This Row],[Date Joined]],"YYYY")</f>
        <v>2017</v>
      </c>
    </row>
    <row r="2186" spans="1:19" x14ac:dyDescent="0.3">
      <c r="A2186" s="1" t="s">
        <v>3125</v>
      </c>
      <c r="B2186" s="1" t="s">
        <v>95</v>
      </c>
      <c r="C2186" s="1" t="s">
        <v>15</v>
      </c>
      <c r="D2186" s="2">
        <v>30</v>
      </c>
      <c r="E2186" s="1" t="s">
        <v>16</v>
      </c>
      <c r="F2186" s="1" t="s">
        <v>41</v>
      </c>
      <c r="G2186" s="28">
        <v>43044</v>
      </c>
      <c r="H2186" s="3">
        <v>107161.60000000001</v>
      </c>
      <c r="I2186" s="1" t="s">
        <v>31</v>
      </c>
      <c r="J2186" s="1" t="s">
        <v>27</v>
      </c>
      <c r="K2186" s="1" t="s">
        <v>28</v>
      </c>
      <c r="L2186" s="1" t="s">
        <v>20</v>
      </c>
      <c r="M2186" s="1" t="s">
        <v>22</v>
      </c>
      <c r="N2186" s="1" t="s">
        <v>22</v>
      </c>
      <c r="O2186" s="1" t="s">
        <v>20</v>
      </c>
      <c r="P2186" s="1" t="str">
        <f>IFERROR( LOOKUP(Table1[[#This Row],[Age]],$AO$3:$AO$8,$AP$3:$AP$8), "Out of Range")</f>
        <v>26-35</v>
      </c>
      <c r="Q2186" s="1" t="str">
        <f>TEXT(Table1[[#This Row],[Date Joined]],"DD")</f>
        <v>05</v>
      </c>
      <c r="R2186" s="1" t="str">
        <f>TEXT(Table1[[#This Row],[Date Joined]],"MMM")</f>
        <v>Nov</v>
      </c>
      <c r="S2186" s="1" t="str">
        <f>TEXT(Table1[[#This Row],[Date Joined]],"YYYY")</f>
        <v>2017</v>
      </c>
    </row>
    <row r="2187" spans="1:19" x14ac:dyDescent="0.3">
      <c r="A2187" s="1" t="s">
        <v>2294</v>
      </c>
      <c r="B2187" s="1" t="s">
        <v>73</v>
      </c>
      <c r="C2187" s="1" t="s">
        <v>15</v>
      </c>
      <c r="D2187" s="2">
        <v>53</v>
      </c>
      <c r="E2187" s="1" t="s">
        <v>40</v>
      </c>
      <c r="F2187" s="1" t="s">
        <v>26</v>
      </c>
      <c r="G2187" s="28">
        <v>43000</v>
      </c>
      <c r="H2187" s="3">
        <v>73469.72</v>
      </c>
      <c r="I2187" s="1" t="s">
        <v>18</v>
      </c>
      <c r="J2187" s="1" t="s">
        <v>27</v>
      </c>
      <c r="K2187" s="1" t="s">
        <v>28</v>
      </c>
      <c r="L2187" s="1" t="s">
        <v>20</v>
      </c>
      <c r="M2187" s="1" t="s">
        <v>21</v>
      </c>
      <c r="N2187" s="1" t="s">
        <v>29</v>
      </c>
      <c r="O2187" s="1" t="s">
        <v>20</v>
      </c>
      <c r="P2187" s="1" t="str">
        <f>IFERROR( LOOKUP(Table1[[#This Row],[Age]],$AO$3:$AO$8,$AP$3:$AP$8), "Out of Range")</f>
        <v>45-55</v>
      </c>
      <c r="Q2187" s="1" t="str">
        <f>TEXT(Table1[[#This Row],[Date Joined]],"DD")</f>
        <v>22</v>
      </c>
      <c r="R2187" s="1" t="str">
        <f>TEXT(Table1[[#This Row],[Date Joined]],"MMM")</f>
        <v>Sep</v>
      </c>
      <c r="S2187" s="1" t="str">
        <f>TEXT(Table1[[#This Row],[Date Joined]],"YYYY")</f>
        <v>2017</v>
      </c>
    </row>
    <row r="2188" spans="1:19" x14ac:dyDescent="0.3">
      <c r="A2188" s="1" t="s">
        <v>2295</v>
      </c>
      <c r="B2188" s="1" t="s">
        <v>94</v>
      </c>
      <c r="C2188" s="1" t="s">
        <v>24</v>
      </c>
      <c r="D2188" s="2">
        <v>46</v>
      </c>
      <c r="E2188" s="1" t="s">
        <v>40</v>
      </c>
      <c r="F2188" s="1" t="s">
        <v>41</v>
      </c>
      <c r="G2188" s="28">
        <v>43000</v>
      </c>
      <c r="H2188" s="3">
        <v>20158.939999999999</v>
      </c>
      <c r="I2188" s="1" t="s">
        <v>18</v>
      </c>
      <c r="J2188" s="1" t="s">
        <v>27</v>
      </c>
      <c r="K2188" s="1" t="s">
        <v>20</v>
      </c>
      <c r="L2188" s="1" t="s">
        <v>20</v>
      </c>
      <c r="M2188" s="1" t="s">
        <v>22</v>
      </c>
      <c r="N2188" s="1" t="s">
        <v>22</v>
      </c>
      <c r="O2188" s="1" t="s">
        <v>20</v>
      </c>
      <c r="P2188" s="1" t="str">
        <f>IFERROR( LOOKUP(Table1[[#This Row],[Age]],$AO$3:$AO$8,$AP$3:$AP$8), "Out of Range")</f>
        <v>45-55</v>
      </c>
      <c r="Q2188" s="1" t="str">
        <f>TEXT(Table1[[#This Row],[Date Joined]],"DD")</f>
        <v>22</v>
      </c>
      <c r="R2188" s="1" t="str">
        <f>TEXT(Table1[[#This Row],[Date Joined]],"MMM")</f>
        <v>Sep</v>
      </c>
      <c r="S2188" s="1" t="str">
        <f>TEXT(Table1[[#This Row],[Date Joined]],"YYYY")</f>
        <v>2017</v>
      </c>
    </row>
    <row r="2189" spans="1:19" x14ac:dyDescent="0.3">
      <c r="A2189" s="1" t="s">
        <v>3128</v>
      </c>
      <c r="B2189" s="1" t="s">
        <v>64</v>
      </c>
      <c r="C2189" s="1" t="s">
        <v>15</v>
      </c>
      <c r="D2189" s="2">
        <v>30</v>
      </c>
      <c r="E2189" s="1" t="s">
        <v>16</v>
      </c>
      <c r="F2189" s="1" t="s">
        <v>17</v>
      </c>
      <c r="G2189" s="28">
        <v>43044</v>
      </c>
      <c r="H2189" s="3">
        <v>50573.25</v>
      </c>
      <c r="I2189" s="1" t="s">
        <v>49</v>
      </c>
      <c r="J2189" s="1" t="s">
        <v>27</v>
      </c>
      <c r="K2189" s="1" t="s">
        <v>28</v>
      </c>
      <c r="L2189" s="1" t="s">
        <v>20</v>
      </c>
      <c r="M2189" s="1" t="s">
        <v>21</v>
      </c>
      <c r="N2189" s="1" t="s">
        <v>22</v>
      </c>
      <c r="O2189" s="1" t="s">
        <v>20</v>
      </c>
      <c r="P2189" s="1" t="str">
        <f>IFERROR( LOOKUP(Table1[[#This Row],[Age]],$AO$3:$AO$8,$AP$3:$AP$8), "Out of Range")</f>
        <v>26-35</v>
      </c>
      <c r="Q2189" s="1" t="str">
        <f>TEXT(Table1[[#This Row],[Date Joined]],"DD")</f>
        <v>05</v>
      </c>
      <c r="R2189" s="1" t="str">
        <f>TEXT(Table1[[#This Row],[Date Joined]],"MMM")</f>
        <v>Nov</v>
      </c>
      <c r="S2189" s="1" t="str">
        <f>TEXT(Table1[[#This Row],[Date Joined]],"YYYY")</f>
        <v>2017</v>
      </c>
    </row>
    <row r="2190" spans="1:19" x14ac:dyDescent="0.3">
      <c r="A2190" s="1" t="s">
        <v>3191</v>
      </c>
      <c r="B2190" s="1" t="s">
        <v>33</v>
      </c>
      <c r="C2190" s="1" t="s">
        <v>15</v>
      </c>
      <c r="D2190" s="2">
        <v>30</v>
      </c>
      <c r="E2190" s="1" t="s">
        <v>16</v>
      </c>
      <c r="F2190" s="1" t="s">
        <v>17</v>
      </c>
      <c r="G2190" s="28">
        <v>43048</v>
      </c>
      <c r="H2190" s="3">
        <v>12569.12</v>
      </c>
      <c r="I2190" s="1" t="s">
        <v>18</v>
      </c>
      <c r="J2190" s="1" t="s">
        <v>19</v>
      </c>
      <c r="K2190" s="1" t="s">
        <v>20</v>
      </c>
      <c r="L2190" s="1" t="s">
        <v>20</v>
      </c>
      <c r="M2190" s="1" t="s">
        <v>21</v>
      </c>
      <c r="N2190" s="1" t="s">
        <v>22</v>
      </c>
      <c r="O2190" s="1" t="s">
        <v>20</v>
      </c>
      <c r="P2190" s="1" t="str">
        <f>IFERROR( LOOKUP(Table1[[#This Row],[Age]],$AO$3:$AO$8,$AP$3:$AP$8), "Out of Range")</f>
        <v>26-35</v>
      </c>
      <c r="Q2190" s="1" t="str">
        <f>TEXT(Table1[[#This Row],[Date Joined]],"DD")</f>
        <v>09</v>
      </c>
      <c r="R2190" s="1" t="str">
        <f>TEXT(Table1[[#This Row],[Date Joined]],"MMM")</f>
        <v>Nov</v>
      </c>
      <c r="S2190" s="1" t="str">
        <f>TEXT(Table1[[#This Row],[Date Joined]],"YYYY")</f>
        <v>2017</v>
      </c>
    </row>
    <row r="2191" spans="1:19" x14ac:dyDescent="0.3">
      <c r="A2191" s="1" t="s">
        <v>3200</v>
      </c>
      <c r="B2191" s="1" t="s">
        <v>23</v>
      </c>
      <c r="C2191" s="1" t="s">
        <v>24</v>
      </c>
      <c r="D2191" s="2">
        <v>30</v>
      </c>
      <c r="E2191" s="1" t="s">
        <v>16</v>
      </c>
      <c r="F2191" s="1" t="s">
        <v>17</v>
      </c>
      <c r="G2191" s="28">
        <v>43049</v>
      </c>
      <c r="H2191" s="3">
        <v>39627.040000000001</v>
      </c>
      <c r="I2191" s="1" t="s">
        <v>18</v>
      </c>
      <c r="J2191" s="1" t="s">
        <v>27</v>
      </c>
      <c r="K2191" s="1" t="s">
        <v>28</v>
      </c>
      <c r="L2191" s="1" t="s">
        <v>20</v>
      </c>
      <c r="M2191" s="1" t="s">
        <v>22</v>
      </c>
      <c r="N2191" s="1" t="s">
        <v>22</v>
      </c>
      <c r="O2191" s="1" t="s">
        <v>20</v>
      </c>
      <c r="P2191" s="1" t="str">
        <f>IFERROR( LOOKUP(Table1[[#This Row],[Age]],$AO$3:$AO$8,$AP$3:$AP$8), "Out of Range")</f>
        <v>26-35</v>
      </c>
      <c r="Q2191" s="1" t="str">
        <f>TEXT(Table1[[#This Row],[Date Joined]],"DD")</f>
        <v>10</v>
      </c>
      <c r="R2191" s="1" t="str">
        <f>TEXT(Table1[[#This Row],[Date Joined]],"MMM")</f>
        <v>Nov</v>
      </c>
      <c r="S2191" s="1" t="str">
        <f>TEXT(Table1[[#This Row],[Date Joined]],"YYYY")</f>
        <v>2017</v>
      </c>
    </row>
    <row r="2192" spans="1:19" x14ac:dyDescent="0.3">
      <c r="A2192" s="1" t="s">
        <v>3220</v>
      </c>
      <c r="B2192" s="1" t="s">
        <v>66</v>
      </c>
      <c r="C2192" s="1" t="s">
        <v>15</v>
      </c>
      <c r="D2192" s="2">
        <v>30</v>
      </c>
      <c r="E2192" s="1" t="s">
        <v>16</v>
      </c>
      <c r="F2192" s="1" t="s">
        <v>17</v>
      </c>
      <c r="G2192" s="28">
        <v>43050</v>
      </c>
      <c r="H2192" s="3">
        <v>63778.7</v>
      </c>
      <c r="I2192" s="1" t="s">
        <v>18</v>
      </c>
      <c r="J2192" s="1" t="s">
        <v>27</v>
      </c>
      <c r="K2192" s="1" t="s">
        <v>28</v>
      </c>
      <c r="L2192" s="1" t="s">
        <v>20</v>
      </c>
      <c r="M2192" s="1" t="s">
        <v>21</v>
      </c>
      <c r="N2192" s="1" t="s">
        <v>22</v>
      </c>
      <c r="O2192" s="1" t="s">
        <v>20</v>
      </c>
      <c r="P2192" s="1" t="str">
        <f>IFERROR( LOOKUP(Table1[[#This Row],[Age]],$AO$3:$AO$8,$AP$3:$AP$8), "Out of Range")</f>
        <v>26-35</v>
      </c>
      <c r="Q2192" s="1" t="str">
        <f>TEXT(Table1[[#This Row],[Date Joined]],"DD")</f>
        <v>11</v>
      </c>
      <c r="R2192" s="1" t="str">
        <f>TEXT(Table1[[#This Row],[Date Joined]],"MMM")</f>
        <v>Nov</v>
      </c>
      <c r="S2192" s="1" t="str">
        <f>TEXT(Table1[[#This Row],[Date Joined]],"YYYY")</f>
        <v>2017</v>
      </c>
    </row>
    <row r="2193" spans="1:19" x14ac:dyDescent="0.3">
      <c r="A2193" s="1" t="s">
        <v>3291</v>
      </c>
      <c r="B2193" s="1" t="s">
        <v>30</v>
      </c>
      <c r="C2193" s="1" t="s">
        <v>24</v>
      </c>
      <c r="D2193" s="2">
        <v>30</v>
      </c>
      <c r="E2193" s="1" t="s">
        <v>40</v>
      </c>
      <c r="F2193" s="1" t="s">
        <v>41</v>
      </c>
      <c r="G2193" s="28">
        <v>43053</v>
      </c>
      <c r="H2193" s="3">
        <v>46732.03</v>
      </c>
      <c r="I2193" s="1" t="s">
        <v>18</v>
      </c>
      <c r="J2193" s="1" t="s">
        <v>27</v>
      </c>
      <c r="K2193" s="1" t="s">
        <v>28</v>
      </c>
      <c r="L2193" s="1" t="s">
        <v>20</v>
      </c>
      <c r="M2193" s="1" t="s">
        <v>22</v>
      </c>
      <c r="N2193" s="1" t="s">
        <v>22</v>
      </c>
      <c r="O2193" s="1" t="s">
        <v>20</v>
      </c>
      <c r="P2193" s="1" t="str">
        <f>IFERROR( LOOKUP(Table1[[#This Row],[Age]],$AO$3:$AO$8,$AP$3:$AP$8), "Out of Range")</f>
        <v>26-35</v>
      </c>
      <c r="Q2193" s="1" t="str">
        <f>TEXT(Table1[[#This Row],[Date Joined]],"DD")</f>
        <v>14</v>
      </c>
      <c r="R2193" s="1" t="str">
        <f>TEXT(Table1[[#This Row],[Date Joined]],"MMM")</f>
        <v>Nov</v>
      </c>
      <c r="S2193" s="1" t="str">
        <f>TEXT(Table1[[#This Row],[Date Joined]],"YYYY")</f>
        <v>2017</v>
      </c>
    </row>
    <row r="2194" spans="1:19" x14ac:dyDescent="0.3">
      <c r="A2194" s="1" t="s">
        <v>2301</v>
      </c>
      <c r="B2194" s="1" t="s">
        <v>36</v>
      </c>
      <c r="C2194" s="1" t="s">
        <v>15</v>
      </c>
      <c r="D2194" s="2">
        <v>18</v>
      </c>
      <c r="E2194" s="1" t="s">
        <v>16</v>
      </c>
      <c r="F2194" s="1" t="s">
        <v>26</v>
      </c>
      <c r="G2194" s="28">
        <v>43001</v>
      </c>
      <c r="H2194" s="3">
        <v>93407</v>
      </c>
      <c r="I2194" s="1" t="s">
        <v>31</v>
      </c>
      <c r="J2194" s="1" t="s">
        <v>27</v>
      </c>
      <c r="K2194" s="1" t="s">
        <v>28</v>
      </c>
      <c r="L2194" s="1" t="s">
        <v>28</v>
      </c>
      <c r="M2194" s="1" t="s">
        <v>21</v>
      </c>
      <c r="N2194" s="1" t="s">
        <v>22</v>
      </c>
      <c r="O2194" s="1" t="s">
        <v>20</v>
      </c>
      <c r="P2194" s="1" t="str">
        <f>IFERROR( LOOKUP(Table1[[#This Row],[Age]],$AO$3:$AO$8,$AP$3:$AP$8), "Out of Range")</f>
        <v>15-25</v>
      </c>
      <c r="Q2194" s="1" t="str">
        <f>TEXT(Table1[[#This Row],[Date Joined]],"DD")</f>
        <v>23</v>
      </c>
      <c r="R2194" s="1" t="str">
        <f>TEXT(Table1[[#This Row],[Date Joined]],"MMM")</f>
        <v>Sep</v>
      </c>
      <c r="S2194" s="1" t="str">
        <f>TEXT(Table1[[#This Row],[Date Joined]],"YYYY")</f>
        <v>2017</v>
      </c>
    </row>
    <row r="2195" spans="1:19" x14ac:dyDescent="0.3">
      <c r="A2195" s="1" t="s">
        <v>2302</v>
      </c>
      <c r="B2195" s="1" t="s">
        <v>78</v>
      </c>
      <c r="C2195" s="1" t="s">
        <v>24</v>
      </c>
      <c r="D2195" s="2">
        <v>45</v>
      </c>
      <c r="E2195" s="1" t="s">
        <v>16</v>
      </c>
      <c r="F2195" s="1" t="s">
        <v>26</v>
      </c>
      <c r="G2195" s="28">
        <v>43001</v>
      </c>
      <c r="H2195" s="3">
        <v>18667.28</v>
      </c>
      <c r="I2195" s="1" t="s">
        <v>31</v>
      </c>
      <c r="J2195" s="1" t="s">
        <v>22</v>
      </c>
      <c r="K2195" s="1" t="s">
        <v>28</v>
      </c>
      <c r="L2195" s="1" t="s">
        <v>20</v>
      </c>
      <c r="M2195" s="1" t="s">
        <v>21</v>
      </c>
      <c r="N2195" s="1" t="s">
        <v>22</v>
      </c>
      <c r="O2195" s="1" t="s">
        <v>20</v>
      </c>
      <c r="P2195" s="1" t="str">
        <f>IFERROR( LOOKUP(Table1[[#This Row],[Age]],$AO$3:$AO$8,$AP$3:$AP$8), "Out of Range")</f>
        <v>45-55</v>
      </c>
      <c r="Q2195" s="1" t="str">
        <f>TEXT(Table1[[#This Row],[Date Joined]],"DD")</f>
        <v>23</v>
      </c>
      <c r="R2195" s="1" t="str">
        <f>TEXT(Table1[[#This Row],[Date Joined]],"MMM")</f>
        <v>Sep</v>
      </c>
      <c r="S2195" s="1" t="str">
        <f>TEXT(Table1[[#This Row],[Date Joined]],"YYYY")</f>
        <v>2017</v>
      </c>
    </row>
    <row r="2196" spans="1:19" x14ac:dyDescent="0.3">
      <c r="A2196" s="1" t="s">
        <v>3328</v>
      </c>
      <c r="B2196" s="1" t="s">
        <v>83</v>
      </c>
      <c r="C2196" s="1" t="s">
        <v>15</v>
      </c>
      <c r="D2196" s="2">
        <v>30</v>
      </c>
      <c r="E2196" s="1" t="s">
        <v>16</v>
      </c>
      <c r="F2196" s="1" t="s">
        <v>17</v>
      </c>
      <c r="G2196" s="28">
        <v>43056</v>
      </c>
      <c r="H2196" s="3">
        <v>43705.61</v>
      </c>
      <c r="I2196" s="1" t="s">
        <v>18</v>
      </c>
      <c r="J2196" s="1" t="s">
        <v>19</v>
      </c>
      <c r="K2196" s="1" t="s">
        <v>20</v>
      </c>
      <c r="L2196" s="1" t="s">
        <v>20</v>
      </c>
      <c r="M2196" s="1" t="s">
        <v>21</v>
      </c>
      <c r="N2196" s="1" t="s">
        <v>22</v>
      </c>
      <c r="O2196" s="1" t="s">
        <v>28</v>
      </c>
      <c r="P2196" s="1" t="str">
        <f>IFERROR( LOOKUP(Table1[[#This Row],[Age]],$AO$3:$AO$8,$AP$3:$AP$8), "Out of Range")</f>
        <v>26-35</v>
      </c>
      <c r="Q2196" s="1" t="str">
        <f>TEXT(Table1[[#This Row],[Date Joined]],"DD")</f>
        <v>17</v>
      </c>
      <c r="R2196" s="1" t="str">
        <f>TEXT(Table1[[#This Row],[Date Joined]],"MMM")</f>
        <v>Nov</v>
      </c>
      <c r="S2196" s="1" t="str">
        <f>TEXT(Table1[[#This Row],[Date Joined]],"YYYY")</f>
        <v>2017</v>
      </c>
    </row>
    <row r="2197" spans="1:19" x14ac:dyDescent="0.3">
      <c r="A2197" s="1" t="s">
        <v>3356</v>
      </c>
      <c r="B2197" s="1" t="s">
        <v>51</v>
      </c>
      <c r="C2197" s="1" t="s">
        <v>15</v>
      </c>
      <c r="D2197" s="2">
        <v>30</v>
      </c>
      <c r="E2197" s="1" t="s">
        <v>34</v>
      </c>
      <c r="F2197" s="1" t="s">
        <v>26</v>
      </c>
      <c r="G2197" s="28">
        <v>43056</v>
      </c>
      <c r="H2197" s="3">
        <v>56854.28</v>
      </c>
      <c r="I2197" s="1" t="s">
        <v>49</v>
      </c>
      <c r="J2197" s="1" t="s">
        <v>19</v>
      </c>
      <c r="K2197" s="1" t="s">
        <v>28</v>
      </c>
      <c r="L2197" s="1" t="s">
        <v>20</v>
      </c>
      <c r="M2197" s="1" t="s">
        <v>21</v>
      </c>
      <c r="N2197" s="1" t="s">
        <v>22</v>
      </c>
      <c r="O2197" s="1" t="s">
        <v>20</v>
      </c>
      <c r="P2197" s="1" t="str">
        <f>IFERROR( LOOKUP(Table1[[#This Row],[Age]],$AO$3:$AO$8,$AP$3:$AP$8), "Out of Range")</f>
        <v>26-35</v>
      </c>
      <c r="Q2197" s="1" t="str">
        <f>TEXT(Table1[[#This Row],[Date Joined]],"DD")</f>
        <v>17</v>
      </c>
      <c r="R2197" s="1" t="str">
        <f>TEXT(Table1[[#This Row],[Date Joined]],"MMM")</f>
        <v>Nov</v>
      </c>
      <c r="S2197" s="1" t="str">
        <f>TEXT(Table1[[#This Row],[Date Joined]],"YYYY")</f>
        <v>2017</v>
      </c>
    </row>
    <row r="2198" spans="1:19" x14ac:dyDescent="0.3">
      <c r="A2198" s="1" t="s">
        <v>2305</v>
      </c>
      <c r="B2198" s="1" t="s">
        <v>104</v>
      </c>
      <c r="C2198" s="1" t="s">
        <v>15</v>
      </c>
      <c r="D2198" s="2">
        <v>18</v>
      </c>
      <c r="E2198" s="1" t="s">
        <v>16</v>
      </c>
      <c r="F2198" s="1" t="s">
        <v>17</v>
      </c>
      <c r="G2198" s="28">
        <v>43001</v>
      </c>
      <c r="H2198" s="3">
        <v>1253.57</v>
      </c>
      <c r="I2198" s="1" t="s">
        <v>49</v>
      </c>
      <c r="J2198" s="1" t="s">
        <v>32</v>
      </c>
      <c r="K2198" s="1" t="s">
        <v>28</v>
      </c>
      <c r="L2198" s="1" t="s">
        <v>20</v>
      </c>
      <c r="M2198" s="1" t="s">
        <v>21</v>
      </c>
      <c r="N2198" s="1" t="s">
        <v>29</v>
      </c>
      <c r="O2198" s="1" t="s">
        <v>20</v>
      </c>
      <c r="P2198" s="1" t="str">
        <f>IFERROR( LOOKUP(Table1[[#This Row],[Age]],$AO$3:$AO$8,$AP$3:$AP$8), "Out of Range")</f>
        <v>15-25</v>
      </c>
      <c r="Q2198" s="1" t="str">
        <f>TEXT(Table1[[#This Row],[Date Joined]],"DD")</f>
        <v>23</v>
      </c>
      <c r="R2198" s="1" t="str">
        <f>TEXT(Table1[[#This Row],[Date Joined]],"MMM")</f>
        <v>Sep</v>
      </c>
      <c r="S2198" s="1" t="str">
        <f>TEXT(Table1[[#This Row],[Date Joined]],"YYYY")</f>
        <v>2017</v>
      </c>
    </row>
    <row r="2199" spans="1:19" x14ac:dyDescent="0.3">
      <c r="A2199" s="1" t="s">
        <v>2306</v>
      </c>
      <c r="B2199" s="1" t="s">
        <v>36</v>
      </c>
      <c r="C2199" s="1" t="s">
        <v>24</v>
      </c>
      <c r="D2199" s="2">
        <v>20</v>
      </c>
      <c r="E2199" s="1" t="s">
        <v>16</v>
      </c>
      <c r="F2199" s="1" t="s">
        <v>17</v>
      </c>
      <c r="G2199" s="28">
        <v>43001</v>
      </c>
      <c r="H2199" s="3">
        <v>77468.009999999995</v>
      </c>
      <c r="I2199" s="1" t="s">
        <v>18</v>
      </c>
      <c r="J2199" s="1" t="s">
        <v>27</v>
      </c>
      <c r="K2199" s="1" t="s">
        <v>28</v>
      </c>
      <c r="L2199" s="1" t="s">
        <v>28</v>
      </c>
      <c r="M2199" s="1" t="s">
        <v>22</v>
      </c>
      <c r="N2199" s="1" t="s">
        <v>22</v>
      </c>
      <c r="O2199" s="1" t="s">
        <v>20</v>
      </c>
      <c r="P2199" s="1" t="str">
        <f>IFERROR( LOOKUP(Table1[[#This Row],[Age]],$AO$3:$AO$8,$AP$3:$AP$8), "Out of Range")</f>
        <v>15-25</v>
      </c>
      <c r="Q2199" s="1" t="str">
        <f>TEXT(Table1[[#This Row],[Date Joined]],"DD")</f>
        <v>23</v>
      </c>
      <c r="R2199" s="1" t="str">
        <f>TEXT(Table1[[#This Row],[Date Joined]],"MMM")</f>
        <v>Sep</v>
      </c>
      <c r="S2199" s="1" t="str">
        <f>TEXT(Table1[[#This Row],[Date Joined]],"YYYY")</f>
        <v>2017</v>
      </c>
    </row>
    <row r="2200" spans="1:19" x14ac:dyDescent="0.3">
      <c r="A2200" s="1" t="s">
        <v>3371</v>
      </c>
      <c r="B2200" s="1" t="s">
        <v>79</v>
      </c>
      <c r="C2200" s="1" t="s">
        <v>24</v>
      </c>
      <c r="D2200" s="2">
        <v>30</v>
      </c>
      <c r="E2200" s="1" t="s">
        <v>34</v>
      </c>
      <c r="F2200" s="1" t="s">
        <v>17</v>
      </c>
      <c r="G2200" s="28">
        <v>43058</v>
      </c>
      <c r="H2200" s="3">
        <v>19609.09</v>
      </c>
      <c r="I2200" s="1" t="s">
        <v>49</v>
      </c>
      <c r="J2200" s="1" t="s">
        <v>27</v>
      </c>
      <c r="K2200" s="1" t="s">
        <v>20</v>
      </c>
      <c r="L2200" s="1" t="s">
        <v>20</v>
      </c>
      <c r="M2200" s="1" t="s">
        <v>22</v>
      </c>
      <c r="N2200" s="1" t="s">
        <v>22</v>
      </c>
      <c r="O2200" s="1" t="s">
        <v>20</v>
      </c>
      <c r="P2200" s="1" t="str">
        <f>IFERROR( LOOKUP(Table1[[#This Row],[Age]],$AO$3:$AO$8,$AP$3:$AP$8), "Out of Range")</f>
        <v>26-35</v>
      </c>
      <c r="Q2200" s="1" t="str">
        <f>TEXT(Table1[[#This Row],[Date Joined]],"DD")</f>
        <v>19</v>
      </c>
      <c r="R2200" s="1" t="str">
        <f>TEXT(Table1[[#This Row],[Date Joined]],"MMM")</f>
        <v>Nov</v>
      </c>
      <c r="S2200" s="1" t="str">
        <f>TEXT(Table1[[#This Row],[Date Joined]],"YYYY")</f>
        <v>2017</v>
      </c>
    </row>
    <row r="2201" spans="1:19" x14ac:dyDescent="0.3">
      <c r="A2201" s="1" t="s">
        <v>3421</v>
      </c>
      <c r="B2201" s="1" t="s">
        <v>62</v>
      </c>
      <c r="C2201" s="1" t="s">
        <v>24</v>
      </c>
      <c r="D2201" s="2">
        <v>30</v>
      </c>
      <c r="E2201" s="1" t="s">
        <v>16</v>
      </c>
      <c r="F2201" s="1" t="s">
        <v>17</v>
      </c>
      <c r="G2201" s="28">
        <v>43062</v>
      </c>
      <c r="H2201" s="3">
        <v>41695.93</v>
      </c>
      <c r="I2201" s="1" t="s">
        <v>49</v>
      </c>
      <c r="J2201" s="1" t="s">
        <v>27</v>
      </c>
      <c r="K2201" s="1" t="s">
        <v>28</v>
      </c>
      <c r="L2201" s="1" t="s">
        <v>20</v>
      </c>
      <c r="M2201" s="1" t="s">
        <v>21</v>
      </c>
      <c r="N2201" s="1" t="s">
        <v>22</v>
      </c>
      <c r="O2201" s="1" t="s">
        <v>20</v>
      </c>
      <c r="P2201" s="1" t="str">
        <f>IFERROR( LOOKUP(Table1[[#This Row],[Age]],$AO$3:$AO$8,$AP$3:$AP$8), "Out of Range")</f>
        <v>26-35</v>
      </c>
      <c r="Q2201" s="1" t="str">
        <f>TEXT(Table1[[#This Row],[Date Joined]],"DD")</f>
        <v>23</v>
      </c>
      <c r="R2201" s="1" t="str">
        <f>TEXT(Table1[[#This Row],[Date Joined]],"MMM")</f>
        <v>Nov</v>
      </c>
      <c r="S2201" s="1" t="str">
        <f>TEXT(Table1[[#This Row],[Date Joined]],"YYYY")</f>
        <v>2017</v>
      </c>
    </row>
    <row r="2202" spans="1:19" x14ac:dyDescent="0.3">
      <c r="A2202" s="1" t="s">
        <v>2309</v>
      </c>
      <c r="B2202" s="1" t="s">
        <v>70</v>
      </c>
      <c r="C2202" s="1" t="s">
        <v>15</v>
      </c>
      <c r="D2202" s="2">
        <v>40</v>
      </c>
      <c r="E2202" s="1" t="s">
        <v>16</v>
      </c>
      <c r="F2202" s="1" t="s">
        <v>17</v>
      </c>
      <c r="G2202" s="28">
        <v>43001</v>
      </c>
      <c r="H2202" s="3">
        <v>56286.93</v>
      </c>
      <c r="I2202" s="1" t="s">
        <v>18</v>
      </c>
      <c r="J2202" s="1" t="s">
        <v>27</v>
      </c>
      <c r="K2202" s="1" t="s">
        <v>20</v>
      </c>
      <c r="L2202" s="1" t="s">
        <v>20</v>
      </c>
      <c r="M2202" s="1" t="s">
        <v>21</v>
      </c>
      <c r="N2202" s="1" t="s">
        <v>22</v>
      </c>
      <c r="O2202" s="1" t="s">
        <v>20</v>
      </c>
      <c r="P2202" s="1" t="str">
        <f>IFERROR( LOOKUP(Table1[[#This Row],[Age]],$AO$3:$AO$8,$AP$3:$AP$8), "Out of Range")</f>
        <v>35-45</v>
      </c>
      <c r="Q2202" s="1" t="str">
        <f>TEXT(Table1[[#This Row],[Date Joined]],"DD")</f>
        <v>23</v>
      </c>
      <c r="R2202" s="1" t="str">
        <f>TEXT(Table1[[#This Row],[Date Joined]],"MMM")</f>
        <v>Sep</v>
      </c>
      <c r="S2202" s="1" t="str">
        <f>TEXT(Table1[[#This Row],[Date Joined]],"YYYY")</f>
        <v>2017</v>
      </c>
    </row>
    <row r="2203" spans="1:19" x14ac:dyDescent="0.3">
      <c r="A2203" s="1" t="s">
        <v>2310</v>
      </c>
      <c r="B2203" s="1" t="s">
        <v>78</v>
      </c>
      <c r="C2203" s="1" t="s">
        <v>15</v>
      </c>
      <c r="D2203" s="2">
        <v>49</v>
      </c>
      <c r="E2203" s="1" t="s">
        <v>40</v>
      </c>
      <c r="F2203" s="1" t="s">
        <v>26</v>
      </c>
      <c r="G2203" s="28">
        <v>43001</v>
      </c>
      <c r="H2203" s="3">
        <v>30460.13</v>
      </c>
      <c r="I2203" s="1" t="s">
        <v>31</v>
      </c>
      <c r="J2203" s="1" t="s">
        <v>32</v>
      </c>
      <c r="K2203" s="1" t="s">
        <v>28</v>
      </c>
      <c r="L2203" s="1" t="s">
        <v>20</v>
      </c>
      <c r="M2203" s="1" t="s">
        <v>22</v>
      </c>
      <c r="N2203" s="1" t="s">
        <v>22</v>
      </c>
      <c r="O2203" s="1" t="s">
        <v>20</v>
      </c>
      <c r="P2203" s="1" t="str">
        <f>IFERROR( LOOKUP(Table1[[#This Row],[Age]],$AO$3:$AO$8,$AP$3:$AP$8), "Out of Range")</f>
        <v>45-55</v>
      </c>
      <c r="Q2203" s="1" t="str">
        <f>TEXT(Table1[[#This Row],[Date Joined]],"DD")</f>
        <v>23</v>
      </c>
      <c r="R2203" s="1" t="str">
        <f>TEXT(Table1[[#This Row],[Date Joined]],"MMM")</f>
        <v>Sep</v>
      </c>
      <c r="S2203" s="1" t="str">
        <f>TEXT(Table1[[#This Row],[Date Joined]],"YYYY")</f>
        <v>2017</v>
      </c>
    </row>
    <row r="2204" spans="1:19" x14ac:dyDescent="0.3">
      <c r="A2204" s="1" t="s">
        <v>2311</v>
      </c>
      <c r="B2204" s="1" t="s">
        <v>50</v>
      </c>
      <c r="C2204" s="1" t="s">
        <v>15</v>
      </c>
      <c r="D2204" s="2">
        <v>43</v>
      </c>
      <c r="E2204" s="1" t="s">
        <v>40</v>
      </c>
      <c r="F2204" s="1" t="s">
        <v>26</v>
      </c>
      <c r="G2204" s="28">
        <v>43001</v>
      </c>
      <c r="H2204" s="3">
        <v>49449.94</v>
      </c>
      <c r="I2204" s="1" t="s">
        <v>18</v>
      </c>
      <c r="J2204" s="1" t="s">
        <v>32</v>
      </c>
      <c r="K2204" s="1" t="s">
        <v>28</v>
      </c>
      <c r="L2204" s="1" t="s">
        <v>28</v>
      </c>
      <c r="M2204" s="1" t="s">
        <v>22</v>
      </c>
      <c r="N2204" s="1" t="s">
        <v>22</v>
      </c>
      <c r="O2204" s="1" t="s">
        <v>28</v>
      </c>
      <c r="P2204" s="1" t="str">
        <f>IFERROR( LOOKUP(Table1[[#This Row],[Age]],$AO$3:$AO$8,$AP$3:$AP$8), "Out of Range")</f>
        <v>35-45</v>
      </c>
      <c r="Q2204" s="1" t="str">
        <f>TEXT(Table1[[#This Row],[Date Joined]],"DD")</f>
        <v>23</v>
      </c>
      <c r="R2204" s="1" t="str">
        <f>TEXT(Table1[[#This Row],[Date Joined]],"MMM")</f>
        <v>Sep</v>
      </c>
      <c r="S2204" s="1" t="str">
        <f>TEXT(Table1[[#This Row],[Date Joined]],"YYYY")</f>
        <v>2017</v>
      </c>
    </row>
    <row r="2205" spans="1:19" x14ac:dyDescent="0.3">
      <c r="A2205" s="1" t="s">
        <v>2312</v>
      </c>
      <c r="B2205" s="1" t="s">
        <v>103</v>
      </c>
      <c r="C2205" s="1" t="s">
        <v>24</v>
      </c>
      <c r="D2205" s="2">
        <v>44</v>
      </c>
      <c r="E2205" s="1" t="s">
        <v>40</v>
      </c>
      <c r="F2205" s="1" t="s">
        <v>17</v>
      </c>
      <c r="G2205" s="28">
        <v>43001</v>
      </c>
      <c r="H2205" s="3">
        <v>55079.040000000001</v>
      </c>
      <c r="I2205" s="1" t="s">
        <v>31</v>
      </c>
      <c r="J2205" s="1" t="s">
        <v>32</v>
      </c>
      <c r="K2205" s="1" t="s">
        <v>20</v>
      </c>
      <c r="L2205" s="1" t="s">
        <v>20</v>
      </c>
      <c r="M2205" s="1" t="s">
        <v>21</v>
      </c>
      <c r="N2205" s="1" t="s">
        <v>22</v>
      </c>
      <c r="O2205" s="1" t="s">
        <v>20</v>
      </c>
      <c r="P2205" s="1" t="str">
        <f>IFERROR( LOOKUP(Table1[[#This Row],[Age]],$AO$3:$AO$8,$AP$3:$AP$8), "Out of Range")</f>
        <v>35-45</v>
      </c>
      <c r="Q2205" s="1" t="str">
        <f>TEXT(Table1[[#This Row],[Date Joined]],"DD")</f>
        <v>23</v>
      </c>
      <c r="R2205" s="1" t="str">
        <f>TEXT(Table1[[#This Row],[Date Joined]],"MMM")</f>
        <v>Sep</v>
      </c>
      <c r="S2205" s="1" t="str">
        <f>TEXT(Table1[[#This Row],[Date Joined]],"YYYY")</f>
        <v>2017</v>
      </c>
    </row>
    <row r="2206" spans="1:19" x14ac:dyDescent="0.3">
      <c r="A2206" s="1" t="s">
        <v>2313</v>
      </c>
      <c r="B2206" s="1" t="s">
        <v>73</v>
      </c>
      <c r="C2206" s="1" t="s">
        <v>24</v>
      </c>
      <c r="D2206" s="2">
        <v>47</v>
      </c>
      <c r="E2206" s="1" t="s">
        <v>40</v>
      </c>
      <c r="F2206" s="1" t="s">
        <v>17</v>
      </c>
      <c r="G2206" s="28">
        <v>43001</v>
      </c>
      <c r="H2206" s="3">
        <v>43350.87</v>
      </c>
      <c r="I2206" s="1" t="s">
        <v>18</v>
      </c>
      <c r="J2206" s="1" t="s">
        <v>27</v>
      </c>
      <c r="K2206" s="1" t="s">
        <v>20</v>
      </c>
      <c r="L2206" s="1" t="s">
        <v>20</v>
      </c>
      <c r="M2206" s="1" t="s">
        <v>22</v>
      </c>
      <c r="N2206" s="1" t="s">
        <v>22</v>
      </c>
      <c r="O2206" s="1" t="s">
        <v>20</v>
      </c>
      <c r="P2206" s="1" t="str">
        <f>IFERROR( LOOKUP(Table1[[#This Row],[Age]],$AO$3:$AO$8,$AP$3:$AP$8), "Out of Range")</f>
        <v>45-55</v>
      </c>
      <c r="Q2206" s="1" t="str">
        <f>TEXT(Table1[[#This Row],[Date Joined]],"DD")</f>
        <v>23</v>
      </c>
      <c r="R2206" s="1" t="str">
        <f>TEXT(Table1[[#This Row],[Date Joined]],"MMM")</f>
        <v>Sep</v>
      </c>
      <c r="S2206" s="1" t="str">
        <f>TEXT(Table1[[#This Row],[Date Joined]],"YYYY")</f>
        <v>2017</v>
      </c>
    </row>
    <row r="2207" spans="1:19" x14ac:dyDescent="0.3">
      <c r="A2207" s="1" t="s">
        <v>2314</v>
      </c>
      <c r="B2207" s="1" t="s">
        <v>35</v>
      </c>
      <c r="C2207" s="1" t="s">
        <v>24</v>
      </c>
      <c r="D2207" s="2">
        <v>55</v>
      </c>
      <c r="E2207" s="1" t="s">
        <v>40</v>
      </c>
      <c r="F2207" s="1" t="s">
        <v>41</v>
      </c>
      <c r="G2207" s="28">
        <v>43001</v>
      </c>
      <c r="H2207" s="3">
        <v>115093.09</v>
      </c>
      <c r="I2207" s="1" t="s">
        <v>49</v>
      </c>
      <c r="J2207" s="1" t="s">
        <v>27</v>
      </c>
      <c r="K2207" s="1" t="s">
        <v>20</v>
      </c>
      <c r="L2207" s="1" t="s">
        <v>20</v>
      </c>
      <c r="M2207" s="1" t="s">
        <v>21</v>
      </c>
      <c r="N2207" s="1" t="s">
        <v>22</v>
      </c>
      <c r="O2207" s="1" t="s">
        <v>20</v>
      </c>
      <c r="P2207" s="1" t="str">
        <f>IFERROR( LOOKUP(Table1[[#This Row],[Age]],$AO$3:$AO$8,$AP$3:$AP$8), "Out of Range")</f>
        <v>55-65</v>
      </c>
      <c r="Q2207" s="1" t="str">
        <f>TEXT(Table1[[#This Row],[Date Joined]],"DD")</f>
        <v>23</v>
      </c>
      <c r="R2207" s="1" t="str">
        <f>TEXT(Table1[[#This Row],[Date Joined]],"MMM")</f>
        <v>Sep</v>
      </c>
      <c r="S2207" s="1" t="str">
        <f>TEXT(Table1[[#This Row],[Date Joined]],"YYYY")</f>
        <v>2017</v>
      </c>
    </row>
    <row r="2208" spans="1:19" x14ac:dyDescent="0.3">
      <c r="A2208" s="1" t="s">
        <v>2315</v>
      </c>
      <c r="B2208" s="1" t="s">
        <v>30</v>
      </c>
      <c r="C2208" s="1" t="s">
        <v>15</v>
      </c>
      <c r="D2208" s="2">
        <v>54</v>
      </c>
      <c r="E2208" s="1" t="s">
        <v>40</v>
      </c>
      <c r="F2208" s="1" t="s">
        <v>26</v>
      </c>
      <c r="G2208" s="28">
        <v>43001</v>
      </c>
      <c r="H2208" s="3">
        <v>114087.36</v>
      </c>
      <c r="I2208" s="1" t="s">
        <v>18</v>
      </c>
      <c r="J2208" s="1" t="s">
        <v>32</v>
      </c>
      <c r="K2208" s="1" t="s">
        <v>20</v>
      </c>
      <c r="L2208" s="1" t="s">
        <v>20</v>
      </c>
      <c r="M2208" s="1" t="s">
        <v>21</v>
      </c>
      <c r="N2208" s="1" t="s">
        <v>22</v>
      </c>
      <c r="O2208" s="1" t="s">
        <v>20</v>
      </c>
      <c r="P2208" s="1" t="str">
        <f>IFERROR( LOOKUP(Table1[[#This Row],[Age]],$AO$3:$AO$8,$AP$3:$AP$8), "Out of Range")</f>
        <v>45-55</v>
      </c>
      <c r="Q2208" s="1" t="str">
        <f>TEXT(Table1[[#This Row],[Date Joined]],"DD")</f>
        <v>23</v>
      </c>
      <c r="R2208" s="1" t="str">
        <f>TEXT(Table1[[#This Row],[Date Joined]],"MMM")</f>
        <v>Sep</v>
      </c>
      <c r="S2208" s="1" t="str">
        <f>TEXT(Table1[[#This Row],[Date Joined]],"YYYY")</f>
        <v>2017</v>
      </c>
    </row>
    <row r="2209" spans="1:19" x14ac:dyDescent="0.3">
      <c r="A2209" s="1" t="s">
        <v>2316</v>
      </c>
      <c r="B2209" s="1" t="s">
        <v>92</v>
      </c>
      <c r="C2209" s="1" t="s">
        <v>15</v>
      </c>
      <c r="D2209" s="2">
        <v>56</v>
      </c>
      <c r="E2209" s="1" t="s">
        <v>40</v>
      </c>
      <c r="F2209" s="1" t="s">
        <v>26</v>
      </c>
      <c r="G2209" s="28">
        <v>43001</v>
      </c>
      <c r="H2209" s="3">
        <v>15882.76</v>
      </c>
      <c r="I2209" s="1" t="s">
        <v>31</v>
      </c>
      <c r="J2209" s="1" t="s">
        <v>27</v>
      </c>
      <c r="K2209" s="1" t="s">
        <v>28</v>
      </c>
      <c r="L2209" s="1" t="s">
        <v>20</v>
      </c>
      <c r="M2209" s="1" t="s">
        <v>22</v>
      </c>
      <c r="N2209" s="1" t="s">
        <v>22</v>
      </c>
      <c r="O2209" s="1" t="s">
        <v>20</v>
      </c>
      <c r="P2209" s="1" t="str">
        <f>IFERROR( LOOKUP(Table1[[#This Row],[Age]],$AO$3:$AO$8,$AP$3:$AP$8), "Out of Range")</f>
        <v>55-65</v>
      </c>
      <c r="Q2209" s="1" t="str">
        <f>TEXT(Table1[[#This Row],[Date Joined]],"DD")</f>
        <v>23</v>
      </c>
      <c r="R2209" s="1" t="str">
        <f>TEXT(Table1[[#This Row],[Date Joined]],"MMM")</f>
        <v>Sep</v>
      </c>
      <c r="S2209" s="1" t="str">
        <f>TEXT(Table1[[#This Row],[Date Joined]],"YYYY")</f>
        <v>2017</v>
      </c>
    </row>
    <row r="2210" spans="1:19" x14ac:dyDescent="0.3">
      <c r="A2210" s="1" t="s">
        <v>3424</v>
      </c>
      <c r="B2210" s="1" t="s">
        <v>78</v>
      </c>
      <c r="C2210" s="1" t="s">
        <v>24</v>
      </c>
      <c r="D2210" s="2">
        <v>30</v>
      </c>
      <c r="E2210" s="1" t="s">
        <v>16</v>
      </c>
      <c r="F2210" s="1" t="s">
        <v>41</v>
      </c>
      <c r="G2210" s="28">
        <v>43062</v>
      </c>
      <c r="H2210" s="3">
        <v>78318.45</v>
      </c>
      <c r="I2210" s="1" t="s">
        <v>18</v>
      </c>
      <c r="J2210" s="1" t="s">
        <v>32</v>
      </c>
      <c r="K2210" s="1" t="s">
        <v>28</v>
      </c>
      <c r="L2210" s="1" t="s">
        <v>20</v>
      </c>
      <c r="M2210" s="1" t="s">
        <v>21</v>
      </c>
      <c r="N2210" s="1" t="s">
        <v>29</v>
      </c>
      <c r="O2210" s="1" t="s">
        <v>28</v>
      </c>
      <c r="P2210" s="1" t="str">
        <f>IFERROR( LOOKUP(Table1[[#This Row],[Age]],$AO$3:$AO$8,$AP$3:$AP$8), "Out of Range")</f>
        <v>26-35</v>
      </c>
      <c r="Q2210" s="1" t="str">
        <f>TEXT(Table1[[#This Row],[Date Joined]],"DD")</f>
        <v>23</v>
      </c>
      <c r="R2210" s="1" t="str">
        <f>TEXT(Table1[[#This Row],[Date Joined]],"MMM")</f>
        <v>Nov</v>
      </c>
      <c r="S2210" s="1" t="str">
        <f>TEXT(Table1[[#This Row],[Date Joined]],"YYYY")</f>
        <v>2017</v>
      </c>
    </row>
    <row r="2211" spans="1:19" x14ac:dyDescent="0.3">
      <c r="A2211" s="1" t="s">
        <v>3443</v>
      </c>
      <c r="B2211" s="1" t="s">
        <v>36</v>
      </c>
      <c r="C2211" s="1" t="s">
        <v>24</v>
      </c>
      <c r="D2211" s="2">
        <v>30</v>
      </c>
      <c r="E2211" s="1" t="s">
        <v>16</v>
      </c>
      <c r="F2211" s="1" t="s">
        <v>17</v>
      </c>
      <c r="G2211" s="28">
        <v>43063</v>
      </c>
      <c r="H2211" s="3">
        <v>64991.1</v>
      </c>
      <c r="I2211" s="1" t="s">
        <v>49</v>
      </c>
      <c r="J2211" s="1" t="s">
        <v>19</v>
      </c>
      <c r="K2211" s="1" t="s">
        <v>20</v>
      </c>
      <c r="L2211" s="1" t="s">
        <v>20</v>
      </c>
      <c r="M2211" s="1" t="s">
        <v>21</v>
      </c>
      <c r="N2211" s="1" t="s">
        <v>22</v>
      </c>
      <c r="O2211" s="1" t="s">
        <v>20</v>
      </c>
      <c r="P2211" s="1" t="str">
        <f>IFERROR( LOOKUP(Table1[[#This Row],[Age]],$AO$3:$AO$8,$AP$3:$AP$8), "Out of Range")</f>
        <v>26-35</v>
      </c>
      <c r="Q2211" s="1" t="str">
        <f>TEXT(Table1[[#This Row],[Date Joined]],"DD")</f>
        <v>24</v>
      </c>
      <c r="R2211" s="1" t="str">
        <f>TEXT(Table1[[#This Row],[Date Joined]],"MMM")</f>
        <v>Nov</v>
      </c>
      <c r="S2211" s="1" t="str">
        <f>TEXT(Table1[[#This Row],[Date Joined]],"YYYY")</f>
        <v>2017</v>
      </c>
    </row>
    <row r="2212" spans="1:19" x14ac:dyDescent="0.3">
      <c r="A2212" s="1" t="s">
        <v>3505</v>
      </c>
      <c r="B2212" s="1" t="s">
        <v>60</v>
      </c>
      <c r="C2212" s="1" t="s">
        <v>24</v>
      </c>
      <c r="D2212" s="2">
        <v>30</v>
      </c>
      <c r="E2212" s="1" t="s">
        <v>16</v>
      </c>
      <c r="F2212" s="1" t="s">
        <v>17</v>
      </c>
      <c r="G2212" s="28">
        <v>43066</v>
      </c>
      <c r="H2212" s="3">
        <v>414.96</v>
      </c>
      <c r="I2212" s="1" t="s">
        <v>18</v>
      </c>
      <c r="J2212" s="1" t="s">
        <v>27</v>
      </c>
      <c r="K2212" s="1" t="s">
        <v>28</v>
      </c>
      <c r="L2212" s="1" t="s">
        <v>20</v>
      </c>
      <c r="M2212" s="1" t="s">
        <v>22</v>
      </c>
      <c r="N2212" s="1" t="s">
        <v>22</v>
      </c>
      <c r="O2212" s="1" t="s">
        <v>20</v>
      </c>
      <c r="P2212" s="1" t="str">
        <f>IFERROR( LOOKUP(Table1[[#This Row],[Age]],$AO$3:$AO$8,$AP$3:$AP$8), "Out of Range")</f>
        <v>26-35</v>
      </c>
      <c r="Q2212" s="1" t="str">
        <f>TEXT(Table1[[#This Row],[Date Joined]],"DD")</f>
        <v>27</v>
      </c>
      <c r="R2212" s="1" t="str">
        <f>TEXT(Table1[[#This Row],[Date Joined]],"MMM")</f>
        <v>Nov</v>
      </c>
      <c r="S2212" s="1" t="str">
        <f>TEXT(Table1[[#This Row],[Date Joined]],"YYYY")</f>
        <v>2017</v>
      </c>
    </row>
    <row r="2213" spans="1:19" x14ac:dyDescent="0.3">
      <c r="A2213" s="1" t="s">
        <v>3516</v>
      </c>
      <c r="B2213" s="1" t="s">
        <v>92</v>
      </c>
      <c r="C2213" s="1" t="s">
        <v>15</v>
      </c>
      <c r="D2213" s="2">
        <v>30</v>
      </c>
      <c r="E2213" s="1" t="s">
        <v>34</v>
      </c>
      <c r="F2213" s="1" t="s">
        <v>17</v>
      </c>
      <c r="G2213" s="28">
        <v>43066</v>
      </c>
      <c r="H2213" s="3">
        <v>10520.4</v>
      </c>
      <c r="I2213" s="1" t="s">
        <v>49</v>
      </c>
      <c r="J2213" s="1" t="s">
        <v>32</v>
      </c>
      <c r="K2213" s="1" t="s">
        <v>28</v>
      </c>
      <c r="L2213" s="1" t="s">
        <v>20</v>
      </c>
      <c r="M2213" s="1" t="s">
        <v>21</v>
      </c>
      <c r="N2213" s="1" t="s">
        <v>38</v>
      </c>
      <c r="O2213" s="1" t="s">
        <v>20</v>
      </c>
      <c r="P2213" s="1" t="str">
        <f>IFERROR( LOOKUP(Table1[[#This Row],[Age]],$AO$3:$AO$8,$AP$3:$AP$8), "Out of Range")</f>
        <v>26-35</v>
      </c>
      <c r="Q2213" s="1" t="str">
        <f>TEXT(Table1[[#This Row],[Date Joined]],"DD")</f>
        <v>27</v>
      </c>
      <c r="R2213" s="1" t="str">
        <f>TEXT(Table1[[#This Row],[Date Joined]],"MMM")</f>
        <v>Nov</v>
      </c>
      <c r="S2213" s="1" t="str">
        <f>TEXT(Table1[[#This Row],[Date Joined]],"YYYY")</f>
        <v>2017</v>
      </c>
    </row>
    <row r="2214" spans="1:19" x14ac:dyDescent="0.3">
      <c r="A2214" s="1" t="s">
        <v>3605</v>
      </c>
      <c r="B2214" s="1" t="s">
        <v>52</v>
      </c>
      <c r="C2214" s="1" t="s">
        <v>24</v>
      </c>
      <c r="D2214" s="2">
        <v>30</v>
      </c>
      <c r="E2214" s="1" t="s">
        <v>34</v>
      </c>
      <c r="F2214" s="1" t="s">
        <v>26</v>
      </c>
      <c r="G2214" s="28">
        <v>43071</v>
      </c>
      <c r="H2214" s="3">
        <v>142.19</v>
      </c>
      <c r="I2214" s="1" t="s">
        <v>31</v>
      </c>
      <c r="J2214" s="1" t="s">
        <v>32</v>
      </c>
      <c r="K2214" s="1" t="s">
        <v>20</v>
      </c>
      <c r="L2214" s="1" t="s">
        <v>28</v>
      </c>
      <c r="M2214" s="1" t="s">
        <v>21</v>
      </c>
      <c r="N2214" s="1" t="s">
        <v>22</v>
      </c>
      <c r="O2214" s="1" t="s">
        <v>20</v>
      </c>
      <c r="P2214" s="1" t="str">
        <f>IFERROR( LOOKUP(Table1[[#This Row],[Age]],$AO$3:$AO$8,$AP$3:$AP$8), "Out of Range")</f>
        <v>26-35</v>
      </c>
      <c r="Q2214" s="1" t="str">
        <f>TEXT(Table1[[#This Row],[Date Joined]],"DD")</f>
        <v>02</v>
      </c>
      <c r="R2214" s="1" t="str">
        <f>TEXT(Table1[[#This Row],[Date Joined]],"MMM")</f>
        <v>Dec</v>
      </c>
      <c r="S2214" s="1" t="str">
        <f>TEXT(Table1[[#This Row],[Date Joined]],"YYYY")</f>
        <v>2017</v>
      </c>
    </row>
    <row r="2215" spans="1:19" x14ac:dyDescent="0.3">
      <c r="A2215" s="1" t="s">
        <v>2322</v>
      </c>
      <c r="B2215" s="1" t="s">
        <v>78</v>
      </c>
      <c r="C2215" s="1" t="s">
        <v>15</v>
      </c>
      <c r="D2215" s="2">
        <v>40</v>
      </c>
      <c r="E2215" s="1" t="s">
        <v>16</v>
      </c>
      <c r="F2215" s="1" t="s">
        <v>41</v>
      </c>
      <c r="G2215" s="28">
        <v>43002</v>
      </c>
      <c r="H2215" s="3">
        <v>23332.91</v>
      </c>
      <c r="I2215" s="1" t="s">
        <v>31</v>
      </c>
      <c r="J2215" s="1" t="s">
        <v>27</v>
      </c>
      <c r="K2215" s="1" t="s">
        <v>20</v>
      </c>
      <c r="L2215" s="1" t="s">
        <v>20</v>
      </c>
      <c r="M2215" s="1" t="s">
        <v>21</v>
      </c>
      <c r="N2215" s="1" t="s">
        <v>29</v>
      </c>
      <c r="O2215" s="1" t="s">
        <v>28</v>
      </c>
      <c r="P2215" s="1" t="str">
        <f>IFERROR( LOOKUP(Table1[[#This Row],[Age]],$AO$3:$AO$8,$AP$3:$AP$8), "Out of Range")</f>
        <v>35-45</v>
      </c>
      <c r="Q2215" s="1" t="str">
        <f>TEXT(Table1[[#This Row],[Date Joined]],"DD")</f>
        <v>24</v>
      </c>
      <c r="R2215" s="1" t="str">
        <f>TEXT(Table1[[#This Row],[Date Joined]],"MMM")</f>
        <v>Sep</v>
      </c>
      <c r="S2215" s="1" t="str">
        <f>TEXT(Table1[[#This Row],[Date Joined]],"YYYY")</f>
        <v>2017</v>
      </c>
    </row>
    <row r="2216" spans="1:19" x14ac:dyDescent="0.3">
      <c r="A2216" s="1" t="s">
        <v>3644</v>
      </c>
      <c r="B2216" s="1" t="s">
        <v>79</v>
      </c>
      <c r="C2216" s="1" t="s">
        <v>15</v>
      </c>
      <c r="D2216" s="2">
        <v>30</v>
      </c>
      <c r="E2216" s="1" t="s">
        <v>34</v>
      </c>
      <c r="F2216" s="1" t="s">
        <v>26</v>
      </c>
      <c r="G2216" s="28">
        <v>43072</v>
      </c>
      <c r="H2216" s="3">
        <v>63919.42</v>
      </c>
      <c r="I2216" s="1" t="s">
        <v>18</v>
      </c>
      <c r="J2216" s="1" t="s">
        <v>19</v>
      </c>
      <c r="K2216" s="1" t="s">
        <v>20</v>
      </c>
      <c r="L2216" s="1" t="s">
        <v>20</v>
      </c>
      <c r="M2216" s="1" t="s">
        <v>53</v>
      </c>
      <c r="N2216" s="1" t="s">
        <v>22</v>
      </c>
      <c r="O2216" s="1" t="s">
        <v>20</v>
      </c>
      <c r="P2216" s="1" t="str">
        <f>IFERROR( LOOKUP(Table1[[#This Row],[Age]],$AO$3:$AO$8,$AP$3:$AP$8), "Out of Range")</f>
        <v>26-35</v>
      </c>
      <c r="Q2216" s="1" t="str">
        <f>TEXT(Table1[[#This Row],[Date Joined]],"DD")</f>
        <v>03</v>
      </c>
      <c r="R2216" s="1" t="str">
        <f>TEXT(Table1[[#This Row],[Date Joined]],"MMM")</f>
        <v>Dec</v>
      </c>
      <c r="S2216" s="1" t="str">
        <f>TEXT(Table1[[#This Row],[Date Joined]],"YYYY")</f>
        <v>2017</v>
      </c>
    </row>
    <row r="2217" spans="1:19" x14ac:dyDescent="0.3">
      <c r="A2217" s="1" t="s">
        <v>2324</v>
      </c>
      <c r="B2217" s="1" t="s">
        <v>90</v>
      </c>
      <c r="C2217" s="1" t="s">
        <v>15</v>
      </c>
      <c r="D2217" s="2">
        <v>40</v>
      </c>
      <c r="E2217" s="1" t="s">
        <v>16</v>
      </c>
      <c r="F2217" s="1" t="s">
        <v>17</v>
      </c>
      <c r="G2217" s="28">
        <v>43002</v>
      </c>
      <c r="H2217" s="3">
        <v>38687.96</v>
      </c>
      <c r="I2217" s="1" t="s">
        <v>31</v>
      </c>
      <c r="J2217" s="1" t="s">
        <v>22</v>
      </c>
      <c r="K2217" s="1" t="s">
        <v>28</v>
      </c>
      <c r="L2217" s="1" t="s">
        <v>20</v>
      </c>
      <c r="M2217" s="1" t="s">
        <v>21</v>
      </c>
      <c r="N2217" s="1" t="s">
        <v>38</v>
      </c>
      <c r="O2217" s="1" t="s">
        <v>20</v>
      </c>
      <c r="P2217" s="1" t="str">
        <f>IFERROR( LOOKUP(Table1[[#This Row],[Age]],$AO$3:$AO$8,$AP$3:$AP$8), "Out of Range")</f>
        <v>35-45</v>
      </c>
      <c r="Q2217" s="1" t="str">
        <f>TEXT(Table1[[#This Row],[Date Joined]],"DD")</f>
        <v>24</v>
      </c>
      <c r="R2217" s="1" t="str">
        <f>TEXT(Table1[[#This Row],[Date Joined]],"MMM")</f>
        <v>Sep</v>
      </c>
      <c r="S2217" s="1" t="str">
        <f>TEXT(Table1[[#This Row],[Date Joined]],"YYYY")</f>
        <v>2017</v>
      </c>
    </row>
    <row r="2218" spans="1:19" x14ac:dyDescent="0.3">
      <c r="A2218" s="1" t="s">
        <v>2325</v>
      </c>
      <c r="B2218" s="1" t="s">
        <v>87</v>
      </c>
      <c r="C2218" s="1" t="s">
        <v>15</v>
      </c>
      <c r="D2218" s="2">
        <v>41</v>
      </c>
      <c r="E2218" s="1" t="s">
        <v>16</v>
      </c>
      <c r="F2218" s="1" t="s">
        <v>17</v>
      </c>
      <c r="G2218" s="28">
        <v>43002</v>
      </c>
      <c r="H2218" s="3">
        <v>40040.550000000003</v>
      </c>
      <c r="I2218" s="1" t="s">
        <v>18</v>
      </c>
      <c r="J2218" s="1" t="s">
        <v>27</v>
      </c>
      <c r="K2218" s="1" t="s">
        <v>20</v>
      </c>
      <c r="L2218" s="1" t="s">
        <v>20</v>
      </c>
      <c r="M2218" s="1" t="s">
        <v>22</v>
      </c>
      <c r="N2218" s="1" t="s">
        <v>22</v>
      </c>
      <c r="O2218" s="1" t="s">
        <v>20</v>
      </c>
      <c r="P2218" s="1" t="str">
        <f>IFERROR( LOOKUP(Table1[[#This Row],[Age]],$AO$3:$AO$8,$AP$3:$AP$8), "Out of Range")</f>
        <v>35-45</v>
      </c>
      <c r="Q2218" s="1" t="str">
        <f>TEXT(Table1[[#This Row],[Date Joined]],"DD")</f>
        <v>24</v>
      </c>
      <c r="R2218" s="1" t="str">
        <f>TEXT(Table1[[#This Row],[Date Joined]],"MMM")</f>
        <v>Sep</v>
      </c>
      <c r="S2218" s="1" t="str">
        <f>TEXT(Table1[[#This Row],[Date Joined]],"YYYY")</f>
        <v>2017</v>
      </c>
    </row>
    <row r="2219" spans="1:19" x14ac:dyDescent="0.3">
      <c r="A2219" s="1" t="s">
        <v>3669</v>
      </c>
      <c r="B2219" s="1" t="s">
        <v>84</v>
      </c>
      <c r="C2219" s="1" t="s">
        <v>15</v>
      </c>
      <c r="D2219" s="2">
        <v>30</v>
      </c>
      <c r="E2219" s="1" t="s">
        <v>40</v>
      </c>
      <c r="F2219" s="1" t="s">
        <v>17</v>
      </c>
      <c r="G2219" s="28">
        <v>43074</v>
      </c>
      <c r="H2219" s="3">
        <v>46612</v>
      </c>
      <c r="I2219" s="1" t="s">
        <v>18</v>
      </c>
      <c r="J2219" s="1" t="s">
        <v>27</v>
      </c>
      <c r="K2219" s="1" t="s">
        <v>28</v>
      </c>
      <c r="L2219" s="1" t="s">
        <v>28</v>
      </c>
      <c r="M2219" s="1" t="s">
        <v>21</v>
      </c>
      <c r="N2219" s="1" t="s">
        <v>22</v>
      </c>
      <c r="O2219" s="1" t="s">
        <v>20</v>
      </c>
      <c r="P2219" s="1" t="str">
        <f>IFERROR( LOOKUP(Table1[[#This Row],[Age]],$AO$3:$AO$8,$AP$3:$AP$8), "Out of Range")</f>
        <v>26-35</v>
      </c>
      <c r="Q2219" s="1" t="str">
        <f>TEXT(Table1[[#This Row],[Date Joined]],"DD")</f>
        <v>05</v>
      </c>
      <c r="R2219" s="1" t="str">
        <f>TEXT(Table1[[#This Row],[Date Joined]],"MMM")</f>
        <v>Dec</v>
      </c>
      <c r="S2219" s="1" t="str">
        <f>TEXT(Table1[[#This Row],[Date Joined]],"YYYY")</f>
        <v>2017</v>
      </c>
    </row>
    <row r="2220" spans="1:19" x14ac:dyDescent="0.3">
      <c r="A2220" s="1" t="s">
        <v>2327</v>
      </c>
      <c r="B2220" s="1" t="s">
        <v>91</v>
      </c>
      <c r="C2220" s="1" t="s">
        <v>24</v>
      </c>
      <c r="D2220" s="2">
        <v>37</v>
      </c>
      <c r="E2220" s="1" t="s">
        <v>16</v>
      </c>
      <c r="F2220" s="1" t="s">
        <v>26</v>
      </c>
      <c r="G2220" s="28">
        <v>43002</v>
      </c>
      <c r="H2220" s="3">
        <v>81629.55</v>
      </c>
      <c r="I2220" s="1" t="s">
        <v>18</v>
      </c>
      <c r="J2220" s="1" t="s">
        <v>19</v>
      </c>
      <c r="K2220" s="1" t="s">
        <v>28</v>
      </c>
      <c r="L2220" s="1" t="s">
        <v>20</v>
      </c>
      <c r="M2220" s="1" t="s">
        <v>21</v>
      </c>
      <c r="N2220" s="1" t="s">
        <v>22</v>
      </c>
      <c r="O2220" s="1" t="s">
        <v>20</v>
      </c>
      <c r="P2220" s="1" t="str">
        <f>IFERROR( LOOKUP(Table1[[#This Row],[Age]],$AO$3:$AO$8,$AP$3:$AP$8), "Out of Range")</f>
        <v>35-45</v>
      </c>
      <c r="Q2220" s="1" t="str">
        <f>TEXT(Table1[[#This Row],[Date Joined]],"DD")</f>
        <v>24</v>
      </c>
      <c r="R2220" s="1" t="str">
        <f>TEXT(Table1[[#This Row],[Date Joined]],"MMM")</f>
        <v>Sep</v>
      </c>
      <c r="S2220" s="1" t="str">
        <f>TEXT(Table1[[#This Row],[Date Joined]],"YYYY")</f>
        <v>2017</v>
      </c>
    </row>
    <row r="2221" spans="1:19" x14ac:dyDescent="0.3">
      <c r="A2221" s="1" t="s">
        <v>3735</v>
      </c>
      <c r="B2221" s="1" t="s">
        <v>95</v>
      </c>
      <c r="C2221" s="1" t="s">
        <v>15</v>
      </c>
      <c r="D2221" s="2">
        <v>30</v>
      </c>
      <c r="E2221" s="1" t="s">
        <v>16</v>
      </c>
      <c r="F2221" s="1" t="s">
        <v>17</v>
      </c>
      <c r="G2221" s="28">
        <v>43079</v>
      </c>
      <c r="H2221" s="3">
        <v>70968.789999999994</v>
      </c>
      <c r="I2221" s="1" t="s">
        <v>18</v>
      </c>
      <c r="J2221" s="1" t="s">
        <v>27</v>
      </c>
      <c r="K2221" s="1" t="s">
        <v>28</v>
      </c>
      <c r="L2221" s="1" t="s">
        <v>28</v>
      </c>
      <c r="M2221" s="1" t="s">
        <v>21</v>
      </c>
      <c r="N2221" s="1" t="s">
        <v>38</v>
      </c>
      <c r="O2221" s="1" t="s">
        <v>20</v>
      </c>
      <c r="P2221" s="1" t="str">
        <f>IFERROR( LOOKUP(Table1[[#This Row],[Age]],$AO$3:$AO$8,$AP$3:$AP$8), "Out of Range")</f>
        <v>26-35</v>
      </c>
      <c r="Q2221" s="1" t="str">
        <f>TEXT(Table1[[#This Row],[Date Joined]],"DD")</f>
        <v>10</v>
      </c>
      <c r="R2221" s="1" t="str">
        <f>TEXT(Table1[[#This Row],[Date Joined]],"MMM")</f>
        <v>Dec</v>
      </c>
      <c r="S2221" s="1" t="str">
        <f>TEXT(Table1[[#This Row],[Date Joined]],"YYYY")</f>
        <v>2017</v>
      </c>
    </row>
    <row r="2222" spans="1:19" x14ac:dyDescent="0.3">
      <c r="A2222" s="1" t="s">
        <v>2329</v>
      </c>
      <c r="B2222" s="1" t="s">
        <v>78</v>
      </c>
      <c r="C2222" s="1" t="s">
        <v>15</v>
      </c>
      <c r="D2222" s="2">
        <v>37</v>
      </c>
      <c r="E2222" s="1" t="s">
        <v>16</v>
      </c>
      <c r="F2222" s="1" t="s">
        <v>17</v>
      </c>
      <c r="G2222" s="28">
        <v>43002</v>
      </c>
      <c r="H2222" s="3">
        <v>18148.96</v>
      </c>
      <c r="I2222" s="1" t="s">
        <v>18</v>
      </c>
      <c r="J2222" s="1" t="s">
        <v>27</v>
      </c>
      <c r="K2222" s="1" t="s">
        <v>28</v>
      </c>
      <c r="L2222" s="1" t="s">
        <v>28</v>
      </c>
      <c r="M2222" s="1" t="s">
        <v>21</v>
      </c>
      <c r="N2222" s="1" t="s">
        <v>29</v>
      </c>
      <c r="O2222" s="1" t="s">
        <v>28</v>
      </c>
      <c r="P2222" s="1" t="str">
        <f>IFERROR( LOOKUP(Table1[[#This Row],[Age]],$AO$3:$AO$8,$AP$3:$AP$8), "Out of Range")</f>
        <v>35-45</v>
      </c>
      <c r="Q2222" s="1" t="str">
        <f>TEXT(Table1[[#This Row],[Date Joined]],"DD")</f>
        <v>24</v>
      </c>
      <c r="R2222" s="1" t="str">
        <f>TEXT(Table1[[#This Row],[Date Joined]],"MMM")</f>
        <v>Sep</v>
      </c>
      <c r="S2222" s="1" t="str">
        <f>TEXT(Table1[[#This Row],[Date Joined]],"YYYY")</f>
        <v>2017</v>
      </c>
    </row>
    <row r="2223" spans="1:19" x14ac:dyDescent="0.3">
      <c r="A2223" s="1" t="s">
        <v>2330</v>
      </c>
      <c r="B2223" s="1" t="s">
        <v>75</v>
      </c>
      <c r="C2223" s="1" t="s">
        <v>24</v>
      </c>
      <c r="D2223" s="2">
        <v>46</v>
      </c>
      <c r="E2223" s="1" t="s">
        <v>16</v>
      </c>
      <c r="F2223" s="1" t="s">
        <v>17</v>
      </c>
      <c r="G2223" s="28">
        <v>43002</v>
      </c>
      <c r="H2223" s="3">
        <v>89016.69</v>
      </c>
      <c r="I2223" s="1" t="s">
        <v>18</v>
      </c>
      <c r="J2223" s="1" t="s">
        <v>32</v>
      </c>
      <c r="K2223" s="1" t="s">
        <v>20</v>
      </c>
      <c r="L2223" s="1" t="s">
        <v>20</v>
      </c>
      <c r="M2223" s="1" t="s">
        <v>21</v>
      </c>
      <c r="N2223" s="1" t="s">
        <v>22</v>
      </c>
      <c r="O2223" s="1" t="s">
        <v>20</v>
      </c>
      <c r="P2223" s="1" t="str">
        <f>IFERROR( LOOKUP(Table1[[#This Row],[Age]],$AO$3:$AO$8,$AP$3:$AP$8), "Out of Range")</f>
        <v>45-55</v>
      </c>
      <c r="Q2223" s="1" t="str">
        <f>TEXT(Table1[[#This Row],[Date Joined]],"DD")</f>
        <v>24</v>
      </c>
      <c r="R2223" s="1" t="str">
        <f>TEXT(Table1[[#This Row],[Date Joined]],"MMM")</f>
        <v>Sep</v>
      </c>
      <c r="S2223" s="1" t="str">
        <f>TEXT(Table1[[#This Row],[Date Joined]],"YYYY")</f>
        <v>2017</v>
      </c>
    </row>
    <row r="2224" spans="1:19" x14ac:dyDescent="0.3">
      <c r="A2224" s="1" t="s">
        <v>2331</v>
      </c>
      <c r="B2224" s="1" t="s">
        <v>48</v>
      </c>
      <c r="C2224" s="1" t="s">
        <v>15</v>
      </c>
      <c r="D2224" s="2">
        <v>48</v>
      </c>
      <c r="E2224" s="1" t="s">
        <v>16</v>
      </c>
      <c r="F2224" s="1" t="s">
        <v>17</v>
      </c>
      <c r="G2224" s="28">
        <v>43002</v>
      </c>
      <c r="H2224" s="3">
        <v>79507.06</v>
      </c>
      <c r="I2224" s="1" t="s">
        <v>18</v>
      </c>
      <c r="J2224" s="1" t="s">
        <v>27</v>
      </c>
      <c r="K2224" s="1" t="s">
        <v>28</v>
      </c>
      <c r="L2224" s="1" t="s">
        <v>20</v>
      </c>
      <c r="M2224" s="1" t="s">
        <v>22</v>
      </c>
      <c r="N2224" s="1" t="s">
        <v>22</v>
      </c>
      <c r="O2224" s="1" t="s">
        <v>20</v>
      </c>
      <c r="P2224" s="1" t="str">
        <f>IFERROR( LOOKUP(Table1[[#This Row],[Age]],$AO$3:$AO$8,$AP$3:$AP$8), "Out of Range")</f>
        <v>45-55</v>
      </c>
      <c r="Q2224" s="1" t="str">
        <f>TEXT(Table1[[#This Row],[Date Joined]],"DD")</f>
        <v>24</v>
      </c>
      <c r="R2224" s="1" t="str">
        <f>TEXT(Table1[[#This Row],[Date Joined]],"MMM")</f>
        <v>Sep</v>
      </c>
      <c r="S2224" s="1" t="str">
        <f>TEXT(Table1[[#This Row],[Date Joined]],"YYYY")</f>
        <v>2017</v>
      </c>
    </row>
    <row r="2225" spans="1:19" x14ac:dyDescent="0.3">
      <c r="A2225" s="1" t="s">
        <v>2332</v>
      </c>
      <c r="B2225" s="1" t="s">
        <v>86</v>
      </c>
      <c r="C2225" s="1" t="s">
        <v>24</v>
      </c>
      <c r="D2225" s="2">
        <v>39</v>
      </c>
      <c r="E2225" s="1" t="s">
        <v>16</v>
      </c>
      <c r="F2225" s="1" t="s">
        <v>17</v>
      </c>
      <c r="G2225" s="28">
        <v>43002</v>
      </c>
      <c r="H2225" s="3">
        <v>28929.18</v>
      </c>
      <c r="I2225" s="1" t="s">
        <v>49</v>
      </c>
      <c r="J2225" s="1" t="s">
        <v>27</v>
      </c>
      <c r="K2225" s="1" t="s">
        <v>28</v>
      </c>
      <c r="L2225" s="1" t="s">
        <v>28</v>
      </c>
      <c r="M2225" s="1" t="s">
        <v>22</v>
      </c>
      <c r="N2225" s="1" t="s">
        <v>22</v>
      </c>
      <c r="O2225" s="1" t="s">
        <v>20</v>
      </c>
      <c r="P2225" s="1" t="str">
        <f>IFERROR( LOOKUP(Table1[[#This Row],[Age]],$AO$3:$AO$8,$AP$3:$AP$8), "Out of Range")</f>
        <v>35-45</v>
      </c>
      <c r="Q2225" s="1" t="str">
        <f>TEXT(Table1[[#This Row],[Date Joined]],"DD")</f>
        <v>24</v>
      </c>
      <c r="R2225" s="1" t="str">
        <f>TEXT(Table1[[#This Row],[Date Joined]],"MMM")</f>
        <v>Sep</v>
      </c>
      <c r="S2225" s="1" t="str">
        <f>TEXT(Table1[[#This Row],[Date Joined]],"YYYY")</f>
        <v>2017</v>
      </c>
    </row>
    <row r="2226" spans="1:19" x14ac:dyDescent="0.3">
      <c r="A2226" s="1" t="s">
        <v>2333</v>
      </c>
      <c r="B2226" s="1" t="s">
        <v>87</v>
      </c>
      <c r="C2226" s="1" t="s">
        <v>24</v>
      </c>
      <c r="D2226" s="2">
        <v>37</v>
      </c>
      <c r="E2226" s="1" t="s">
        <v>16</v>
      </c>
      <c r="F2226" s="1" t="s">
        <v>17</v>
      </c>
      <c r="G2226" s="28">
        <v>43002</v>
      </c>
      <c r="H2226" s="3">
        <v>21804.75</v>
      </c>
      <c r="I2226" s="1" t="s">
        <v>31</v>
      </c>
      <c r="J2226" s="1" t="s">
        <v>32</v>
      </c>
      <c r="K2226" s="1" t="s">
        <v>28</v>
      </c>
      <c r="L2226" s="1" t="s">
        <v>20</v>
      </c>
      <c r="M2226" s="1" t="s">
        <v>21</v>
      </c>
      <c r="N2226" s="1" t="s">
        <v>22</v>
      </c>
      <c r="O2226" s="1" t="s">
        <v>20</v>
      </c>
      <c r="P2226" s="1" t="str">
        <f>IFERROR( LOOKUP(Table1[[#This Row],[Age]],$AO$3:$AO$8,$AP$3:$AP$8), "Out of Range")</f>
        <v>35-45</v>
      </c>
      <c r="Q2226" s="1" t="str">
        <f>TEXT(Table1[[#This Row],[Date Joined]],"DD")</f>
        <v>24</v>
      </c>
      <c r="R2226" s="1" t="str">
        <f>TEXT(Table1[[#This Row],[Date Joined]],"MMM")</f>
        <v>Sep</v>
      </c>
      <c r="S2226" s="1" t="str">
        <f>TEXT(Table1[[#This Row],[Date Joined]],"YYYY")</f>
        <v>2017</v>
      </c>
    </row>
    <row r="2227" spans="1:19" x14ac:dyDescent="0.3">
      <c r="A2227" s="1" t="s">
        <v>3861</v>
      </c>
      <c r="B2227" s="1" t="s">
        <v>73</v>
      </c>
      <c r="C2227" s="1" t="s">
        <v>15</v>
      </c>
      <c r="D2227" s="2">
        <v>30</v>
      </c>
      <c r="E2227" s="1" t="s">
        <v>16</v>
      </c>
      <c r="F2227" s="1" t="s">
        <v>26</v>
      </c>
      <c r="G2227" s="28">
        <v>43085</v>
      </c>
      <c r="H2227" s="3">
        <v>10421.39</v>
      </c>
      <c r="I2227" s="1" t="s">
        <v>18</v>
      </c>
      <c r="J2227" s="1" t="s">
        <v>27</v>
      </c>
      <c r="K2227" s="1" t="s">
        <v>28</v>
      </c>
      <c r="L2227" s="1" t="s">
        <v>20</v>
      </c>
      <c r="M2227" s="1" t="s">
        <v>53</v>
      </c>
      <c r="N2227" s="1" t="s">
        <v>22</v>
      </c>
      <c r="O2227" s="1" t="s">
        <v>20</v>
      </c>
      <c r="P2227" s="1" t="str">
        <f>IFERROR( LOOKUP(Table1[[#This Row],[Age]],$AO$3:$AO$8,$AP$3:$AP$8), "Out of Range")</f>
        <v>26-35</v>
      </c>
      <c r="Q2227" s="1" t="str">
        <f>TEXT(Table1[[#This Row],[Date Joined]],"DD")</f>
        <v>16</v>
      </c>
      <c r="R2227" s="1" t="str">
        <f>TEXT(Table1[[#This Row],[Date Joined]],"MMM")</f>
        <v>Dec</v>
      </c>
      <c r="S2227" s="1" t="str">
        <f>TEXT(Table1[[#This Row],[Date Joined]],"YYYY")</f>
        <v>2017</v>
      </c>
    </row>
    <row r="2228" spans="1:19" x14ac:dyDescent="0.3">
      <c r="A2228" s="1" t="s">
        <v>2335</v>
      </c>
      <c r="B2228" s="1" t="s">
        <v>43</v>
      </c>
      <c r="C2228" s="1" t="s">
        <v>15</v>
      </c>
      <c r="D2228" s="2">
        <v>46</v>
      </c>
      <c r="E2228" s="1" t="s">
        <v>16</v>
      </c>
      <c r="F2228" s="1" t="s">
        <v>17</v>
      </c>
      <c r="G2228" s="28">
        <v>43002</v>
      </c>
      <c r="H2228" s="3">
        <v>43890.51</v>
      </c>
      <c r="I2228" s="1" t="s">
        <v>18</v>
      </c>
      <c r="J2228" s="1" t="s">
        <v>32</v>
      </c>
      <c r="K2228" s="1" t="s">
        <v>28</v>
      </c>
      <c r="L2228" s="1" t="s">
        <v>20</v>
      </c>
      <c r="M2228" s="1" t="s">
        <v>21</v>
      </c>
      <c r="N2228" s="1" t="s">
        <v>22</v>
      </c>
      <c r="O2228" s="1" t="s">
        <v>20</v>
      </c>
      <c r="P2228" s="1" t="str">
        <f>IFERROR( LOOKUP(Table1[[#This Row],[Age]],$AO$3:$AO$8,$AP$3:$AP$8), "Out of Range")</f>
        <v>45-55</v>
      </c>
      <c r="Q2228" s="1" t="str">
        <f>TEXT(Table1[[#This Row],[Date Joined]],"DD")</f>
        <v>24</v>
      </c>
      <c r="R2228" s="1" t="str">
        <f>TEXT(Table1[[#This Row],[Date Joined]],"MMM")</f>
        <v>Sep</v>
      </c>
      <c r="S2228" s="1" t="str">
        <f>TEXT(Table1[[#This Row],[Date Joined]],"YYYY")</f>
        <v>2017</v>
      </c>
    </row>
    <row r="2229" spans="1:19" x14ac:dyDescent="0.3">
      <c r="A2229" s="1" t="s">
        <v>2336</v>
      </c>
      <c r="B2229" s="1" t="s">
        <v>84</v>
      </c>
      <c r="C2229" s="1" t="s">
        <v>24</v>
      </c>
      <c r="D2229" s="2">
        <v>34</v>
      </c>
      <c r="E2229" s="1" t="s">
        <v>16</v>
      </c>
      <c r="F2229" s="1" t="s">
        <v>17</v>
      </c>
      <c r="G2229" s="28">
        <v>43002</v>
      </c>
      <c r="H2229" s="3">
        <v>62071.37</v>
      </c>
      <c r="I2229" s="1" t="s">
        <v>31</v>
      </c>
      <c r="J2229" s="1" t="s">
        <v>32</v>
      </c>
      <c r="K2229" s="1" t="s">
        <v>20</v>
      </c>
      <c r="L2229" s="1" t="s">
        <v>20</v>
      </c>
      <c r="M2229" s="1" t="s">
        <v>21</v>
      </c>
      <c r="N2229" s="1" t="s">
        <v>22</v>
      </c>
      <c r="O2229" s="1" t="s">
        <v>20</v>
      </c>
      <c r="P2229" s="1" t="str">
        <f>IFERROR( LOOKUP(Table1[[#This Row],[Age]],$AO$3:$AO$8,$AP$3:$AP$8), "Out of Range")</f>
        <v>26-35</v>
      </c>
      <c r="Q2229" s="1" t="str">
        <f>TEXT(Table1[[#This Row],[Date Joined]],"DD")</f>
        <v>24</v>
      </c>
      <c r="R2229" s="1" t="str">
        <f>TEXT(Table1[[#This Row],[Date Joined]],"MMM")</f>
        <v>Sep</v>
      </c>
      <c r="S2229" s="1" t="str">
        <f>TEXT(Table1[[#This Row],[Date Joined]],"YYYY")</f>
        <v>2017</v>
      </c>
    </row>
    <row r="2230" spans="1:19" x14ac:dyDescent="0.3">
      <c r="A2230" s="1" t="s">
        <v>2337</v>
      </c>
      <c r="B2230" s="1" t="s">
        <v>68</v>
      </c>
      <c r="C2230" s="1" t="s">
        <v>15</v>
      </c>
      <c r="D2230" s="2">
        <v>37</v>
      </c>
      <c r="E2230" s="1" t="s">
        <v>16</v>
      </c>
      <c r="F2230" s="1" t="s">
        <v>26</v>
      </c>
      <c r="G2230" s="28">
        <v>43002</v>
      </c>
      <c r="H2230" s="3">
        <v>44994.46</v>
      </c>
      <c r="I2230" s="1" t="s">
        <v>18</v>
      </c>
      <c r="J2230" s="1" t="s">
        <v>27</v>
      </c>
      <c r="K2230" s="1" t="s">
        <v>20</v>
      </c>
      <c r="L2230" s="1" t="s">
        <v>20</v>
      </c>
      <c r="M2230" s="1" t="s">
        <v>21</v>
      </c>
      <c r="N2230" s="1" t="s">
        <v>22</v>
      </c>
      <c r="O2230" s="1" t="s">
        <v>20</v>
      </c>
      <c r="P2230" s="1" t="str">
        <f>IFERROR( LOOKUP(Table1[[#This Row],[Age]],$AO$3:$AO$8,$AP$3:$AP$8), "Out of Range")</f>
        <v>35-45</v>
      </c>
      <c r="Q2230" s="1" t="str">
        <f>TEXT(Table1[[#This Row],[Date Joined]],"DD")</f>
        <v>24</v>
      </c>
      <c r="R2230" s="1" t="str">
        <f>TEXT(Table1[[#This Row],[Date Joined]],"MMM")</f>
        <v>Sep</v>
      </c>
      <c r="S2230" s="1" t="str">
        <f>TEXT(Table1[[#This Row],[Date Joined]],"YYYY")</f>
        <v>2017</v>
      </c>
    </row>
    <row r="2231" spans="1:19" x14ac:dyDescent="0.3">
      <c r="A2231" s="1" t="s">
        <v>2338</v>
      </c>
      <c r="B2231" s="1" t="s">
        <v>90</v>
      </c>
      <c r="C2231" s="1" t="s">
        <v>24</v>
      </c>
      <c r="D2231" s="2">
        <v>22</v>
      </c>
      <c r="E2231" s="1" t="s">
        <v>16</v>
      </c>
      <c r="F2231" s="1" t="s">
        <v>17</v>
      </c>
      <c r="G2231" s="28">
        <v>43002</v>
      </c>
      <c r="H2231" s="3">
        <v>49172.73</v>
      </c>
      <c r="I2231" s="1" t="s">
        <v>49</v>
      </c>
      <c r="J2231" s="1" t="s">
        <v>27</v>
      </c>
      <c r="K2231" s="1" t="s">
        <v>28</v>
      </c>
      <c r="L2231" s="1" t="s">
        <v>28</v>
      </c>
      <c r="M2231" s="1" t="s">
        <v>22</v>
      </c>
      <c r="N2231" s="1" t="s">
        <v>22</v>
      </c>
      <c r="O2231" s="1" t="s">
        <v>20</v>
      </c>
      <c r="P2231" s="1" t="str">
        <f>IFERROR( LOOKUP(Table1[[#This Row],[Age]],$AO$3:$AO$8,$AP$3:$AP$8), "Out of Range")</f>
        <v>15-25</v>
      </c>
      <c r="Q2231" s="1" t="str">
        <f>TEXT(Table1[[#This Row],[Date Joined]],"DD")</f>
        <v>24</v>
      </c>
      <c r="R2231" s="1" t="str">
        <f>TEXT(Table1[[#This Row],[Date Joined]],"MMM")</f>
        <v>Sep</v>
      </c>
      <c r="S2231" s="1" t="str">
        <f>TEXT(Table1[[#This Row],[Date Joined]],"YYYY")</f>
        <v>2017</v>
      </c>
    </row>
    <row r="2232" spans="1:19" x14ac:dyDescent="0.3">
      <c r="A2232" s="1" t="s">
        <v>3866</v>
      </c>
      <c r="B2232" s="1" t="s">
        <v>46</v>
      </c>
      <c r="C2232" s="1" t="s">
        <v>15</v>
      </c>
      <c r="D2232" s="2">
        <v>30</v>
      </c>
      <c r="E2232" s="1" t="s">
        <v>16</v>
      </c>
      <c r="F2232" s="1" t="s">
        <v>17</v>
      </c>
      <c r="G2232" s="28">
        <v>43085</v>
      </c>
      <c r="H2232" s="3">
        <v>43929.33</v>
      </c>
      <c r="I2232" s="1" t="s">
        <v>31</v>
      </c>
      <c r="J2232" s="1" t="s">
        <v>32</v>
      </c>
      <c r="K2232" s="1" t="s">
        <v>20</v>
      </c>
      <c r="L2232" s="1" t="s">
        <v>20</v>
      </c>
      <c r="M2232" s="1" t="s">
        <v>53</v>
      </c>
      <c r="N2232" s="1" t="s">
        <v>22</v>
      </c>
      <c r="O2232" s="1" t="s">
        <v>20</v>
      </c>
      <c r="P2232" s="1" t="str">
        <f>IFERROR( LOOKUP(Table1[[#This Row],[Age]],$AO$3:$AO$8,$AP$3:$AP$8), "Out of Range")</f>
        <v>26-35</v>
      </c>
      <c r="Q2232" s="1" t="str">
        <f>TEXT(Table1[[#This Row],[Date Joined]],"DD")</f>
        <v>16</v>
      </c>
      <c r="R2232" s="1" t="str">
        <f>TEXT(Table1[[#This Row],[Date Joined]],"MMM")</f>
        <v>Dec</v>
      </c>
      <c r="S2232" s="1" t="str">
        <f>TEXT(Table1[[#This Row],[Date Joined]],"YYYY")</f>
        <v>2017</v>
      </c>
    </row>
    <row r="2233" spans="1:19" x14ac:dyDescent="0.3">
      <c r="A2233" s="1" t="s">
        <v>3919</v>
      </c>
      <c r="B2233" s="1" t="s">
        <v>52</v>
      </c>
      <c r="C2233" s="1" t="s">
        <v>24</v>
      </c>
      <c r="D2233" s="2">
        <v>30</v>
      </c>
      <c r="E2233" s="1" t="s">
        <v>16</v>
      </c>
      <c r="F2233" s="1" t="s">
        <v>17</v>
      </c>
      <c r="G2233" s="28">
        <v>43088</v>
      </c>
      <c r="H2233" s="3">
        <v>24928.58</v>
      </c>
      <c r="I2233" s="1" t="s">
        <v>18</v>
      </c>
      <c r="J2233" s="1" t="s">
        <v>19</v>
      </c>
      <c r="K2233" s="1" t="s">
        <v>28</v>
      </c>
      <c r="L2233" s="1" t="s">
        <v>20</v>
      </c>
      <c r="M2233" s="1" t="s">
        <v>22</v>
      </c>
      <c r="N2233" s="1" t="s">
        <v>22</v>
      </c>
      <c r="O2233" s="1" t="s">
        <v>20</v>
      </c>
      <c r="P2233" s="1" t="str">
        <f>IFERROR( LOOKUP(Table1[[#This Row],[Age]],$AO$3:$AO$8,$AP$3:$AP$8), "Out of Range")</f>
        <v>26-35</v>
      </c>
      <c r="Q2233" s="1" t="str">
        <f>TEXT(Table1[[#This Row],[Date Joined]],"DD")</f>
        <v>19</v>
      </c>
      <c r="R2233" s="1" t="str">
        <f>TEXT(Table1[[#This Row],[Date Joined]],"MMM")</f>
        <v>Dec</v>
      </c>
      <c r="S2233" s="1" t="str">
        <f>TEXT(Table1[[#This Row],[Date Joined]],"YYYY")</f>
        <v>2017</v>
      </c>
    </row>
    <row r="2234" spans="1:19" x14ac:dyDescent="0.3">
      <c r="A2234" s="1" t="s">
        <v>3975</v>
      </c>
      <c r="B2234" s="1" t="s">
        <v>36</v>
      </c>
      <c r="C2234" s="1" t="s">
        <v>15</v>
      </c>
      <c r="D2234" s="2">
        <v>30</v>
      </c>
      <c r="E2234" s="1" t="s">
        <v>16</v>
      </c>
      <c r="F2234" s="1" t="s">
        <v>26</v>
      </c>
      <c r="G2234" s="28">
        <v>43091</v>
      </c>
      <c r="H2234" s="3">
        <v>161528.19</v>
      </c>
      <c r="I2234" s="1" t="s">
        <v>31</v>
      </c>
      <c r="J2234" s="1" t="s">
        <v>27</v>
      </c>
      <c r="K2234" s="1" t="s">
        <v>28</v>
      </c>
      <c r="L2234" s="1" t="s">
        <v>20</v>
      </c>
      <c r="M2234" s="1" t="s">
        <v>22</v>
      </c>
      <c r="N2234" s="1" t="s">
        <v>22</v>
      </c>
      <c r="O2234" s="1" t="s">
        <v>20</v>
      </c>
      <c r="P2234" s="1" t="str">
        <f>IFERROR( LOOKUP(Table1[[#This Row],[Age]],$AO$3:$AO$8,$AP$3:$AP$8), "Out of Range")</f>
        <v>26-35</v>
      </c>
      <c r="Q2234" s="1" t="str">
        <f>TEXT(Table1[[#This Row],[Date Joined]],"DD")</f>
        <v>22</v>
      </c>
      <c r="R2234" s="1" t="str">
        <f>TEXT(Table1[[#This Row],[Date Joined]],"MMM")</f>
        <v>Dec</v>
      </c>
      <c r="S2234" s="1" t="str">
        <f>TEXT(Table1[[#This Row],[Date Joined]],"YYYY")</f>
        <v>2017</v>
      </c>
    </row>
    <row r="2235" spans="1:19" x14ac:dyDescent="0.3">
      <c r="A2235" s="1" t="s">
        <v>2342</v>
      </c>
      <c r="B2235" s="1" t="s">
        <v>50</v>
      </c>
      <c r="C2235" s="1" t="s">
        <v>24</v>
      </c>
      <c r="D2235" s="2">
        <v>20</v>
      </c>
      <c r="E2235" s="1" t="s">
        <v>16</v>
      </c>
      <c r="F2235" s="1" t="s">
        <v>17</v>
      </c>
      <c r="G2235" s="28">
        <v>43002</v>
      </c>
      <c r="H2235" s="3">
        <v>25850.78</v>
      </c>
      <c r="I2235" s="1" t="s">
        <v>18</v>
      </c>
      <c r="J2235" s="1" t="s">
        <v>27</v>
      </c>
      <c r="K2235" s="1" t="s">
        <v>28</v>
      </c>
      <c r="L2235" s="1" t="s">
        <v>20</v>
      </c>
      <c r="M2235" s="1" t="s">
        <v>21</v>
      </c>
      <c r="N2235" s="1" t="s">
        <v>22</v>
      </c>
      <c r="O2235" s="1" t="s">
        <v>28</v>
      </c>
      <c r="P2235" s="1" t="str">
        <f>IFERROR( LOOKUP(Table1[[#This Row],[Age]],$AO$3:$AO$8,$AP$3:$AP$8), "Out of Range")</f>
        <v>15-25</v>
      </c>
      <c r="Q2235" s="1" t="str">
        <f>TEXT(Table1[[#This Row],[Date Joined]],"DD")</f>
        <v>24</v>
      </c>
      <c r="R2235" s="1" t="str">
        <f>TEXT(Table1[[#This Row],[Date Joined]],"MMM")</f>
        <v>Sep</v>
      </c>
      <c r="S2235" s="1" t="str">
        <f>TEXT(Table1[[#This Row],[Date Joined]],"YYYY")</f>
        <v>2017</v>
      </c>
    </row>
    <row r="2236" spans="1:19" x14ac:dyDescent="0.3">
      <c r="A2236" s="1" t="s">
        <v>2343</v>
      </c>
      <c r="B2236" s="1" t="s">
        <v>81</v>
      </c>
      <c r="C2236" s="1" t="s">
        <v>15</v>
      </c>
      <c r="D2236" s="2">
        <v>40</v>
      </c>
      <c r="E2236" s="1" t="s">
        <v>16</v>
      </c>
      <c r="F2236" s="1" t="s">
        <v>17</v>
      </c>
      <c r="G2236" s="28">
        <v>43002</v>
      </c>
      <c r="H2236" s="3">
        <v>37934.81</v>
      </c>
      <c r="I2236" s="1" t="s">
        <v>18</v>
      </c>
      <c r="J2236" s="1" t="s">
        <v>27</v>
      </c>
      <c r="K2236" s="1" t="s">
        <v>28</v>
      </c>
      <c r="L2236" s="1" t="s">
        <v>20</v>
      </c>
      <c r="M2236" s="1" t="s">
        <v>21</v>
      </c>
      <c r="N2236" s="1" t="s">
        <v>22</v>
      </c>
      <c r="O2236" s="1" t="s">
        <v>20</v>
      </c>
      <c r="P2236" s="1" t="str">
        <f>IFERROR( LOOKUP(Table1[[#This Row],[Age]],$AO$3:$AO$8,$AP$3:$AP$8), "Out of Range")</f>
        <v>35-45</v>
      </c>
      <c r="Q2236" s="1" t="str">
        <f>TEXT(Table1[[#This Row],[Date Joined]],"DD")</f>
        <v>24</v>
      </c>
      <c r="R2236" s="1" t="str">
        <f>TEXT(Table1[[#This Row],[Date Joined]],"MMM")</f>
        <v>Sep</v>
      </c>
      <c r="S2236" s="1" t="str">
        <f>TEXT(Table1[[#This Row],[Date Joined]],"YYYY")</f>
        <v>2017</v>
      </c>
    </row>
    <row r="2237" spans="1:19" x14ac:dyDescent="0.3">
      <c r="A2237" s="1" t="s">
        <v>2344</v>
      </c>
      <c r="B2237" s="1" t="s">
        <v>83</v>
      </c>
      <c r="C2237" s="1" t="s">
        <v>24</v>
      </c>
      <c r="D2237" s="2">
        <v>42</v>
      </c>
      <c r="E2237" s="1" t="s">
        <v>16</v>
      </c>
      <c r="F2237" s="1" t="s">
        <v>17</v>
      </c>
      <c r="G2237" s="28">
        <v>43002</v>
      </c>
      <c r="H2237" s="3">
        <v>26314.85</v>
      </c>
      <c r="I2237" s="1" t="s">
        <v>31</v>
      </c>
      <c r="J2237" s="1" t="s">
        <v>32</v>
      </c>
      <c r="K2237" s="1" t="s">
        <v>20</v>
      </c>
      <c r="L2237" s="1" t="s">
        <v>28</v>
      </c>
      <c r="M2237" s="1" t="s">
        <v>21</v>
      </c>
      <c r="N2237" s="1" t="s">
        <v>29</v>
      </c>
      <c r="O2237" s="1" t="s">
        <v>20</v>
      </c>
      <c r="P2237" s="1" t="str">
        <f>IFERROR( LOOKUP(Table1[[#This Row],[Age]],$AO$3:$AO$8,$AP$3:$AP$8), "Out of Range")</f>
        <v>35-45</v>
      </c>
      <c r="Q2237" s="1" t="str">
        <f>TEXT(Table1[[#This Row],[Date Joined]],"DD")</f>
        <v>24</v>
      </c>
      <c r="R2237" s="1" t="str">
        <f>TEXT(Table1[[#This Row],[Date Joined]],"MMM")</f>
        <v>Sep</v>
      </c>
      <c r="S2237" s="1" t="str">
        <f>TEXT(Table1[[#This Row],[Date Joined]],"YYYY")</f>
        <v>2017</v>
      </c>
    </row>
    <row r="2238" spans="1:19" x14ac:dyDescent="0.3">
      <c r="A2238" s="1" t="s">
        <v>2345</v>
      </c>
      <c r="B2238" s="1" t="s">
        <v>105</v>
      </c>
      <c r="C2238" s="1" t="s">
        <v>15</v>
      </c>
      <c r="D2238" s="2">
        <v>36</v>
      </c>
      <c r="E2238" s="1" t="s">
        <v>16</v>
      </c>
      <c r="F2238" s="1" t="s">
        <v>17</v>
      </c>
      <c r="G2238" s="28">
        <v>43002</v>
      </c>
      <c r="H2238" s="3">
        <v>58250.37</v>
      </c>
      <c r="I2238" s="1" t="s">
        <v>49</v>
      </c>
      <c r="J2238" s="1" t="s">
        <v>27</v>
      </c>
      <c r="K2238" s="1" t="s">
        <v>28</v>
      </c>
      <c r="L2238" s="1" t="s">
        <v>20</v>
      </c>
      <c r="M2238" s="1" t="s">
        <v>22</v>
      </c>
      <c r="N2238" s="1" t="s">
        <v>22</v>
      </c>
      <c r="O2238" s="1" t="s">
        <v>20</v>
      </c>
      <c r="P2238" s="1" t="str">
        <f>IFERROR( LOOKUP(Table1[[#This Row],[Age]],$AO$3:$AO$8,$AP$3:$AP$8), "Out of Range")</f>
        <v>35-45</v>
      </c>
      <c r="Q2238" s="1" t="str">
        <f>TEXT(Table1[[#This Row],[Date Joined]],"DD")</f>
        <v>24</v>
      </c>
      <c r="R2238" s="1" t="str">
        <f>TEXT(Table1[[#This Row],[Date Joined]],"MMM")</f>
        <v>Sep</v>
      </c>
      <c r="S2238" s="1" t="str">
        <f>TEXT(Table1[[#This Row],[Date Joined]],"YYYY")</f>
        <v>2017</v>
      </c>
    </row>
    <row r="2239" spans="1:19" x14ac:dyDescent="0.3">
      <c r="A2239" s="1" t="s">
        <v>2346</v>
      </c>
      <c r="B2239" s="1" t="s">
        <v>59</v>
      </c>
      <c r="C2239" s="1" t="s">
        <v>15</v>
      </c>
      <c r="D2239" s="2">
        <v>34</v>
      </c>
      <c r="E2239" s="1" t="s">
        <v>16</v>
      </c>
      <c r="F2239" s="1" t="s">
        <v>17</v>
      </c>
      <c r="G2239" s="28">
        <v>43002</v>
      </c>
      <c r="H2239" s="3">
        <v>13725.45</v>
      </c>
      <c r="I2239" s="1" t="s">
        <v>18</v>
      </c>
      <c r="J2239" s="1" t="s">
        <v>27</v>
      </c>
      <c r="K2239" s="1" t="s">
        <v>28</v>
      </c>
      <c r="L2239" s="1" t="s">
        <v>28</v>
      </c>
      <c r="M2239" s="1" t="s">
        <v>21</v>
      </c>
      <c r="N2239" s="1" t="s">
        <v>22</v>
      </c>
      <c r="O2239" s="1" t="s">
        <v>20</v>
      </c>
      <c r="P2239" s="1" t="str">
        <f>IFERROR( LOOKUP(Table1[[#This Row],[Age]],$AO$3:$AO$8,$AP$3:$AP$8), "Out of Range")</f>
        <v>26-35</v>
      </c>
      <c r="Q2239" s="1" t="str">
        <f>TEXT(Table1[[#This Row],[Date Joined]],"DD")</f>
        <v>24</v>
      </c>
      <c r="R2239" s="1" t="str">
        <f>TEXT(Table1[[#This Row],[Date Joined]],"MMM")</f>
        <v>Sep</v>
      </c>
      <c r="S2239" s="1" t="str">
        <f>TEXT(Table1[[#This Row],[Date Joined]],"YYYY")</f>
        <v>2017</v>
      </c>
    </row>
    <row r="2240" spans="1:19" x14ac:dyDescent="0.3">
      <c r="A2240" s="1" t="s">
        <v>2347</v>
      </c>
      <c r="B2240" s="1" t="s">
        <v>60</v>
      </c>
      <c r="C2240" s="1" t="s">
        <v>15</v>
      </c>
      <c r="D2240" s="2">
        <v>34</v>
      </c>
      <c r="E2240" s="1" t="s">
        <v>16</v>
      </c>
      <c r="F2240" s="1" t="s">
        <v>17</v>
      </c>
      <c r="G2240" s="28">
        <v>43002</v>
      </c>
      <c r="H2240" s="3">
        <v>73054.990000000005</v>
      </c>
      <c r="I2240" s="1" t="s">
        <v>18</v>
      </c>
      <c r="J2240" s="1" t="s">
        <v>32</v>
      </c>
      <c r="K2240" s="1" t="s">
        <v>28</v>
      </c>
      <c r="L2240" s="1" t="s">
        <v>20</v>
      </c>
      <c r="M2240" s="1" t="s">
        <v>21</v>
      </c>
      <c r="N2240" s="1" t="s">
        <v>22</v>
      </c>
      <c r="O2240" s="1" t="s">
        <v>20</v>
      </c>
      <c r="P2240" s="1" t="str">
        <f>IFERROR( LOOKUP(Table1[[#This Row],[Age]],$AO$3:$AO$8,$AP$3:$AP$8), "Out of Range")</f>
        <v>26-35</v>
      </c>
      <c r="Q2240" s="1" t="str">
        <f>TEXT(Table1[[#This Row],[Date Joined]],"DD")</f>
        <v>24</v>
      </c>
      <c r="R2240" s="1" t="str">
        <f>TEXT(Table1[[#This Row],[Date Joined]],"MMM")</f>
        <v>Sep</v>
      </c>
      <c r="S2240" s="1" t="str">
        <f>TEXT(Table1[[#This Row],[Date Joined]],"YYYY")</f>
        <v>2017</v>
      </c>
    </row>
    <row r="2241" spans="1:19" x14ac:dyDescent="0.3">
      <c r="A2241" s="1" t="s">
        <v>2348</v>
      </c>
      <c r="B2241" s="1" t="s">
        <v>59</v>
      </c>
      <c r="C2241" s="1" t="s">
        <v>24</v>
      </c>
      <c r="D2241" s="2">
        <v>36</v>
      </c>
      <c r="E2241" s="1" t="s">
        <v>16</v>
      </c>
      <c r="F2241" s="1" t="s">
        <v>17</v>
      </c>
      <c r="G2241" s="28">
        <v>43002</v>
      </c>
      <c r="H2241" s="3">
        <v>49547.01</v>
      </c>
      <c r="I2241" s="1" t="s">
        <v>18</v>
      </c>
      <c r="J2241" s="1" t="s">
        <v>27</v>
      </c>
      <c r="K2241" s="1" t="s">
        <v>28</v>
      </c>
      <c r="L2241" s="1" t="s">
        <v>20</v>
      </c>
      <c r="M2241" s="1" t="s">
        <v>21</v>
      </c>
      <c r="N2241" s="1" t="s">
        <v>22</v>
      </c>
      <c r="O2241" s="1" t="s">
        <v>20</v>
      </c>
      <c r="P2241" s="1" t="str">
        <f>IFERROR( LOOKUP(Table1[[#This Row],[Age]],$AO$3:$AO$8,$AP$3:$AP$8), "Out of Range")</f>
        <v>35-45</v>
      </c>
      <c r="Q2241" s="1" t="str">
        <f>TEXT(Table1[[#This Row],[Date Joined]],"DD")</f>
        <v>24</v>
      </c>
      <c r="R2241" s="1" t="str">
        <f>TEXT(Table1[[#This Row],[Date Joined]],"MMM")</f>
        <v>Sep</v>
      </c>
      <c r="S2241" s="1" t="str">
        <f>TEXT(Table1[[#This Row],[Date Joined]],"YYYY")</f>
        <v>2017</v>
      </c>
    </row>
    <row r="2242" spans="1:19" x14ac:dyDescent="0.3">
      <c r="A2242" s="1" t="s">
        <v>2349</v>
      </c>
      <c r="B2242" s="1" t="s">
        <v>78</v>
      </c>
      <c r="C2242" s="1" t="s">
        <v>15</v>
      </c>
      <c r="D2242" s="2">
        <v>37</v>
      </c>
      <c r="E2242" s="1" t="s">
        <v>16</v>
      </c>
      <c r="F2242" s="1" t="s">
        <v>17</v>
      </c>
      <c r="G2242" s="28">
        <v>43002</v>
      </c>
      <c r="H2242" s="3">
        <v>125080.43</v>
      </c>
      <c r="I2242" s="1" t="s">
        <v>18</v>
      </c>
      <c r="J2242" s="1" t="s">
        <v>27</v>
      </c>
      <c r="K2242" s="1" t="s">
        <v>28</v>
      </c>
      <c r="L2242" s="1" t="s">
        <v>20</v>
      </c>
      <c r="M2242" s="1" t="s">
        <v>21</v>
      </c>
      <c r="N2242" s="1" t="s">
        <v>22</v>
      </c>
      <c r="O2242" s="1" t="s">
        <v>20</v>
      </c>
      <c r="P2242" s="1" t="str">
        <f>IFERROR( LOOKUP(Table1[[#This Row],[Age]],$AO$3:$AO$8,$AP$3:$AP$8), "Out of Range")</f>
        <v>35-45</v>
      </c>
      <c r="Q2242" s="1" t="str">
        <f>TEXT(Table1[[#This Row],[Date Joined]],"DD")</f>
        <v>24</v>
      </c>
      <c r="R2242" s="1" t="str">
        <f>TEXT(Table1[[#This Row],[Date Joined]],"MMM")</f>
        <v>Sep</v>
      </c>
      <c r="S2242" s="1" t="str">
        <f>TEXT(Table1[[#This Row],[Date Joined]],"YYYY")</f>
        <v>2017</v>
      </c>
    </row>
    <row r="2243" spans="1:19" x14ac:dyDescent="0.3">
      <c r="A2243" s="1" t="s">
        <v>3992</v>
      </c>
      <c r="B2243" s="1" t="s">
        <v>51</v>
      </c>
      <c r="C2243" s="1" t="s">
        <v>24</v>
      </c>
      <c r="D2243" s="2">
        <v>30</v>
      </c>
      <c r="E2243" s="1" t="s">
        <v>16</v>
      </c>
      <c r="F2243" s="1" t="s">
        <v>17</v>
      </c>
      <c r="G2243" s="28">
        <v>43092</v>
      </c>
      <c r="H2243" s="3">
        <v>25652.57</v>
      </c>
      <c r="I2243" s="1" t="s">
        <v>18</v>
      </c>
      <c r="J2243" s="1" t="s">
        <v>27</v>
      </c>
      <c r="K2243" s="1" t="s">
        <v>20</v>
      </c>
      <c r="L2243" s="1" t="s">
        <v>20</v>
      </c>
      <c r="M2243" s="1" t="s">
        <v>21</v>
      </c>
      <c r="N2243" s="1" t="s">
        <v>29</v>
      </c>
      <c r="O2243" s="1" t="s">
        <v>20</v>
      </c>
      <c r="P2243" s="1" t="str">
        <f>IFERROR( LOOKUP(Table1[[#This Row],[Age]],$AO$3:$AO$8,$AP$3:$AP$8), "Out of Range")</f>
        <v>26-35</v>
      </c>
      <c r="Q2243" s="1" t="str">
        <f>TEXT(Table1[[#This Row],[Date Joined]],"DD")</f>
        <v>23</v>
      </c>
      <c r="R2243" s="1" t="str">
        <f>TEXT(Table1[[#This Row],[Date Joined]],"MMM")</f>
        <v>Dec</v>
      </c>
      <c r="S2243" s="1" t="str">
        <f>TEXT(Table1[[#This Row],[Date Joined]],"YYYY")</f>
        <v>2017</v>
      </c>
    </row>
    <row r="2244" spans="1:19" x14ac:dyDescent="0.3">
      <c r="A2244" s="1" t="s">
        <v>2351</v>
      </c>
      <c r="B2244" s="1" t="s">
        <v>60</v>
      </c>
      <c r="C2244" s="1" t="s">
        <v>24</v>
      </c>
      <c r="D2244" s="2">
        <v>44</v>
      </c>
      <c r="E2244" s="1" t="s">
        <v>16</v>
      </c>
      <c r="F2244" s="1" t="s">
        <v>17</v>
      </c>
      <c r="G2244" s="28">
        <v>43002</v>
      </c>
      <c r="H2244" s="3">
        <v>41074.06</v>
      </c>
      <c r="I2244" s="1" t="s">
        <v>31</v>
      </c>
      <c r="J2244" s="1" t="s">
        <v>27</v>
      </c>
      <c r="K2244" s="1" t="s">
        <v>20</v>
      </c>
      <c r="L2244" s="1" t="s">
        <v>28</v>
      </c>
      <c r="M2244" s="1" t="s">
        <v>21</v>
      </c>
      <c r="N2244" s="1" t="s">
        <v>29</v>
      </c>
      <c r="O2244" s="1" t="s">
        <v>20</v>
      </c>
      <c r="P2244" s="1" t="str">
        <f>IFERROR( LOOKUP(Table1[[#This Row],[Age]],$AO$3:$AO$8,$AP$3:$AP$8), "Out of Range")</f>
        <v>35-45</v>
      </c>
      <c r="Q2244" s="1" t="str">
        <f>TEXT(Table1[[#This Row],[Date Joined]],"DD")</f>
        <v>24</v>
      </c>
      <c r="R2244" s="1" t="str">
        <f>TEXT(Table1[[#This Row],[Date Joined]],"MMM")</f>
        <v>Sep</v>
      </c>
      <c r="S2244" s="1" t="str">
        <f>TEXT(Table1[[#This Row],[Date Joined]],"YYYY")</f>
        <v>2017</v>
      </c>
    </row>
    <row r="2245" spans="1:19" x14ac:dyDescent="0.3">
      <c r="A2245" s="1" t="s">
        <v>2352</v>
      </c>
      <c r="B2245" s="1" t="s">
        <v>94</v>
      </c>
      <c r="C2245" s="1" t="s">
        <v>24</v>
      </c>
      <c r="D2245" s="2">
        <v>38</v>
      </c>
      <c r="E2245" s="1" t="s">
        <v>16</v>
      </c>
      <c r="F2245" s="1" t="s">
        <v>17</v>
      </c>
      <c r="G2245" s="28">
        <v>43002</v>
      </c>
      <c r="H2245" s="3">
        <v>7541.27</v>
      </c>
      <c r="I2245" s="1" t="s">
        <v>18</v>
      </c>
      <c r="J2245" s="1" t="s">
        <v>27</v>
      </c>
      <c r="K2245" s="1" t="s">
        <v>28</v>
      </c>
      <c r="L2245" s="1" t="s">
        <v>20</v>
      </c>
      <c r="M2245" s="1" t="s">
        <v>22</v>
      </c>
      <c r="N2245" s="1" t="s">
        <v>22</v>
      </c>
      <c r="O2245" s="1" t="s">
        <v>20</v>
      </c>
      <c r="P2245" s="1" t="str">
        <f>IFERROR( LOOKUP(Table1[[#This Row],[Age]],$AO$3:$AO$8,$AP$3:$AP$8), "Out of Range")</f>
        <v>35-45</v>
      </c>
      <c r="Q2245" s="1" t="str">
        <f>TEXT(Table1[[#This Row],[Date Joined]],"DD")</f>
        <v>24</v>
      </c>
      <c r="R2245" s="1" t="str">
        <f>TEXT(Table1[[#This Row],[Date Joined]],"MMM")</f>
        <v>Sep</v>
      </c>
      <c r="S2245" s="1" t="str">
        <f>TEXT(Table1[[#This Row],[Date Joined]],"YYYY")</f>
        <v>2017</v>
      </c>
    </row>
    <row r="2246" spans="1:19" x14ac:dyDescent="0.3">
      <c r="A2246" s="1" t="s">
        <v>4008</v>
      </c>
      <c r="B2246" s="1" t="s">
        <v>73</v>
      </c>
      <c r="C2246" s="1" t="s">
        <v>15</v>
      </c>
      <c r="D2246" s="2">
        <v>30</v>
      </c>
      <c r="E2246" s="1" t="s">
        <v>40</v>
      </c>
      <c r="F2246" s="1" t="s">
        <v>41</v>
      </c>
      <c r="G2246" s="28">
        <v>43092</v>
      </c>
      <c r="H2246" s="3">
        <v>40026.06</v>
      </c>
      <c r="I2246" s="1" t="s">
        <v>31</v>
      </c>
      <c r="J2246" s="1" t="s">
        <v>32</v>
      </c>
      <c r="K2246" s="1" t="s">
        <v>20</v>
      </c>
      <c r="L2246" s="1" t="s">
        <v>20</v>
      </c>
      <c r="M2246" s="1" t="s">
        <v>21</v>
      </c>
      <c r="N2246" s="1" t="s">
        <v>22</v>
      </c>
      <c r="O2246" s="1" t="s">
        <v>20</v>
      </c>
      <c r="P2246" s="1" t="str">
        <f>IFERROR( LOOKUP(Table1[[#This Row],[Age]],$AO$3:$AO$8,$AP$3:$AP$8), "Out of Range")</f>
        <v>26-35</v>
      </c>
      <c r="Q2246" s="1" t="str">
        <f>TEXT(Table1[[#This Row],[Date Joined]],"DD")</f>
        <v>23</v>
      </c>
      <c r="R2246" s="1" t="str">
        <f>TEXT(Table1[[#This Row],[Date Joined]],"MMM")</f>
        <v>Dec</v>
      </c>
      <c r="S2246" s="1" t="str">
        <f>TEXT(Table1[[#This Row],[Date Joined]],"YYYY")</f>
        <v>2017</v>
      </c>
    </row>
    <row r="2247" spans="1:19" x14ac:dyDescent="0.3">
      <c r="A2247" s="1" t="s">
        <v>2354</v>
      </c>
      <c r="B2247" s="1" t="s">
        <v>107</v>
      </c>
      <c r="C2247" s="1" t="s">
        <v>24</v>
      </c>
      <c r="D2247" s="2">
        <v>52</v>
      </c>
      <c r="E2247" s="1" t="s">
        <v>40</v>
      </c>
      <c r="F2247" s="1" t="s">
        <v>26</v>
      </c>
      <c r="G2247" s="28">
        <v>43002</v>
      </c>
      <c r="H2247" s="3">
        <v>65353.31</v>
      </c>
      <c r="I2247" s="1" t="s">
        <v>18</v>
      </c>
      <c r="J2247" s="1" t="s">
        <v>27</v>
      </c>
      <c r="K2247" s="1" t="s">
        <v>28</v>
      </c>
      <c r="L2247" s="1" t="s">
        <v>20</v>
      </c>
      <c r="M2247" s="1" t="s">
        <v>21</v>
      </c>
      <c r="N2247" s="1" t="s">
        <v>22</v>
      </c>
      <c r="O2247" s="1" t="s">
        <v>20</v>
      </c>
      <c r="P2247" s="1" t="str">
        <f>IFERROR( LOOKUP(Table1[[#This Row],[Age]],$AO$3:$AO$8,$AP$3:$AP$8), "Out of Range")</f>
        <v>45-55</v>
      </c>
      <c r="Q2247" s="1" t="str">
        <f>TEXT(Table1[[#This Row],[Date Joined]],"DD")</f>
        <v>24</v>
      </c>
      <c r="R2247" s="1" t="str">
        <f>TEXT(Table1[[#This Row],[Date Joined]],"MMM")</f>
        <v>Sep</v>
      </c>
      <c r="S2247" s="1" t="str">
        <f>TEXT(Table1[[#This Row],[Date Joined]],"YYYY")</f>
        <v>2017</v>
      </c>
    </row>
    <row r="2248" spans="1:19" x14ac:dyDescent="0.3">
      <c r="A2248" s="1" t="s">
        <v>2355</v>
      </c>
      <c r="B2248" s="1" t="s">
        <v>33</v>
      </c>
      <c r="C2248" s="1" t="s">
        <v>15</v>
      </c>
      <c r="D2248" s="2">
        <v>43</v>
      </c>
      <c r="E2248" s="1" t="s">
        <v>40</v>
      </c>
      <c r="F2248" s="1" t="s">
        <v>41</v>
      </c>
      <c r="G2248" s="28">
        <v>43002</v>
      </c>
      <c r="H2248" s="3">
        <v>12110.54</v>
      </c>
      <c r="I2248" s="1" t="s">
        <v>31</v>
      </c>
      <c r="J2248" s="1" t="s">
        <v>27</v>
      </c>
      <c r="K2248" s="1" t="s">
        <v>28</v>
      </c>
      <c r="L2248" s="1" t="s">
        <v>28</v>
      </c>
      <c r="M2248" s="1" t="s">
        <v>21</v>
      </c>
      <c r="N2248" s="1" t="s">
        <v>22</v>
      </c>
      <c r="O2248" s="1" t="s">
        <v>20</v>
      </c>
      <c r="P2248" s="1" t="str">
        <f>IFERROR( LOOKUP(Table1[[#This Row],[Age]],$AO$3:$AO$8,$AP$3:$AP$8), "Out of Range")</f>
        <v>35-45</v>
      </c>
      <c r="Q2248" s="1" t="str">
        <f>TEXT(Table1[[#This Row],[Date Joined]],"DD")</f>
        <v>24</v>
      </c>
      <c r="R2248" s="1" t="str">
        <f>TEXT(Table1[[#This Row],[Date Joined]],"MMM")</f>
        <v>Sep</v>
      </c>
      <c r="S2248" s="1" t="str">
        <f>TEXT(Table1[[#This Row],[Date Joined]],"YYYY")</f>
        <v>2017</v>
      </c>
    </row>
    <row r="2249" spans="1:19" x14ac:dyDescent="0.3">
      <c r="A2249" s="1" t="s">
        <v>2356</v>
      </c>
      <c r="B2249" s="1" t="s">
        <v>89</v>
      </c>
      <c r="C2249" s="1" t="s">
        <v>15</v>
      </c>
      <c r="D2249" s="2">
        <v>19</v>
      </c>
      <c r="E2249" s="1" t="s">
        <v>40</v>
      </c>
      <c r="F2249" s="1" t="s">
        <v>41</v>
      </c>
      <c r="G2249" s="28">
        <v>43002</v>
      </c>
      <c r="H2249" s="3">
        <v>45807.21</v>
      </c>
      <c r="I2249" s="1" t="s">
        <v>18</v>
      </c>
      <c r="J2249" s="1" t="s">
        <v>27</v>
      </c>
      <c r="K2249" s="1" t="s">
        <v>28</v>
      </c>
      <c r="L2249" s="1" t="s">
        <v>28</v>
      </c>
      <c r="M2249" s="1" t="s">
        <v>22</v>
      </c>
      <c r="N2249" s="1" t="s">
        <v>22</v>
      </c>
      <c r="O2249" s="1" t="s">
        <v>20</v>
      </c>
      <c r="P2249" s="1" t="str">
        <f>IFERROR( LOOKUP(Table1[[#This Row],[Age]],$AO$3:$AO$8,$AP$3:$AP$8), "Out of Range")</f>
        <v>15-25</v>
      </c>
      <c r="Q2249" s="1" t="str">
        <f>TEXT(Table1[[#This Row],[Date Joined]],"DD")</f>
        <v>24</v>
      </c>
      <c r="R2249" s="1" t="str">
        <f>TEXT(Table1[[#This Row],[Date Joined]],"MMM")</f>
        <v>Sep</v>
      </c>
      <c r="S2249" s="1" t="str">
        <f>TEXT(Table1[[#This Row],[Date Joined]],"YYYY")</f>
        <v>2017</v>
      </c>
    </row>
    <row r="2250" spans="1:19" x14ac:dyDescent="0.3">
      <c r="A2250" s="1" t="s">
        <v>2357</v>
      </c>
      <c r="B2250" s="1" t="s">
        <v>97</v>
      </c>
      <c r="C2250" s="1" t="s">
        <v>24</v>
      </c>
      <c r="D2250" s="2">
        <v>52</v>
      </c>
      <c r="E2250" s="1" t="s">
        <v>40</v>
      </c>
      <c r="F2250" s="1" t="s">
        <v>41</v>
      </c>
      <c r="G2250" s="28">
        <v>43002</v>
      </c>
      <c r="H2250" s="3">
        <v>97043.22</v>
      </c>
      <c r="I2250" s="1" t="s">
        <v>18</v>
      </c>
      <c r="J2250" s="1" t="s">
        <v>27</v>
      </c>
      <c r="K2250" s="1" t="s">
        <v>28</v>
      </c>
      <c r="L2250" s="1" t="s">
        <v>20</v>
      </c>
      <c r="M2250" s="1" t="s">
        <v>22</v>
      </c>
      <c r="N2250" s="1" t="s">
        <v>22</v>
      </c>
      <c r="O2250" s="1" t="s">
        <v>20</v>
      </c>
      <c r="P2250" s="1" t="str">
        <f>IFERROR( LOOKUP(Table1[[#This Row],[Age]],$AO$3:$AO$8,$AP$3:$AP$8), "Out of Range")</f>
        <v>45-55</v>
      </c>
      <c r="Q2250" s="1" t="str">
        <f>TEXT(Table1[[#This Row],[Date Joined]],"DD")</f>
        <v>24</v>
      </c>
      <c r="R2250" s="1" t="str">
        <f>TEXT(Table1[[#This Row],[Date Joined]],"MMM")</f>
        <v>Sep</v>
      </c>
      <c r="S2250" s="1" t="str">
        <f>TEXT(Table1[[#This Row],[Date Joined]],"YYYY")</f>
        <v>2017</v>
      </c>
    </row>
    <row r="2251" spans="1:19" x14ac:dyDescent="0.3">
      <c r="A2251" s="1" t="s">
        <v>2358</v>
      </c>
      <c r="B2251" s="1" t="s">
        <v>62</v>
      </c>
      <c r="C2251" s="1" t="s">
        <v>15</v>
      </c>
      <c r="D2251" s="2">
        <v>48</v>
      </c>
      <c r="E2251" s="1" t="s">
        <v>40</v>
      </c>
      <c r="F2251" s="1" t="s">
        <v>41</v>
      </c>
      <c r="G2251" s="28">
        <v>43002</v>
      </c>
      <c r="H2251" s="3">
        <v>48819.37</v>
      </c>
      <c r="I2251" s="1" t="s">
        <v>49</v>
      </c>
      <c r="J2251" s="1" t="s">
        <v>32</v>
      </c>
      <c r="K2251" s="1" t="s">
        <v>20</v>
      </c>
      <c r="L2251" s="1" t="s">
        <v>20</v>
      </c>
      <c r="M2251" s="1" t="s">
        <v>21</v>
      </c>
      <c r="N2251" s="1" t="s">
        <v>29</v>
      </c>
      <c r="O2251" s="1" t="s">
        <v>20</v>
      </c>
      <c r="P2251" s="1" t="str">
        <f>IFERROR( LOOKUP(Table1[[#This Row],[Age]],$AO$3:$AO$8,$AP$3:$AP$8), "Out of Range")</f>
        <v>45-55</v>
      </c>
      <c r="Q2251" s="1" t="str">
        <f>TEXT(Table1[[#This Row],[Date Joined]],"DD")</f>
        <v>24</v>
      </c>
      <c r="R2251" s="1" t="str">
        <f>TEXT(Table1[[#This Row],[Date Joined]],"MMM")</f>
        <v>Sep</v>
      </c>
      <c r="S2251" s="1" t="str">
        <f>TEXT(Table1[[#This Row],[Date Joined]],"YYYY")</f>
        <v>2017</v>
      </c>
    </row>
    <row r="2252" spans="1:19" x14ac:dyDescent="0.3">
      <c r="A2252" s="1" t="s">
        <v>2359</v>
      </c>
      <c r="B2252" s="1" t="s">
        <v>76</v>
      </c>
      <c r="C2252" s="1" t="s">
        <v>24</v>
      </c>
      <c r="D2252" s="2">
        <v>61</v>
      </c>
      <c r="E2252" s="1" t="s">
        <v>40</v>
      </c>
      <c r="F2252" s="1" t="s">
        <v>41</v>
      </c>
      <c r="G2252" s="28">
        <v>43002</v>
      </c>
      <c r="H2252" s="3">
        <v>28179.1</v>
      </c>
      <c r="I2252" s="1" t="s">
        <v>18</v>
      </c>
      <c r="J2252" s="1" t="s">
        <v>32</v>
      </c>
      <c r="K2252" s="1" t="s">
        <v>28</v>
      </c>
      <c r="L2252" s="1" t="s">
        <v>20</v>
      </c>
      <c r="M2252" s="1" t="s">
        <v>21</v>
      </c>
      <c r="N2252" s="1" t="s">
        <v>22</v>
      </c>
      <c r="O2252" s="1" t="s">
        <v>20</v>
      </c>
      <c r="P2252" s="1" t="str">
        <f>IFERROR( LOOKUP(Table1[[#This Row],[Age]],$AO$3:$AO$8,$AP$3:$AP$8), "Out of Range")</f>
        <v>55-65</v>
      </c>
      <c r="Q2252" s="1" t="str">
        <f>TEXT(Table1[[#This Row],[Date Joined]],"DD")</f>
        <v>24</v>
      </c>
      <c r="R2252" s="1" t="str">
        <f>TEXT(Table1[[#This Row],[Date Joined]],"MMM")</f>
        <v>Sep</v>
      </c>
      <c r="S2252" s="1" t="str">
        <f>TEXT(Table1[[#This Row],[Date Joined]],"YYYY")</f>
        <v>2017</v>
      </c>
    </row>
    <row r="2253" spans="1:19" x14ac:dyDescent="0.3">
      <c r="A2253" s="1" t="s">
        <v>2360</v>
      </c>
      <c r="B2253" s="1" t="s">
        <v>73</v>
      </c>
      <c r="C2253" s="1" t="s">
        <v>15</v>
      </c>
      <c r="D2253" s="2">
        <v>48</v>
      </c>
      <c r="E2253" s="1" t="s">
        <v>40</v>
      </c>
      <c r="F2253" s="1" t="s">
        <v>26</v>
      </c>
      <c r="G2253" s="28">
        <v>43002</v>
      </c>
      <c r="H2253" s="3">
        <v>35411.64</v>
      </c>
      <c r="I2253" s="1" t="s">
        <v>18</v>
      </c>
      <c r="J2253" s="1" t="s">
        <v>32</v>
      </c>
      <c r="K2253" s="1" t="s">
        <v>20</v>
      </c>
      <c r="L2253" s="1" t="s">
        <v>20</v>
      </c>
      <c r="M2253" s="1" t="s">
        <v>21</v>
      </c>
      <c r="N2253" s="1" t="s">
        <v>69</v>
      </c>
      <c r="O2253" s="1" t="s">
        <v>28</v>
      </c>
      <c r="P2253" s="1" t="str">
        <f>IFERROR( LOOKUP(Table1[[#This Row],[Age]],$AO$3:$AO$8,$AP$3:$AP$8), "Out of Range")</f>
        <v>45-55</v>
      </c>
      <c r="Q2253" s="1" t="str">
        <f>TEXT(Table1[[#This Row],[Date Joined]],"DD")</f>
        <v>24</v>
      </c>
      <c r="R2253" s="1" t="str">
        <f>TEXT(Table1[[#This Row],[Date Joined]],"MMM")</f>
        <v>Sep</v>
      </c>
      <c r="S2253" s="1" t="str">
        <f>TEXT(Table1[[#This Row],[Date Joined]],"YYYY")</f>
        <v>2017</v>
      </c>
    </row>
    <row r="2254" spans="1:19" x14ac:dyDescent="0.3">
      <c r="A2254" s="1" t="s">
        <v>2361</v>
      </c>
      <c r="B2254" s="1" t="s">
        <v>56</v>
      </c>
      <c r="C2254" s="1" t="s">
        <v>24</v>
      </c>
      <c r="D2254" s="2">
        <v>50</v>
      </c>
      <c r="E2254" s="1" t="s">
        <v>40</v>
      </c>
      <c r="F2254" s="1" t="s">
        <v>41</v>
      </c>
      <c r="G2254" s="28">
        <v>43002</v>
      </c>
      <c r="H2254" s="3">
        <v>22140.33</v>
      </c>
      <c r="I2254" s="1" t="s">
        <v>18</v>
      </c>
      <c r="J2254" s="1" t="s">
        <v>19</v>
      </c>
      <c r="K2254" s="1" t="s">
        <v>20</v>
      </c>
      <c r="L2254" s="1" t="s">
        <v>20</v>
      </c>
      <c r="M2254" s="1" t="s">
        <v>21</v>
      </c>
      <c r="N2254" s="1" t="s">
        <v>22</v>
      </c>
      <c r="O2254" s="1" t="s">
        <v>20</v>
      </c>
      <c r="P2254" s="1" t="str">
        <f>IFERROR( LOOKUP(Table1[[#This Row],[Age]],$AO$3:$AO$8,$AP$3:$AP$8), "Out of Range")</f>
        <v>45-55</v>
      </c>
      <c r="Q2254" s="1" t="str">
        <f>TEXT(Table1[[#This Row],[Date Joined]],"DD")</f>
        <v>24</v>
      </c>
      <c r="R2254" s="1" t="str">
        <f>TEXT(Table1[[#This Row],[Date Joined]],"MMM")</f>
        <v>Sep</v>
      </c>
      <c r="S2254" s="1" t="str">
        <f>TEXT(Table1[[#This Row],[Date Joined]],"YYYY")</f>
        <v>2017</v>
      </c>
    </row>
    <row r="2255" spans="1:19" x14ac:dyDescent="0.3">
      <c r="A2255" s="1" t="s">
        <v>2362</v>
      </c>
      <c r="B2255" s="1" t="s">
        <v>30</v>
      </c>
      <c r="C2255" s="1" t="s">
        <v>15</v>
      </c>
      <c r="D2255" s="2">
        <v>45</v>
      </c>
      <c r="E2255" s="1" t="s">
        <v>40</v>
      </c>
      <c r="F2255" s="1" t="s">
        <v>26</v>
      </c>
      <c r="G2255" s="28">
        <v>43002</v>
      </c>
      <c r="H2255" s="3">
        <v>96514.31</v>
      </c>
      <c r="I2255" s="1" t="s">
        <v>31</v>
      </c>
      <c r="J2255" s="1" t="s">
        <v>27</v>
      </c>
      <c r="K2255" s="1" t="s">
        <v>20</v>
      </c>
      <c r="L2255" s="1" t="s">
        <v>20</v>
      </c>
      <c r="M2255" s="1" t="s">
        <v>21</v>
      </c>
      <c r="N2255" s="1" t="s">
        <v>22</v>
      </c>
      <c r="O2255" s="1" t="s">
        <v>20</v>
      </c>
      <c r="P2255" s="1" t="str">
        <f>IFERROR( LOOKUP(Table1[[#This Row],[Age]],$AO$3:$AO$8,$AP$3:$AP$8), "Out of Range")</f>
        <v>45-55</v>
      </c>
      <c r="Q2255" s="1" t="str">
        <f>TEXT(Table1[[#This Row],[Date Joined]],"DD")</f>
        <v>24</v>
      </c>
      <c r="R2255" s="1" t="str">
        <f>TEXT(Table1[[#This Row],[Date Joined]],"MMM")</f>
        <v>Sep</v>
      </c>
      <c r="S2255" s="1" t="str">
        <f>TEXT(Table1[[#This Row],[Date Joined]],"YYYY")</f>
        <v>2017</v>
      </c>
    </row>
    <row r="2256" spans="1:19" x14ac:dyDescent="0.3">
      <c r="A2256" s="1" t="s">
        <v>2363</v>
      </c>
      <c r="B2256" s="1" t="s">
        <v>94</v>
      </c>
      <c r="C2256" s="1" t="s">
        <v>15</v>
      </c>
      <c r="D2256" s="2">
        <v>39</v>
      </c>
      <c r="E2256" s="1" t="s">
        <v>40</v>
      </c>
      <c r="F2256" s="1" t="s">
        <v>26</v>
      </c>
      <c r="G2256" s="28">
        <v>43002</v>
      </c>
      <c r="H2256" s="3">
        <v>41381.49</v>
      </c>
      <c r="I2256" s="1" t="s">
        <v>18</v>
      </c>
      <c r="J2256" s="1" t="s">
        <v>32</v>
      </c>
      <c r="K2256" s="1" t="s">
        <v>28</v>
      </c>
      <c r="L2256" s="1" t="s">
        <v>20</v>
      </c>
      <c r="M2256" s="1" t="s">
        <v>22</v>
      </c>
      <c r="N2256" s="1" t="s">
        <v>22</v>
      </c>
      <c r="O2256" s="1" t="s">
        <v>20</v>
      </c>
      <c r="P2256" s="1" t="str">
        <f>IFERROR( LOOKUP(Table1[[#This Row],[Age]],$AO$3:$AO$8,$AP$3:$AP$8), "Out of Range")</f>
        <v>35-45</v>
      </c>
      <c r="Q2256" s="1" t="str">
        <f>TEXT(Table1[[#This Row],[Date Joined]],"DD")</f>
        <v>24</v>
      </c>
      <c r="R2256" s="1" t="str">
        <f>TEXT(Table1[[#This Row],[Date Joined]],"MMM")</f>
        <v>Sep</v>
      </c>
      <c r="S2256" s="1" t="str">
        <f>TEXT(Table1[[#This Row],[Date Joined]],"YYYY")</f>
        <v>2017</v>
      </c>
    </row>
    <row r="2257" spans="1:19" x14ac:dyDescent="0.3">
      <c r="A2257" s="1" t="s">
        <v>2364</v>
      </c>
      <c r="B2257" s="1" t="s">
        <v>88</v>
      </c>
      <c r="C2257" s="1" t="s">
        <v>15</v>
      </c>
      <c r="D2257" s="2">
        <v>58</v>
      </c>
      <c r="E2257" s="1" t="s">
        <v>40</v>
      </c>
      <c r="F2257" s="1" t="s">
        <v>41</v>
      </c>
      <c r="G2257" s="28">
        <v>43002</v>
      </c>
      <c r="H2257" s="3">
        <v>70317.960000000006</v>
      </c>
      <c r="I2257" s="1" t="s">
        <v>31</v>
      </c>
      <c r="J2257" s="1" t="s">
        <v>32</v>
      </c>
      <c r="K2257" s="1" t="s">
        <v>28</v>
      </c>
      <c r="L2257" s="1" t="s">
        <v>20</v>
      </c>
      <c r="M2257" s="1" t="s">
        <v>21</v>
      </c>
      <c r="N2257" s="1" t="s">
        <v>29</v>
      </c>
      <c r="O2257" s="1" t="s">
        <v>20</v>
      </c>
      <c r="P2257" s="1" t="str">
        <f>IFERROR( LOOKUP(Table1[[#This Row],[Age]],$AO$3:$AO$8,$AP$3:$AP$8), "Out of Range")</f>
        <v>55-65</v>
      </c>
      <c r="Q2257" s="1" t="str">
        <f>TEXT(Table1[[#This Row],[Date Joined]],"DD")</f>
        <v>24</v>
      </c>
      <c r="R2257" s="1" t="str">
        <f>TEXT(Table1[[#This Row],[Date Joined]],"MMM")</f>
        <v>Sep</v>
      </c>
      <c r="S2257" s="1" t="str">
        <f>TEXT(Table1[[#This Row],[Date Joined]],"YYYY")</f>
        <v>2017</v>
      </c>
    </row>
    <row r="2258" spans="1:19" x14ac:dyDescent="0.3">
      <c r="A2258" s="1" t="s">
        <v>2365</v>
      </c>
      <c r="B2258" s="1" t="s">
        <v>72</v>
      </c>
      <c r="C2258" s="1" t="s">
        <v>24</v>
      </c>
      <c r="D2258" s="2">
        <v>51</v>
      </c>
      <c r="E2258" s="1" t="s">
        <v>40</v>
      </c>
      <c r="F2258" s="1" t="s">
        <v>41</v>
      </c>
      <c r="G2258" s="28">
        <v>43002</v>
      </c>
      <c r="H2258" s="3">
        <v>24359.49</v>
      </c>
      <c r="I2258" s="1" t="s">
        <v>31</v>
      </c>
      <c r="J2258" s="1" t="s">
        <v>27</v>
      </c>
      <c r="K2258" s="1" t="s">
        <v>20</v>
      </c>
      <c r="L2258" s="1" t="s">
        <v>20</v>
      </c>
      <c r="M2258" s="1" t="s">
        <v>21</v>
      </c>
      <c r="N2258" s="1" t="s">
        <v>22</v>
      </c>
      <c r="O2258" s="1" t="s">
        <v>20</v>
      </c>
      <c r="P2258" s="1" t="str">
        <f>IFERROR( LOOKUP(Table1[[#This Row],[Age]],$AO$3:$AO$8,$AP$3:$AP$8), "Out of Range")</f>
        <v>45-55</v>
      </c>
      <c r="Q2258" s="1" t="str">
        <f>TEXT(Table1[[#This Row],[Date Joined]],"DD")</f>
        <v>24</v>
      </c>
      <c r="R2258" s="1" t="str">
        <f>TEXT(Table1[[#This Row],[Date Joined]],"MMM")</f>
        <v>Sep</v>
      </c>
      <c r="S2258" s="1" t="str">
        <f>TEXT(Table1[[#This Row],[Date Joined]],"YYYY")</f>
        <v>2017</v>
      </c>
    </row>
    <row r="2259" spans="1:19" x14ac:dyDescent="0.3">
      <c r="A2259" s="1" t="s">
        <v>2366</v>
      </c>
      <c r="B2259" s="1" t="s">
        <v>46</v>
      </c>
      <c r="C2259" s="1" t="s">
        <v>24</v>
      </c>
      <c r="D2259" s="2">
        <v>50</v>
      </c>
      <c r="E2259" s="1" t="s">
        <v>40</v>
      </c>
      <c r="F2259" s="1" t="s">
        <v>41</v>
      </c>
      <c r="G2259" s="28">
        <v>43002</v>
      </c>
      <c r="H2259" s="3">
        <v>47637.36</v>
      </c>
      <c r="I2259" s="1" t="s">
        <v>18</v>
      </c>
      <c r="J2259" s="1" t="s">
        <v>27</v>
      </c>
      <c r="K2259" s="1" t="s">
        <v>20</v>
      </c>
      <c r="L2259" s="1" t="s">
        <v>20</v>
      </c>
      <c r="M2259" s="1" t="s">
        <v>22</v>
      </c>
      <c r="N2259" s="1" t="s">
        <v>22</v>
      </c>
      <c r="O2259" s="1" t="s">
        <v>20</v>
      </c>
      <c r="P2259" s="1" t="str">
        <f>IFERROR( LOOKUP(Table1[[#This Row],[Age]],$AO$3:$AO$8,$AP$3:$AP$8), "Out of Range")</f>
        <v>45-55</v>
      </c>
      <c r="Q2259" s="1" t="str">
        <f>TEXT(Table1[[#This Row],[Date Joined]],"DD")</f>
        <v>24</v>
      </c>
      <c r="R2259" s="1" t="str">
        <f>TEXT(Table1[[#This Row],[Date Joined]],"MMM")</f>
        <v>Sep</v>
      </c>
      <c r="S2259" s="1" t="str">
        <f>TEXT(Table1[[#This Row],[Date Joined]],"YYYY")</f>
        <v>2017</v>
      </c>
    </row>
    <row r="2260" spans="1:19" x14ac:dyDescent="0.3">
      <c r="A2260" s="1" t="s">
        <v>2367</v>
      </c>
      <c r="B2260" s="1" t="s">
        <v>99</v>
      </c>
      <c r="C2260" s="1" t="s">
        <v>15</v>
      </c>
      <c r="D2260" s="2">
        <v>42</v>
      </c>
      <c r="E2260" s="1" t="s">
        <v>40</v>
      </c>
      <c r="F2260" s="1" t="s">
        <v>26</v>
      </c>
      <c r="G2260" s="28">
        <v>43002</v>
      </c>
      <c r="H2260" s="3">
        <v>81873.179999999993</v>
      </c>
      <c r="I2260" s="1" t="s">
        <v>18</v>
      </c>
      <c r="J2260" s="1" t="s">
        <v>19</v>
      </c>
      <c r="K2260" s="1" t="s">
        <v>20</v>
      </c>
      <c r="L2260" s="1" t="s">
        <v>20</v>
      </c>
      <c r="M2260" s="1" t="s">
        <v>21</v>
      </c>
      <c r="N2260" s="1" t="s">
        <v>22</v>
      </c>
      <c r="O2260" s="1" t="s">
        <v>20</v>
      </c>
      <c r="P2260" s="1" t="str">
        <f>IFERROR( LOOKUP(Table1[[#This Row],[Age]],$AO$3:$AO$8,$AP$3:$AP$8), "Out of Range")</f>
        <v>35-45</v>
      </c>
      <c r="Q2260" s="1" t="str">
        <f>TEXT(Table1[[#This Row],[Date Joined]],"DD")</f>
        <v>24</v>
      </c>
      <c r="R2260" s="1" t="str">
        <f>TEXT(Table1[[#This Row],[Date Joined]],"MMM")</f>
        <v>Sep</v>
      </c>
      <c r="S2260" s="1" t="str">
        <f>TEXT(Table1[[#This Row],[Date Joined]],"YYYY")</f>
        <v>2017</v>
      </c>
    </row>
    <row r="2261" spans="1:19" x14ac:dyDescent="0.3">
      <c r="A2261" s="1" t="s">
        <v>2368</v>
      </c>
      <c r="B2261" s="1" t="s">
        <v>77</v>
      </c>
      <c r="C2261" s="1" t="s">
        <v>24</v>
      </c>
      <c r="D2261" s="2">
        <v>43</v>
      </c>
      <c r="E2261" s="1" t="s">
        <v>40</v>
      </c>
      <c r="F2261" s="1" t="s">
        <v>41</v>
      </c>
      <c r="G2261" s="28">
        <v>43002</v>
      </c>
      <c r="H2261" s="3">
        <v>14980.25</v>
      </c>
      <c r="I2261" s="1" t="s">
        <v>18</v>
      </c>
      <c r="J2261" s="1" t="s">
        <v>32</v>
      </c>
      <c r="K2261" s="1" t="s">
        <v>28</v>
      </c>
      <c r="L2261" s="1" t="s">
        <v>20</v>
      </c>
      <c r="M2261" s="1" t="s">
        <v>21</v>
      </c>
      <c r="N2261" s="1" t="s">
        <v>22</v>
      </c>
      <c r="O2261" s="1" t="s">
        <v>28</v>
      </c>
      <c r="P2261" s="1" t="str">
        <f>IFERROR( LOOKUP(Table1[[#This Row],[Age]],$AO$3:$AO$8,$AP$3:$AP$8), "Out of Range")</f>
        <v>35-45</v>
      </c>
      <c r="Q2261" s="1" t="str">
        <f>TEXT(Table1[[#This Row],[Date Joined]],"DD")</f>
        <v>24</v>
      </c>
      <c r="R2261" s="1" t="str">
        <f>TEXT(Table1[[#This Row],[Date Joined]],"MMM")</f>
        <v>Sep</v>
      </c>
      <c r="S2261" s="1" t="str">
        <f>TEXT(Table1[[#This Row],[Date Joined]],"YYYY")</f>
        <v>2017</v>
      </c>
    </row>
    <row r="2262" spans="1:19" x14ac:dyDescent="0.3">
      <c r="A2262" s="1" t="s">
        <v>2369</v>
      </c>
      <c r="B2262" s="1" t="s">
        <v>74</v>
      </c>
      <c r="C2262" s="1" t="s">
        <v>15</v>
      </c>
      <c r="D2262" s="2">
        <v>50</v>
      </c>
      <c r="E2262" s="1" t="s">
        <v>40</v>
      </c>
      <c r="F2262" s="1" t="s">
        <v>41</v>
      </c>
      <c r="G2262" s="28">
        <v>43002</v>
      </c>
      <c r="H2262" s="3">
        <v>49492.67</v>
      </c>
      <c r="I2262" s="1" t="s">
        <v>49</v>
      </c>
      <c r="J2262" s="1" t="s">
        <v>27</v>
      </c>
      <c r="K2262" s="1" t="s">
        <v>20</v>
      </c>
      <c r="L2262" s="1" t="s">
        <v>20</v>
      </c>
      <c r="M2262" s="1" t="s">
        <v>21</v>
      </c>
      <c r="N2262" s="1" t="s">
        <v>22</v>
      </c>
      <c r="O2262" s="1" t="s">
        <v>20</v>
      </c>
      <c r="P2262" s="1" t="str">
        <f>IFERROR( LOOKUP(Table1[[#This Row],[Age]],$AO$3:$AO$8,$AP$3:$AP$8), "Out of Range")</f>
        <v>45-55</v>
      </c>
      <c r="Q2262" s="1" t="str">
        <f>TEXT(Table1[[#This Row],[Date Joined]],"DD")</f>
        <v>24</v>
      </c>
      <c r="R2262" s="1" t="str">
        <f>TEXT(Table1[[#This Row],[Date Joined]],"MMM")</f>
        <v>Sep</v>
      </c>
      <c r="S2262" s="1" t="str">
        <f>TEXT(Table1[[#This Row],[Date Joined]],"YYYY")</f>
        <v>2017</v>
      </c>
    </row>
    <row r="2263" spans="1:19" x14ac:dyDescent="0.3">
      <c r="A2263" s="1" t="s">
        <v>2370</v>
      </c>
      <c r="B2263" s="1" t="s">
        <v>58</v>
      </c>
      <c r="C2263" s="1" t="s">
        <v>24</v>
      </c>
      <c r="D2263" s="2">
        <v>50</v>
      </c>
      <c r="E2263" s="1" t="s">
        <v>40</v>
      </c>
      <c r="F2263" s="1" t="s">
        <v>41</v>
      </c>
      <c r="G2263" s="28">
        <v>43002</v>
      </c>
      <c r="H2263" s="3">
        <v>41963.76</v>
      </c>
      <c r="I2263" s="1" t="s">
        <v>31</v>
      </c>
      <c r="J2263" s="1" t="s">
        <v>27</v>
      </c>
      <c r="K2263" s="1" t="s">
        <v>20</v>
      </c>
      <c r="L2263" s="1" t="s">
        <v>20</v>
      </c>
      <c r="M2263" s="1" t="s">
        <v>21</v>
      </c>
      <c r="N2263" s="1" t="s">
        <v>22</v>
      </c>
      <c r="O2263" s="1" t="s">
        <v>20</v>
      </c>
      <c r="P2263" s="1" t="str">
        <f>IFERROR( LOOKUP(Table1[[#This Row],[Age]],$AO$3:$AO$8,$AP$3:$AP$8), "Out of Range")</f>
        <v>45-55</v>
      </c>
      <c r="Q2263" s="1" t="str">
        <f>TEXT(Table1[[#This Row],[Date Joined]],"DD")</f>
        <v>24</v>
      </c>
      <c r="R2263" s="1" t="str">
        <f>TEXT(Table1[[#This Row],[Date Joined]],"MMM")</f>
        <v>Sep</v>
      </c>
      <c r="S2263" s="1" t="str">
        <f>TEXT(Table1[[#This Row],[Date Joined]],"YYYY")</f>
        <v>2017</v>
      </c>
    </row>
    <row r="2264" spans="1:19" x14ac:dyDescent="0.3">
      <c r="A2264" s="1" t="s">
        <v>2371</v>
      </c>
      <c r="B2264" s="1" t="s">
        <v>89</v>
      </c>
      <c r="C2264" s="1" t="s">
        <v>24</v>
      </c>
      <c r="D2264" s="2">
        <v>61</v>
      </c>
      <c r="E2264" s="1" t="s">
        <v>40</v>
      </c>
      <c r="F2264" s="1" t="s">
        <v>26</v>
      </c>
      <c r="G2264" s="28">
        <v>43002</v>
      </c>
      <c r="H2264" s="3">
        <v>72229.63</v>
      </c>
      <c r="I2264" s="1" t="s">
        <v>31</v>
      </c>
      <c r="J2264" s="1" t="s">
        <v>32</v>
      </c>
      <c r="K2264" s="1" t="s">
        <v>20</v>
      </c>
      <c r="L2264" s="1" t="s">
        <v>20</v>
      </c>
      <c r="M2264" s="1" t="s">
        <v>21</v>
      </c>
      <c r="N2264" s="1" t="s">
        <v>22</v>
      </c>
      <c r="O2264" s="1" t="s">
        <v>20</v>
      </c>
      <c r="P2264" s="1" t="str">
        <f>IFERROR( LOOKUP(Table1[[#This Row],[Age]],$AO$3:$AO$8,$AP$3:$AP$8), "Out of Range")</f>
        <v>55-65</v>
      </c>
      <c r="Q2264" s="1" t="str">
        <f>TEXT(Table1[[#This Row],[Date Joined]],"DD")</f>
        <v>24</v>
      </c>
      <c r="R2264" s="1" t="str">
        <f>TEXT(Table1[[#This Row],[Date Joined]],"MMM")</f>
        <v>Sep</v>
      </c>
      <c r="S2264" s="1" t="str">
        <f>TEXT(Table1[[#This Row],[Date Joined]],"YYYY")</f>
        <v>2017</v>
      </c>
    </row>
    <row r="2265" spans="1:19" x14ac:dyDescent="0.3">
      <c r="A2265" s="1" t="s">
        <v>2372</v>
      </c>
      <c r="B2265" s="1" t="s">
        <v>46</v>
      </c>
      <c r="C2265" s="1" t="s">
        <v>15</v>
      </c>
      <c r="D2265" s="2">
        <v>45</v>
      </c>
      <c r="E2265" s="1" t="s">
        <v>40</v>
      </c>
      <c r="F2265" s="1" t="s">
        <v>41</v>
      </c>
      <c r="G2265" s="28">
        <v>43002</v>
      </c>
      <c r="H2265" s="3">
        <v>15683.21</v>
      </c>
      <c r="I2265" s="1" t="s">
        <v>18</v>
      </c>
      <c r="J2265" s="1" t="s">
        <v>27</v>
      </c>
      <c r="K2265" s="1" t="s">
        <v>28</v>
      </c>
      <c r="L2265" s="1" t="s">
        <v>20</v>
      </c>
      <c r="M2265" s="1" t="s">
        <v>21</v>
      </c>
      <c r="N2265" s="1" t="s">
        <v>29</v>
      </c>
      <c r="O2265" s="1" t="s">
        <v>20</v>
      </c>
      <c r="P2265" s="1" t="str">
        <f>IFERROR( LOOKUP(Table1[[#This Row],[Age]],$AO$3:$AO$8,$AP$3:$AP$8), "Out of Range")</f>
        <v>45-55</v>
      </c>
      <c r="Q2265" s="1" t="str">
        <f>TEXT(Table1[[#This Row],[Date Joined]],"DD")</f>
        <v>24</v>
      </c>
      <c r="R2265" s="1" t="str">
        <f>TEXT(Table1[[#This Row],[Date Joined]],"MMM")</f>
        <v>Sep</v>
      </c>
      <c r="S2265" s="1" t="str">
        <f>TEXT(Table1[[#This Row],[Date Joined]],"YYYY")</f>
        <v>2017</v>
      </c>
    </row>
    <row r="2266" spans="1:19" x14ac:dyDescent="0.3">
      <c r="A2266" s="1" t="s">
        <v>4059</v>
      </c>
      <c r="B2266" s="1" t="s">
        <v>77</v>
      </c>
      <c r="C2266" s="1" t="s">
        <v>15</v>
      </c>
      <c r="D2266" s="2">
        <v>30</v>
      </c>
      <c r="E2266" s="1" t="s">
        <v>16</v>
      </c>
      <c r="F2266" s="1" t="s">
        <v>41</v>
      </c>
      <c r="G2266" s="28">
        <v>43095</v>
      </c>
      <c r="H2266" s="3">
        <v>93063.85</v>
      </c>
      <c r="I2266" s="1" t="s">
        <v>31</v>
      </c>
      <c r="J2266" s="1" t="s">
        <v>27</v>
      </c>
      <c r="K2266" s="1" t="s">
        <v>20</v>
      </c>
      <c r="L2266" s="1" t="s">
        <v>20</v>
      </c>
      <c r="M2266" s="1" t="s">
        <v>22</v>
      </c>
      <c r="N2266" s="1" t="s">
        <v>22</v>
      </c>
      <c r="O2266" s="1" t="s">
        <v>20</v>
      </c>
      <c r="P2266" s="1" t="str">
        <f>IFERROR( LOOKUP(Table1[[#This Row],[Age]],$AO$3:$AO$8,$AP$3:$AP$8), "Out of Range")</f>
        <v>26-35</v>
      </c>
      <c r="Q2266" s="1" t="str">
        <f>TEXT(Table1[[#This Row],[Date Joined]],"DD")</f>
        <v>26</v>
      </c>
      <c r="R2266" s="1" t="str">
        <f>TEXT(Table1[[#This Row],[Date Joined]],"MMM")</f>
        <v>Dec</v>
      </c>
      <c r="S2266" s="1" t="str">
        <f>TEXT(Table1[[#This Row],[Date Joined]],"YYYY")</f>
        <v>2017</v>
      </c>
    </row>
    <row r="2267" spans="1:19" x14ac:dyDescent="0.3">
      <c r="A2267" s="1" t="s">
        <v>4065</v>
      </c>
      <c r="B2267" s="1" t="s">
        <v>44</v>
      </c>
      <c r="C2267" s="1" t="s">
        <v>15</v>
      </c>
      <c r="D2267" s="2">
        <v>30</v>
      </c>
      <c r="E2267" s="1" t="s">
        <v>34</v>
      </c>
      <c r="F2267" s="1" t="s">
        <v>26</v>
      </c>
      <c r="G2267" s="28">
        <v>43095</v>
      </c>
      <c r="H2267" s="3">
        <v>22493.58</v>
      </c>
      <c r="I2267" s="1" t="s">
        <v>31</v>
      </c>
      <c r="J2267" s="1" t="s">
        <v>32</v>
      </c>
      <c r="K2267" s="1" t="s">
        <v>28</v>
      </c>
      <c r="L2267" s="1" t="s">
        <v>20</v>
      </c>
      <c r="M2267" s="1" t="s">
        <v>21</v>
      </c>
      <c r="N2267" s="1" t="s">
        <v>22</v>
      </c>
      <c r="O2267" s="1" t="s">
        <v>28</v>
      </c>
      <c r="P2267" s="1" t="str">
        <f>IFERROR( LOOKUP(Table1[[#This Row],[Age]],$AO$3:$AO$8,$AP$3:$AP$8), "Out of Range")</f>
        <v>26-35</v>
      </c>
      <c r="Q2267" s="1" t="str">
        <f>TEXT(Table1[[#This Row],[Date Joined]],"DD")</f>
        <v>26</v>
      </c>
      <c r="R2267" s="1" t="str">
        <f>TEXT(Table1[[#This Row],[Date Joined]],"MMM")</f>
        <v>Dec</v>
      </c>
      <c r="S2267" s="1" t="str">
        <f>TEXT(Table1[[#This Row],[Date Joined]],"YYYY")</f>
        <v>2017</v>
      </c>
    </row>
    <row r="2268" spans="1:19" x14ac:dyDescent="0.3">
      <c r="A2268" s="1" t="s">
        <v>4096</v>
      </c>
      <c r="B2268" s="1" t="s">
        <v>14</v>
      </c>
      <c r="C2268" s="1" t="s">
        <v>24</v>
      </c>
      <c r="D2268" s="2">
        <v>30</v>
      </c>
      <c r="E2268" s="1" t="s">
        <v>16</v>
      </c>
      <c r="F2268" s="1" t="s">
        <v>17</v>
      </c>
      <c r="G2268" s="28">
        <v>43098</v>
      </c>
      <c r="H2268" s="3">
        <v>6820.88</v>
      </c>
      <c r="I2268" s="1" t="s">
        <v>18</v>
      </c>
      <c r="J2268" s="1" t="s">
        <v>27</v>
      </c>
      <c r="K2268" s="1" t="s">
        <v>28</v>
      </c>
      <c r="L2268" s="1" t="s">
        <v>20</v>
      </c>
      <c r="M2268" s="1" t="s">
        <v>21</v>
      </c>
      <c r="N2268" s="1" t="s">
        <v>22</v>
      </c>
      <c r="O2268" s="1" t="s">
        <v>20</v>
      </c>
      <c r="P2268" s="1" t="str">
        <f>IFERROR( LOOKUP(Table1[[#This Row],[Age]],$AO$3:$AO$8,$AP$3:$AP$8), "Out of Range")</f>
        <v>26-35</v>
      </c>
      <c r="Q2268" s="1" t="str">
        <f>TEXT(Table1[[#This Row],[Date Joined]],"DD")</f>
        <v>29</v>
      </c>
      <c r="R2268" s="1" t="str">
        <f>TEXT(Table1[[#This Row],[Date Joined]],"MMM")</f>
        <v>Dec</v>
      </c>
      <c r="S2268" s="1" t="str">
        <f>TEXT(Table1[[#This Row],[Date Joined]],"YYYY")</f>
        <v>2017</v>
      </c>
    </row>
    <row r="2269" spans="1:19" x14ac:dyDescent="0.3">
      <c r="A2269" s="1" t="s">
        <v>2376</v>
      </c>
      <c r="B2269" s="1" t="s">
        <v>101</v>
      </c>
      <c r="C2269" s="1" t="s">
        <v>15</v>
      </c>
      <c r="D2269" s="2">
        <v>18</v>
      </c>
      <c r="E2269" s="1" t="s">
        <v>34</v>
      </c>
      <c r="F2269" s="1" t="s">
        <v>17</v>
      </c>
      <c r="G2269" s="28">
        <v>43002</v>
      </c>
      <c r="H2269" s="3">
        <v>40794.9</v>
      </c>
      <c r="I2269" s="1" t="s">
        <v>31</v>
      </c>
      <c r="J2269" s="1" t="s">
        <v>19</v>
      </c>
      <c r="K2269" s="1" t="s">
        <v>20</v>
      </c>
      <c r="L2269" s="1" t="s">
        <v>20</v>
      </c>
      <c r="M2269" s="1" t="s">
        <v>22</v>
      </c>
      <c r="N2269" s="1" t="s">
        <v>22</v>
      </c>
      <c r="O2269" s="1" t="s">
        <v>20</v>
      </c>
      <c r="P2269" s="1" t="str">
        <f>IFERROR( LOOKUP(Table1[[#This Row],[Age]],$AO$3:$AO$8,$AP$3:$AP$8), "Out of Range")</f>
        <v>15-25</v>
      </c>
      <c r="Q2269" s="1" t="str">
        <f>TEXT(Table1[[#This Row],[Date Joined]],"DD")</f>
        <v>24</v>
      </c>
      <c r="R2269" s="1" t="str">
        <f>TEXT(Table1[[#This Row],[Date Joined]],"MMM")</f>
        <v>Sep</v>
      </c>
      <c r="S2269" s="1" t="str">
        <f>TEXT(Table1[[#This Row],[Date Joined]],"YYYY")</f>
        <v>2017</v>
      </c>
    </row>
    <row r="2270" spans="1:19" x14ac:dyDescent="0.3">
      <c r="A2270" s="1" t="s">
        <v>4099</v>
      </c>
      <c r="B2270" s="1" t="s">
        <v>73</v>
      </c>
      <c r="C2270" s="1" t="s">
        <v>24</v>
      </c>
      <c r="D2270" s="2">
        <v>30</v>
      </c>
      <c r="E2270" s="1" t="s">
        <v>16</v>
      </c>
      <c r="F2270" s="1" t="s">
        <v>17</v>
      </c>
      <c r="G2270" s="28">
        <v>43098</v>
      </c>
      <c r="H2270" s="3">
        <v>208631.37</v>
      </c>
      <c r="I2270" s="1" t="s">
        <v>18</v>
      </c>
      <c r="J2270" s="1" t="s">
        <v>27</v>
      </c>
      <c r="K2270" s="1" t="s">
        <v>20</v>
      </c>
      <c r="L2270" s="1" t="s">
        <v>20</v>
      </c>
      <c r="M2270" s="1" t="s">
        <v>21</v>
      </c>
      <c r="N2270" s="1" t="s">
        <v>22</v>
      </c>
      <c r="O2270" s="1" t="s">
        <v>20</v>
      </c>
      <c r="P2270" s="1" t="str">
        <f>IFERROR( LOOKUP(Table1[[#This Row],[Age]],$AO$3:$AO$8,$AP$3:$AP$8), "Out of Range")</f>
        <v>26-35</v>
      </c>
      <c r="Q2270" s="1" t="str">
        <f>TEXT(Table1[[#This Row],[Date Joined]],"DD")</f>
        <v>29</v>
      </c>
      <c r="R2270" s="1" t="str">
        <f>TEXT(Table1[[#This Row],[Date Joined]],"MMM")</f>
        <v>Dec</v>
      </c>
      <c r="S2270" s="1" t="str">
        <f>TEXT(Table1[[#This Row],[Date Joined]],"YYYY")</f>
        <v>2017</v>
      </c>
    </row>
    <row r="2271" spans="1:19" x14ac:dyDescent="0.3">
      <c r="A2271" s="1" t="s">
        <v>2378</v>
      </c>
      <c r="B2271" s="1" t="s">
        <v>50</v>
      </c>
      <c r="C2271" s="1" t="s">
        <v>15</v>
      </c>
      <c r="D2271" s="2">
        <v>35</v>
      </c>
      <c r="E2271" s="1" t="s">
        <v>34</v>
      </c>
      <c r="F2271" s="1" t="s">
        <v>17</v>
      </c>
      <c r="G2271" s="28">
        <v>43002</v>
      </c>
      <c r="H2271" s="3">
        <v>17240.580000000002</v>
      </c>
      <c r="I2271" s="1" t="s">
        <v>31</v>
      </c>
      <c r="J2271" s="1" t="s">
        <v>27</v>
      </c>
      <c r="K2271" s="1" t="s">
        <v>28</v>
      </c>
      <c r="L2271" s="1" t="s">
        <v>20</v>
      </c>
      <c r="M2271" s="1" t="s">
        <v>22</v>
      </c>
      <c r="N2271" s="1" t="s">
        <v>22</v>
      </c>
      <c r="O2271" s="1" t="s">
        <v>20</v>
      </c>
      <c r="P2271" s="1" t="str">
        <f>IFERROR( LOOKUP(Table1[[#This Row],[Age]],$AO$3:$AO$8,$AP$3:$AP$8), "Out of Range")</f>
        <v>35-45</v>
      </c>
      <c r="Q2271" s="1" t="str">
        <f>TEXT(Table1[[#This Row],[Date Joined]],"DD")</f>
        <v>24</v>
      </c>
      <c r="R2271" s="1" t="str">
        <f>TEXT(Table1[[#This Row],[Date Joined]],"MMM")</f>
        <v>Sep</v>
      </c>
      <c r="S2271" s="1" t="str">
        <f>TEXT(Table1[[#This Row],[Date Joined]],"YYYY")</f>
        <v>2017</v>
      </c>
    </row>
    <row r="2272" spans="1:19" x14ac:dyDescent="0.3">
      <c r="A2272" s="1" t="s">
        <v>2379</v>
      </c>
      <c r="B2272" s="1" t="s">
        <v>99</v>
      </c>
      <c r="C2272" s="1" t="s">
        <v>15</v>
      </c>
      <c r="D2272" s="2">
        <v>37</v>
      </c>
      <c r="E2272" s="1" t="s">
        <v>34</v>
      </c>
      <c r="F2272" s="1" t="s">
        <v>41</v>
      </c>
      <c r="G2272" s="28">
        <v>43002</v>
      </c>
      <c r="H2272" s="3">
        <v>60987.96</v>
      </c>
      <c r="I2272" s="1" t="s">
        <v>18</v>
      </c>
      <c r="J2272" s="1" t="s">
        <v>27</v>
      </c>
      <c r="K2272" s="1" t="s">
        <v>28</v>
      </c>
      <c r="L2272" s="1" t="s">
        <v>20</v>
      </c>
      <c r="M2272" s="1" t="s">
        <v>22</v>
      </c>
      <c r="N2272" s="1" t="s">
        <v>22</v>
      </c>
      <c r="O2272" s="1" t="s">
        <v>20</v>
      </c>
      <c r="P2272" s="1" t="str">
        <f>IFERROR( LOOKUP(Table1[[#This Row],[Age]],$AO$3:$AO$8,$AP$3:$AP$8), "Out of Range")</f>
        <v>35-45</v>
      </c>
      <c r="Q2272" s="1" t="str">
        <f>TEXT(Table1[[#This Row],[Date Joined]],"DD")</f>
        <v>24</v>
      </c>
      <c r="R2272" s="1" t="str">
        <f>TEXT(Table1[[#This Row],[Date Joined]],"MMM")</f>
        <v>Sep</v>
      </c>
      <c r="S2272" s="1" t="str">
        <f>TEXT(Table1[[#This Row],[Date Joined]],"YYYY")</f>
        <v>2017</v>
      </c>
    </row>
    <row r="2273" spans="1:19" x14ac:dyDescent="0.3">
      <c r="A2273" s="1" t="s">
        <v>2380</v>
      </c>
      <c r="B2273" s="1" t="s">
        <v>42</v>
      </c>
      <c r="C2273" s="1" t="s">
        <v>15</v>
      </c>
      <c r="D2273" s="2">
        <v>22</v>
      </c>
      <c r="E2273" s="1" t="s">
        <v>34</v>
      </c>
      <c r="F2273" s="1" t="s">
        <v>26</v>
      </c>
      <c r="G2273" s="28">
        <v>43002</v>
      </c>
      <c r="H2273" s="3">
        <v>22011.34</v>
      </c>
      <c r="I2273" s="1" t="s">
        <v>31</v>
      </c>
      <c r="J2273" s="1" t="s">
        <v>32</v>
      </c>
      <c r="K2273" s="1" t="s">
        <v>28</v>
      </c>
      <c r="L2273" s="1" t="s">
        <v>20</v>
      </c>
      <c r="M2273" s="1" t="s">
        <v>21</v>
      </c>
      <c r="N2273" s="1" t="s">
        <v>29</v>
      </c>
      <c r="O2273" s="1" t="s">
        <v>20</v>
      </c>
      <c r="P2273" s="1" t="str">
        <f>IFERROR( LOOKUP(Table1[[#This Row],[Age]],$AO$3:$AO$8,$AP$3:$AP$8), "Out of Range")</f>
        <v>15-25</v>
      </c>
      <c r="Q2273" s="1" t="str">
        <f>TEXT(Table1[[#This Row],[Date Joined]],"DD")</f>
        <v>24</v>
      </c>
      <c r="R2273" s="1" t="str">
        <f>TEXT(Table1[[#This Row],[Date Joined]],"MMM")</f>
        <v>Sep</v>
      </c>
      <c r="S2273" s="1" t="str">
        <f>TEXT(Table1[[#This Row],[Date Joined]],"YYYY")</f>
        <v>2017</v>
      </c>
    </row>
    <row r="2274" spans="1:19" x14ac:dyDescent="0.3">
      <c r="A2274" s="1" t="s">
        <v>2381</v>
      </c>
      <c r="B2274" s="1" t="s">
        <v>105</v>
      </c>
      <c r="C2274" s="1" t="s">
        <v>15</v>
      </c>
      <c r="D2274" s="2">
        <v>46</v>
      </c>
      <c r="E2274" s="1" t="s">
        <v>34</v>
      </c>
      <c r="F2274" s="1" t="s">
        <v>26</v>
      </c>
      <c r="G2274" s="28">
        <v>43002</v>
      </c>
      <c r="H2274" s="3">
        <v>55101.64</v>
      </c>
      <c r="I2274" s="1" t="s">
        <v>49</v>
      </c>
      <c r="J2274" s="1" t="s">
        <v>32</v>
      </c>
      <c r="K2274" s="1" t="s">
        <v>28</v>
      </c>
      <c r="L2274" s="1" t="s">
        <v>28</v>
      </c>
      <c r="M2274" s="1" t="s">
        <v>22</v>
      </c>
      <c r="N2274" s="1" t="s">
        <v>22</v>
      </c>
      <c r="O2274" s="1" t="s">
        <v>20</v>
      </c>
      <c r="P2274" s="1" t="str">
        <f>IFERROR( LOOKUP(Table1[[#This Row],[Age]],$AO$3:$AO$8,$AP$3:$AP$8), "Out of Range")</f>
        <v>45-55</v>
      </c>
      <c r="Q2274" s="1" t="str">
        <f>TEXT(Table1[[#This Row],[Date Joined]],"DD")</f>
        <v>24</v>
      </c>
      <c r="R2274" s="1" t="str">
        <f>TEXT(Table1[[#This Row],[Date Joined]],"MMM")</f>
        <v>Sep</v>
      </c>
      <c r="S2274" s="1" t="str">
        <f>TEXT(Table1[[#This Row],[Date Joined]],"YYYY")</f>
        <v>2017</v>
      </c>
    </row>
    <row r="2275" spans="1:19" x14ac:dyDescent="0.3">
      <c r="A2275" s="1" t="s">
        <v>125</v>
      </c>
      <c r="B2275" s="1" t="s">
        <v>46</v>
      </c>
      <c r="C2275" s="1" t="s">
        <v>24</v>
      </c>
      <c r="D2275" s="2">
        <v>31</v>
      </c>
      <c r="E2275" s="1" t="s">
        <v>40</v>
      </c>
      <c r="F2275" s="1" t="s">
        <v>41</v>
      </c>
      <c r="G2275" s="28">
        <v>42749</v>
      </c>
      <c r="H2275" s="3">
        <v>15455.7</v>
      </c>
      <c r="I2275" s="1" t="s">
        <v>18</v>
      </c>
      <c r="J2275" s="1" t="s">
        <v>27</v>
      </c>
      <c r="K2275" s="1" t="s">
        <v>20</v>
      </c>
      <c r="L2275" s="1" t="s">
        <v>20</v>
      </c>
      <c r="M2275" s="1" t="s">
        <v>21</v>
      </c>
      <c r="N2275" s="1" t="s">
        <v>22</v>
      </c>
      <c r="O2275" s="1" t="s">
        <v>20</v>
      </c>
      <c r="P2275" s="1" t="str">
        <f>IFERROR( LOOKUP(Table1[[#This Row],[Age]],$AO$3:$AO$8,$AP$3:$AP$8), "Out of Range")</f>
        <v>26-35</v>
      </c>
      <c r="Q2275" s="1" t="str">
        <f>TEXT(Table1[[#This Row],[Date Joined]],"DD")</f>
        <v>14</v>
      </c>
      <c r="R2275" s="1" t="str">
        <f>TEXT(Table1[[#This Row],[Date Joined]],"MMM")</f>
        <v>Jan</v>
      </c>
      <c r="S2275" s="1" t="str">
        <f>TEXT(Table1[[#This Row],[Date Joined]],"YYYY")</f>
        <v>2017</v>
      </c>
    </row>
    <row r="2276" spans="1:19" x14ac:dyDescent="0.3">
      <c r="A2276" s="1" t="s">
        <v>2383</v>
      </c>
      <c r="B2276" s="1" t="s">
        <v>67</v>
      </c>
      <c r="C2276" s="1" t="s">
        <v>24</v>
      </c>
      <c r="D2276" s="2">
        <v>36</v>
      </c>
      <c r="E2276" s="1" t="s">
        <v>34</v>
      </c>
      <c r="F2276" s="1" t="s">
        <v>17</v>
      </c>
      <c r="G2276" s="28">
        <v>43002</v>
      </c>
      <c r="H2276" s="3">
        <v>126777.96</v>
      </c>
      <c r="I2276" s="1" t="s">
        <v>31</v>
      </c>
      <c r="J2276" s="1" t="s">
        <v>27</v>
      </c>
      <c r="K2276" s="1" t="s">
        <v>28</v>
      </c>
      <c r="L2276" s="1" t="s">
        <v>20</v>
      </c>
      <c r="M2276" s="1" t="s">
        <v>21</v>
      </c>
      <c r="N2276" s="1" t="s">
        <v>22</v>
      </c>
      <c r="O2276" s="1" t="s">
        <v>28</v>
      </c>
      <c r="P2276" s="1" t="str">
        <f>IFERROR( LOOKUP(Table1[[#This Row],[Age]],$AO$3:$AO$8,$AP$3:$AP$8), "Out of Range")</f>
        <v>35-45</v>
      </c>
      <c r="Q2276" s="1" t="str">
        <f>TEXT(Table1[[#This Row],[Date Joined]],"DD")</f>
        <v>24</v>
      </c>
      <c r="R2276" s="1" t="str">
        <f>TEXT(Table1[[#This Row],[Date Joined]],"MMM")</f>
        <v>Sep</v>
      </c>
      <c r="S2276" s="1" t="str">
        <f>TEXT(Table1[[#This Row],[Date Joined]],"YYYY")</f>
        <v>2017</v>
      </c>
    </row>
    <row r="2277" spans="1:19" x14ac:dyDescent="0.3">
      <c r="A2277" s="1" t="s">
        <v>146</v>
      </c>
      <c r="B2277" s="1" t="s">
        <v>60</v>
      </c>
      <c r="C2277" s="1" t="s">
        <v>15</v>
      </c>
      <c r="D2277" s="2">
        <v>31</v>
      </c>
      <c r="E2277" s="1" t="s">
        <v>16</v>
      </c>
      <c r="F2277" s="1" t="s">
        <v>41</v>
      </c>
      <c r="G2277" s="28">
        <v>42766</v>
      </c>
      <c r="H2277" s="3">
        <v>8488.61</v>
      </c>
      <c r="I2277" s="1" t="s">
        <v>18</v>
      </c>
      <c r="J2277" s="1" t="s">
        <v>27</v>
      </c>
      <c r="K2277" s="1" t="s">
        <v>28</v>
      </c>
      <c r="L2277" s="1" t="s">
        <v>20</v>
      </c>
      <c r="M2277" s="1" t="s">
        <v>21</v>
      </c>
      <c r="N2277" s="1" t="s">
        <v>22</v>
      </c>
      <c r="O2277" s="1" t="s">
        <v>28</v>
      </c>
      <c r="P2277" s="1" t="str">
        <f>IFERROR( LOOKUP(Table1[[#This Row],[Age]],$AO$3:$AO$8,$AP$3:$AP$8), "Out of Range")</f>
        <v>26-35</v>
      </c>
      <c r="Q2277" s="1" t="str">
        <f>TEXT(Table1[[#This Row],[Date Joined]],"DD")</f>
        <v>31</v>
      </c>
      <c r="R2277" s="1" t="str">
        <f>TEXT(Table1[[#This Row],[Date Joined]],"MMM")</f>
        <v>Jan</v>
      </c>
      <c r="S2277" s="1" t="str">
        <f>TEXT(Table1[[#This Row],[Date Joined]],"YYYY")</f>
        <v>2017</v>
      </c>
    </row>
    <row r="2278" spans="1:19" x14ac:dyDescent="0.3">
      <c r="A2278" s="1" t="s">
        <v>2385</v>
      </c>
      <c r="B2278" s="1" t="s">
        <v>55</v>
      </c>
      <c r="C2278" s="1" t="s">
        <v>24</v>
      </c>
      <c r="D2278" s="2">
        <v>38</v>
      </c>
      <c r="E2278" s="1" t="s">
        <v>25</v>
      </c>
      <c r="F2278" s="1" t="s">
        <v>41</v>
      </c>
      <c r="G2278" s="28">
        <v>43002</v>
      </c>
      <c r="H2278" s="3">
        <v>20766.88</v>
      </c>
      <c r="I2278" s="1" t="s">
        <v>18</v>
      </c>
      <c r="J2278" s="1" t="s">
        <v>19</v>
      </c>
      <c r="K2278" s="1" t="s">
        <v>28</v>
      </c>
      <c r="L2278" s="1" t="s">
        <v>28</v>
      </c>
      <c r="M2278" s="1" t="s">
        <v>53</v>
      </c>
      <c r="N2278" s="1" t="s">
        <v>22</v>
      </c>
      <c r="O2278" s="1" t="s">
        <v>20</v>
      </c>
      <c r="P2278" s="1" t="str">
        <f>IFERROR( LOOKUP(Table1[[#This Row],[Age]],$AO$3:$AO$8,$AP$3:$AP$8), "Out of Range")</f>
        <v>35-45</v>
      </c>
      <c r="Q2278" s="1" t="str">
        <f>TEXT(Table1[[#This Row],[Date Joined]],"DD")</f>
        <v>24</v>
      </c>
      <c r="R2278" s="1" t="str">
        <f>TEXT(Table1[[#This Row],[Date Joined]],"MMM")</f>
        <v>Sep</v>
      </c>
      <c r="S2278" s="1" t="str">
        <f>TEXT(Table1[[#This Row],[Date Joined]],"YYYY")</f>
        <v>2017</v>
      </c>
    </row>
    <row r="2279" spans="1:19" x14ac:dyDescent="0.3">
      <c r="A2279" s="1" t="s">
        <v>160</v>
      </c>
      <c r="B2279" s="1" t="s">
        <v>71</v>
      </c>
      <c r="C2279" s="1" t="s">
        <v>24</v>
      </c>
      <c r="D2279" s="2">
        <v>31</v>
      </c>
      <c r="E2279" s="1" t="s">
        <v>16</v>
      </c>
      <c r="F2279" s="1" t="s">
        <v>26</v>
      </c>
      <c r="G2279" s="28">
        <v>42778</v>
      </c>
      <c r="H2279" s="3">
        <v>62127.25</v>
      </c>
      <c r="I2279" s="1" t="s">
        <v>31</v>
      </c>
      <c r="J2279" s="1" t="s">
        <v>27</v>
      </c>
      <c r="K2279" s="1" t="s">
        <v>28</v>
      </c>
      <c r="L2279" s="1" t="s">
        <v>20</v>
      </c>
      <c r="M2279" s="1" t="s">
        <v>21</v>
      </c>
      <c r="N2279" s="1" t="s">
        <v>22</v>
      </c>
      <c r="O2279" s="1" t="s">
        <v>20</v>
      </c>
      <c r="P2279" s="1" t="str">
        <f>IFERROR( LOOKUP(Table1[[#This Row],[Age]],$AO$3:$AO$8,$AP$3:$AP$8), "Out of Range")</f>
        <v>26-35</v>
      </c>
      <c r="Q2279" s="1" t="str">
        <f>TEXT(Table1[[#This Row],[Date Joined]],"DD")</f>
        <v>12</v>
      </c>
      <c r="R2279" s="1" t="str">
        <f>TEXT(Table1[[#This Row],[Date Joined]],"MMM")</f>
        <v>Feb</v>
      </c>
      <c r="S2279" s="1" t="str">
        <f>TEXT(Table1[[#This Row],[Date Joined]],"YYYY")</f>
        <v>2017</v>
      </c>
    </row>
    <row r="2280" spans="1:19" x14ac:dyDescent="0.3">
      <c r="A2280" s="1" t="s">
        <v>191</v>
      </c>
      <c r="B2280" s="1" t="s">
        <v>44</v>
      </c>
      <c r="C2280" s="1" t="s">
        <v>15</v>
      </c>
      <c r="D2280" s="2">
        <v>31</v>
      </c>
      <c r="E2280" s="1" t="s">
        <v>16</v>
      </c>
      <c r="F2280" s="1" t="s">
        <v>26</v>
      </c>
      <c r="G2280" s="28">
        <v>42810</v>
      </c>
      <c r="H2280" s="3">
        <v>13948.76</v>
      </c>
      <c r="I2280" s="1" t="s">
        <v>31</v>
      </c>
      <c r="J2280" s="1" t="s">
        <v>27</v>
      </c>
      <c r="K2280" s="1" t="s">
        <v>28</v>
      </c>
      <c r="L2280" s="1" t="s">
        <v>28</v>
      </c>
      <c r="M2280" s="1" t="s">
        <v>21</v>
      </c>
      <c r="N2280" s="1" t="s">
        <v>22</v>
      </c>
      <c r="O2280" s="1" t="s">
        <v>20</v>
      </c>
      <c r="P2280" s="1" t="str">
        <f>IFERROR( LOOKUP(Table1[[#This Row],[Age]],$AO$3:$AO$8,$AP$3:$AP$8), "Out of Range")</f>
        <v>26-35</v>
      </c>
      <c r="Q2280" s="1" t="str">
        <f>TEXT(Table1[[#This Row],[Date Joined]],"DD")</f>
        <v>16</v>
      </c>
      <c r="R2280" s="1" t="str">
        <f>TEXT(Table1[[#This Row],[Date Joined]],"MMM")</f>
        <v>Mar</v>
      </c>
      <c r="S2280" s="1" t="str">
        <f>TEXT(Table1[[#This Row],[Date Joined]],"YYYY")</f>
        <v>2017</v>
      </c>
    </row>
    <row r="2281" spans="1:19" x14ac:dyDescent="0.3">
      <c r="A2281" s="1" t="s">
        <v>228</v>
      </c>
      <c r="B2281" s="1" t="s">
        <v>87</v>
      </c>
      <c r="C2281" s="1" t="s">
        <v>24</v>
      </c>
      <c r="D2281" s="2">
        <v>31</v>
      </c>
      <c r="E2281" s="1" t="s">
        <v>16</v>
      </c>
      <c r="F2281" s="1" t="s">
        <v>17</v>
      </c>
      <c r="G2281" s="28">
        <v>42825</v>
      </c>
      <c r="H2281" s="3">
        <v>203536.4</v>
      </c>
      <c r="I2281" s="1" t="s">
        <v>49</v>
      </c>
      <c r="J2281" s="1" t="s">
        <v>32</v>
      </c>
      <c r="K2281" s="1" t="s">
        <v>20</v>
      </c>
      <c r="L2281" s="1" t="s">
        <v>20</v>
      </c>
      <c r="M2281" s="1" t="s">
        <v>22</v>
      </c>
      <c r="N2281" s="1" t="s">
        <v>22</v>
      </c>
      <c r="O2281" s="1" t="s">
        <v>20</v>
      </c>
      <c r="P2281" s="1" t="str">
        <f>IFERROR( LOOKUP(Table1[[#This Row],[Age]],$AO$3:$AO$8,$AP$3:$AP$8), "Out of Range")</f>
        <v>26-35</v>
      </c>
      <c r="Q2281" s="1" t="str">
        <f>TEXT(Table1[[#This Row],[Date Joined]],"DD")</f>
        <v>31</v>
      </c>
      <c r="R2281" s="1" t="str">
        <f>TEXT(Table1[[#This Row],[Date Joined]],"MMM")</f>
        <v>Mar</v>
      </c>
      <c r="S2281" s="1" t="str">
        <f>TEXT(Table1[[#This Row],[Date Joined]],"YYYY")</f>
        <v>2017</v>
      </c>
    </row>
    <row r="2282" spans="1:19" x14ac:dyDescent="0.3">
      <c r="A2282" s="1" t="s">
        <v>2389</v>
      </c>
      <c r="B2282" s="1" t="s">
        <v>79</v>
      </c>
      <c r="C2282" s="1" t="s">
        <v>24</v>
      </c>
      <c r="D2282" s="2">
        <v>49</v>
      </c>
      <c r="E2282" s="1" t="s">
        <v>16</v>
      </c>
      <c r="F2282" s="1" t="s">
        <v>17</v>
      </c>
      <c r="G2282" s="28">
        <v>43003</v>
      </c>
      <c r="H2282" s="3">
        <v>51332.55</v>
      </c>
      <c r="I2282" s="1" t="s">
        <v>31</v>
      </c>
      <c r="J2282" s="1" t="s">
        <v>27</v>
      </c>
      <c r="K2282" s="1" t="s">
        <v>28</v>
      </c>
      <c r="L2282" s="1" t="s">
        <v>20</v>
      </c>
      <c r="M2282" s="1" t="s">
        <v>22</v>
      </c>
      <c r="N2282" s="1" t="s">
        <v>22</v>
      </c>
      <c r="O2282" s="1" t="s">
        <v>20</v>
      </c>
      <c r="P2282" s="1" t="str">
        <f>IFERROR( LOOKUP(Table1[[#This Row],[Age]],$AO$3:$AO$8,$AP$3:$AP$8), "Out of Range")</f>
        <v>45-55</v>
      </c>
      <c r="Q2282" s="1" t="str">
        <f>TEXT(Table1[[#This Row],[Date Joined]],"DD")</f>
        <v>25</v>
      </c>
      <c r="R2282" s="1" t="str">
        <f>TEXT(Table1[[#This Row],[Date Joined]],"MMM")</f>
        <v>Sep</v>
      </c>
      <c r="S2282" s="1" t="str">
        <f>TEXT(Table1[[#This Row],[Date Joined]],"YYYY")</f>
        <v>2017</v>
      </c>
    </row>
    <row r="2283" spans="1:19" x14ac:dyDescent="0.3">
      <c r="A2283" s="1" t="s">
        <v>282</v>
      </c>
      <c r="B2283" s="1" t="s">
        <v>60</v>
      </c>
      <c r="C2283" s="1" t="s">
        <v>24</v>
      </c>
      <c r="D2283" s="2">
        <v>31</v>
      </c>
      <c r="E2283" s="1" t="s">
        <v>16</v>
      </c>
      <c r="F2283" s="1" t="s">
        <v>17</v>
      </c>
      <c r="G2283" s="28">
        <v>42831</v>
      </c>
      <c r="H2283" s="3">
        <v>68772.72</v>
      </c>
      <c r="I2283" s="1" t="s">
        <v>18</v>
      </c>
      <c r="J2283" s="1" t="s">
        <v>27</v>
      </c>
      <c r="K2283" s="1" t="s">
        <v>28</v>
      </c>
      <c r="L2283" s="1" t="s">
        <v>20</v>
      </c>
      <c r="M2283" s="1" t="s">
        <v>21</v>
      </c>
      <c r="N2283" s="1" t="s">
        <v>22</v>
      </c>
      <c r="O2283" s="1" t="s">
        <v>20</v>
      </c>
      <c r="P2283" s="1" t="str">
        <f>IFERROR( LOOKUP(Table1[[#This Row],[Age]],$AO$3:$AO$8,$AP$3:$AP$8), "Out of Range")</f>
        <v>26-35</v>
      </c>
      <c r="Q2283" s="1" t="str">
        <f>TEXT(Table1[[#This Row],[Date Joined]],"DD")</f>
        <v>06</v>
      </c>
      <c r="R2283" s="1" t="str">
        <f>TEXT(Table1[[#This Row],[Date Joined]],"MMM")</f>
        <v>Apr</v>
      </c>
      <c r="S2283" s="1" t="str">
        <f>TEXT(Table1[[#This Row],[Date Joined]],"YYYY")</f>
        <v>2017</v>
      </c>
    </row>
    <row r="2284" spans="1:19" x14ac:dyDescent="0.3">
      <c r="A2284" s="1" t="s">
        <v>2391</v>
      </c>
      <c r="B2284" s="1" t="s">
        <v>44</v>
      </c>
      <c r="C2284" s="1" t="s">
        <v>24</v>
      </c>
      <c r="D2284" s="2">
        <v>38</v>
      </c>
      <c r="E2284" s="1" t="s">
        <v>16</v>
      </c>
      <c r="F2284" s="1" t="s">
        <v>17</v>
      </c>
      <c r="G2284" s="28">
        <v>43003</v>
      </c>
      <c r="H2284" s="3">
        <v>143498.45000000001</v>
      </c>
      <c r="I2284" s="1" t="s">
        <v>31</v>
      </c>
      <c r="J2284" s="1" t="s">
        <v>19</v>
      </c>
      <c r="K2284" s="1" t="s">
        <v>28</v>
      </c>
      <c r="L2284" s="1" t="s">
        <v>20</v>
      </c>
      <c r="M2284" s="1" t="s">
        <v>22</v>
      </c>
      <c r="N2284" s="1" t="s">
        <v>22</v>
      </c>
      <c r="O2284" s="1" t="s">
        <v>20</v>
      </c>
      <c r="P2284" s="1" t="str">
        <f>IFERROR( LOOKUP(Table1[[#This Row],[Age]],$AO$3:$AO$8,$AP$3:$AP$8), "Out of Range")</f>
        <v>35-45</v>
      </c>
      <c r="Q2284" s="1" t="str">
        <f>TEXT(Table1[[#This Row],[Date Joined]],"DD")</f>
        <v>25</v>
      </c>
      <c r="R2284" s="1" t="str">
        <f>TEXT(Table1[[#This Row],[Date Joined]],"MMM")</f>
        <v>Sep</v>
      </c>
      <c r="S2284" s="1" t="str">
        <f>TEXT(Table1[[#This Row],[Date Joined]],"YYYY")</f>
        <v>2017</v>
      </c>
    </row>
    <row r="2285" spans="1:19" x14ac:dyDescent="0.3">
      <c r="A2285" s="1" t="s">
        <v>283</v>
      </c>
      <c r="B2285" s="1" t="s">
        <v>72</v>
      </c>
      <c r="C2285" s="1" t="s">
        <v>15</v>
      </c>
      <c r="D2285" s="2">
        <v>31</v>
      </c>
      <c r="E2285" s="1" t="s">
        <v>16</v>
      </c>
      <c r="F2285" s="1" t="s">
        <v>17</v>
      </c>
      <c r="G2285" s="28">
        <v>42831</v>
      </c>
      <c r="H2285" s="3">
        <v>23859.15</v>
      </c>
      <c r="I2285" s="1" t="s">
        <v>18</v>
      </c>
      <c r="J2285" s="1" t="s">
        <v>32</v>
      </c>
      <c r="K2285" s="1" t="s">
        <v>20</v>
      </c>
      <c r="L2285" s="1" t="s">
        <v>20</v>
      </c>
      <c r="M2285" s="1" t="s">
        <v>21</v>
      </c>
      <c r="N2285" s="1" t="s">
        <v>22</v>
      </c>
      <c r="O2285" s="1" t="s">
        <v>20</v>
      </c>
      <c r="P2285" s="1" t="str">
        <f>IFERROR( LOOKUP(Table1[[#This Row],[Age]],$AO$3:$AO$8,$AP$3:$AP$8), "Out of Range")</f>
        <v>26-35</v>
      </c>
      <c r="Q2285" s="1" t="str">
        <f>TEXT(Table1[[#This Row],[Date Joined]],"DD")</f>
        <v>06</v>
      </c>
      <c r="R2285" s="1" t="str">
        <f>TEXT(Table1[[#This Row],[Date Joined]],"MMM")</f>
        <v>Apr</v>
      </c>
      <c r="S2285" s="1" t="str">
        <f>TEXT(Table1[[#This Row],[Date Joined]],"YYYY")</f>
        <v>2017</v>
      </c>
    </row>
    <row r="2286" spans="1:19" x14ac:dyDescent="0.3">
      <c r="A2286" s="1" t="s">
        <v>291</v>
      </c>
      <c r="B2286" s="1" t="s">
        <v>100</v>
      </c>
      <c r="C2286" s="1" t="s">
        <v>15</v>
      </c>
      <c r="D2286" s="2">
        <v>31</v>
      </c>
      <c r="E2286" s="1" t="s">
        <v>16</v>
      </c>
      <c r="F2286" s="1" t="s">
        <v>17</v>
      </c>
      <c r="G2286" s="28">
        <v>42832</v>
      </c>
      <c r="H2286" s="3">
        <v>172107.28</v>
      </c>
      <c r="I2286" s="1" t="s">
        <v>31</v>
      </c>
      <c r="J2286" s="1" t="s">
        <v>27</v>
      </c>
      <c r="K2286" s="1" t="s">
        <v>28</v>
      </c>
      <c r="L2286" s="1" t="s">
        <v>20</v>
      </c>
      <c r="M2286" s="1" t="s">
        <v>21</v>
      </c>
      <c r="N2286" s="1" t="s">
        <v>22</v>
      </c>
      <c r="O2286" s="1" t="s">
        <v>20</v>
      </c>
      <c r="P2286" s="1" t="str">
        <f>IFERROR( LOOKUP(Table1[[#This Row],[Age]],$AO$3:$AO$8,$AP$3:$AP$8), "Out of Range")</f>
        <v>26-35</v>
      </c>
      <c r="Q2286" s="1" t="str">
        <f>TEXT(Table1[[#This Row],[Date Joined]],"DD")</f>
        <v>07</v>
      </c>
      <c r="R2286" s="1" t="str">
        <f>TEXT(Table1[[#This Row],[Date Joined]],"MMM")</f>
        <v>Apr</v>
      </c>
      <c r="S2286" s="1" t="str">
        <f>TEXT(Table1[[#This Row],[Date Joined]],"YYYY")</f>
        <v>2017</v>
      </c>
    </row>
    <row r="2287" spans="1:19" x14ac:dyDescent="0.3">
      <c r="A2287" s="1" t="s">
        <v>307</v>
      </c>
      <c r="B2287" s="1" t="s">
        <v>79</v>
      </c>
      <c r="C2287" s="1" t="s">
        <v>24</v>
      </c>
      <c r="D2287" s="2">
        <v>31</v>
      </c>
      <c r="E2287" s="1" t="s">
        <v>16</v>
      </c>
      <c r="F2287" s="1" t="s">
        <v>26</v>
      </c>
      <c r="G2287" s="28">
        <v>42836</v>
      </c>
      <c r="H2287" s="3">
        <v>65912.039999999994</v>
      </c>
      <c r="I2287" s="1" t="s">
        <v>18</v>
      </c>
      <c r="J2287" s="1" t="s">
        <v>32</v>
      </c>
      <c r="K2287" s="1" t="s">
        <v>20</v>
      </c>
      <c r="L2287" s="1" t="s">
        <v>20</v>
      </c>
      <c r="M2287" s="1" t="s">
        <v>21</v>
      </c>
      <c r="N2287" s="1" t="s">
        <v>22</v>
      </c>
      <c r="O2287" s="1" t="s">
        <v>20</v>
      </c>
      <c r="P2287" s="1" t="str">
        <f>IFERROR( LOOKUP(Table1[[#This Row],[Age]],$AO$3:$AO$8,$AP$3:$AP$8), "Out of Range")</f>
        <v>26-35</v>
      </c>
      <c r="Q2287" s="1" t="str">
        <f>TEXT(Table1[[#This Row],[Date Joined]],"DD")</f>
        <v>11</v>
      </c>
      <c r="R2287" s="1" t="str">
        <f>TEXT(Table1[[#This Row],[Date Joined]],"MMM")</f>
        <v>Apr</v>
      </c>
      <c r="S2287" s="1" t="str">
        <f>TEXT(Table1[[#This Row],[Date Joined]],"YYYY")</f>
        <v>2017</v>
      </c>
    </row>
    <row r="2288" spans="1:19" x14ac:dyDescent="0.3">
      <c r="A2288" s="1" t="s">
        <v>2395</v>
      </c>
      <c r="B2288" s="1" t="s">
        <v>84</v>
      </c>
      <c r="C2288" s="1" t="s">
        <v>24</v>
      </c>
      <c r="D2288" s="2">
        <v>36</v>
      </c>
      <c r="E2288" s="1" t="s">
        <v>16</v>
      </c>
      <c r="F2288" s="1" t="s">
        <v>26</v>
      </c>
      <c r="G2288" s="28">
        <v>43003</v>
      </c>
      <c r="H2288" s="3">
        <v>73655.820000000007</v>
      </c>
      <c r="I2288" s="1" t="s">
        <v>31</v>
      </c>
      <c r="J2288" s="1" t="s">
        <v>27</v>
      </c>
      <c r="K2288" s="1" t="s">
        <v>20</v>
      </c>
      <c r="L2288" s="1" t="s">
        <v>20</v>
      </c>
      <c r="M2288" s="1" t="s">
        <v>21</v>
      </c>
      <c r="N2288" s="1" t="s">
        <v>22</v>
      </c>
      <c r="O2288" s="1" t="s">
        <v>20</v>
      </c>
      <c r="P2288" s="1" t="str">
        <f>IFERROR( LOOKUP(Table1[[#This Row],[Age]],$AO$3:$AO$8,$AP$3:$AP$8), "Out of Range")</f>
        <v>35-45</v>
      </c>
      <c r="Q2288" s="1" t="str">
        <f>TEXT(Table1[[#This Row],[Date Joined]],"DD")</f>
        <v>25</v>
      </c>
      <c r="R2288" s="1" t="str">
        <f>TEXT(Table1[[#This Row],[Date Joined]],"MMM")</f>
        <v>Sep</v>
      </c>
      <c r="S2288" s="1" t="str">
        <f>TEXT(Table1[[#This Row],[Date Joined]],"YYYY")</f>
        <v>2017</v>
      </c>
    </row>
    <row r="2289" spans="1:19" x14ac:dyDescent="0.3">
      <c r="A2289" s="1" t="s">
        <v>2396</v>
      </c>
      <c r="B2289" s="1" t="s">
        <v>78</v>
      </c>
      <c r="C2289" s="1" t="s">
        <v>15</v>
      </c>
      <c r="D2289" s="2">
        <v>51</v>
      </c>
      <c r="E2289" s="1" t="s">
        <v>16</v>
      </c>
      <c r="F2289" s="1" t="s">
        <v>26</v>
      </c>
      <c r="G2289" s="28">
        <v>43003</v>
      </c>
      <c r="H2289" s="3">
        <v>84669.21</v>
      </c>
      <c r="I2289" s="1" t="s">
        <v>18</v>
      </c>
      <c r="J2289" s="1" t="s">
        <v>32</v>
      </c>
      <c r="K2289" s="1" t="s">
        <v>20</v>
      </c>
      <c r="L2289" s="1" t="s">
        <v>20</v>
      </c>
      <c r="M2289" s="1" t="s">
        <v>22</v>
      </c>
      <c r="N2289" s="1" t="s">
        <v>22</v>
      </c>
      <c r="O2289" s="1" t="s">
        <v>20</v>
      </c>
      <c r="P2289" s="1" t="str">
        <f>IFERROR( LOOKUP(Table1[[#This Row],[Age]],$AO$3:$AO$8,$AP$3:$AP$8), "Out of Range")</f>
        <v>45-55</v>
      </c>
      <c r="Q2289" s="1" t="str">
        <f>TEXT(Table1[[#This Row],[Date Joined]],"DD")</f>
        <v>25</v>
      </c>
      <c r="R2289" s="1" t="str">
        <f>TEXT(Table1[[#This Row],[Date Joined]],"MMM")</f>
        <v>Sep</v>
      </c>
      <c r="S2289" s="1" t="str">
        <f>TEXT(Table1[[#This Row],[Date Joined]],"YYYY")</f>
        <v>2017</v>
      </c>
    </row>
    <row r="2290" spans="1:19" x14ac:dyDescent="0.3">
      <c r="A2290" s="1" t="s">
        <v>2397</v>
      </c>
      <c r="B2290" s="1" t="s">
        <v>107</v>
      </c>
      <c r="C2290" s="1" t="s">
        <v>15</v>
      </c>
      <c r="D2290" s="2">
        <v>42</v>
      </c>
      <c r="E2290" s="1" t="s">
        <v>40</v>
      </c>
      <c r="F2290" s="1" t="s">
        <v>26</v>
      </c>
      <c r="G2290" s="28">
        <v>43003</v>
      </c>
      <c r="H2290" s="3">
        <v>122468.99</v>
      </c>
      <c r="I2290" s="1" t="s">
        <v>18</v>
      </c>
      <c r="J2290" s="1" t="s">
        <v>27</v>
      </c>
      <c r="K2290" s="1" t="s">
        <v>20</v>
      </c>
      <c r="L2290" s="1" t="s">
        <v>20</v>
      </c>
      <c r="M2290" s="1" t="s">
        <v>21</v>
      </c>
      <c r="N2290" s="1" t="s">
        <v>22</v>
      </c>
      <c r="O2290" s="1" t="s">
        <v>20</v>
      </c>
      <c r="P2290" s="1" t="str">
        <f>IFERROR( LOOKUP(Table1[[#This Row],[Age]],$AO$3:$AO$8,$AP$3:$AP$8), "Out of Range")</f>
        <v>35-45</v>
      </c>
      <c r="Q2290" s="1" t="str">
        <f>TEXT(Table1[[#This Row],[Date Joined]],"DD")</f>
        <v>25</v>
      </c>
      <c r="R2290" s="1" t="str">
        <f>TEXT(Table1[[#This Row],[Date Joined]],"MMM")</f>
        <v>Sep</v>
      </c>
      <c r="S2290" s="1" t="str">
        <f>TEXT(Table1[[#This Row],[Date Joined]],"YYYY")</f>
        <v>2017</v>
      </c>
    </row>
    <row r="2291" spans="1:19" x14ac:dyDescent="0.3">
      <c r="A2291" s="1" t="s">
        <v>2398</v>
      </c>
      <c r="B2291" s="1" t="s">
        <v>75</v>
      </c>
      <c r="C2291" s="1" t="s">
        <v>15</v>
      </c>
      <c r="D2291" s="2">
        <v>45</v>
      </c>
      <c r="E2291" s="1" t="s">
        <v>40</v>
      </c>
      <c r="F2291" s="1" t="s">
        <v>17</v>
      </c>
      <c r="G2291" s="28">
        <v>43003</v>
      </c>
      <c r="H2291" s="3">
        <v>72137.460000000006</v>
      </c>
      <c r="I2291" s="1" t="s">
        <v>31</v>
      </c>
      <c r="J2291" s="1" t="s">
        <v>27</v>
      </c>
      <c r="K2291" s="1" t="s">
        <v>20</v>
      </c>
      <c r="L2291" s="1" t="s">
        <v>20</v>
      </c>
      <c r="M2291" s="1" t="s">
        <v>22</v>
      </c>
      <c r="N2291" s="1" t="s">
        <v>22</v>
      </c>
      <c r="O2291" s="1" t="s">
        <v>20</v>
      </c>
      <c r="P2291" s="1" t="str">
        <f>IFERROR( LOOKUP(Table1[[#This Row],[Age]],$AO$3:$AO$8,$AP$3:$AP$8), "Out of Range")</f>
        <v>45-55</v>
      </c>
      <c r="Q2291" s="1" t="str">
        <f>TEXT(Table1[[#This Row],[Date Joined]],"DD")</f>
        <v>25</v>
      </c>
      <c r="R2291" s="1" t="str">
        <f>TEXT(Table1[[#This Row],[Date Joined]],"MMM")</f>
        <v>Sep</v>
      </c>
      <c r="S2291" s="1" t="str">
        <f>TEXT(Table1[[#This Row],[Date Joined]],"YYYY")</f>
        <v>2017</v>
      </c>
    </row>
    <row r="2292" spans="1:19" x14ac:dyDescent="0.3">
      <c r="A2292" s="1" t="s">
        <v>2399</v>
      </c>
      <c r="B2292" s="1" t="s">
        <v>35</v>
      </c>
      <c r="C2292" s="1" t="s">
        <v>15</v>
      </c>
      <c r="D2292" s="2">
        <v>36</v>
      </c>
      <c r="E2292" s="1" t="s">
        <v>40</v>
      </c>
      <c r="F2292" s="1" t="s">
        <v>26</v>
      </c>
      <c r="G2292" s="28">
        <v>43003</v>
      </c>
      <c r="H2292" s="3">
        <v>23440.33</v>
      </c>
      <c r="I2292" s="1" t="s">
        <v>18</v>
      </c>
      <c r="J2292" s="1" t="s">
        <v>32</v>
      </c>
      <c r="K2292" s="1" t="s">
        <v>28</v>
      </c>
      <c r="L2292" s="1" t="s">
        <v>20</v>
      </c>
      <c r="M2292" s="1" t="s">
        <v>21</v>
      </c>
      <c r="N2292" s="1" t="s">
        <v>22</v>
      </c>
      <c r="O2292" s="1" t="s">
        <v>20</v>
      </c>
      <c r="P2292" s="1" t="str">
        <f>IFERROR( LOOKUP(Table1[[#This Row],[Age]],$AO$3:$AO$8,$AP$3:$AP$8), "Out of Range")</f>
        <v>35-45</v>
      </c>
      <c r="Q2292" s="1" t="str">
        <f>TEXT(Table1[[#This Row],[Date Joined]],"DD")</f>
        <v>25</v>
      </c>
      <c r="R2292" s="1" t="str">
        <f>TEXT(Table1[[#This Row],[Date Joined]],"MMM")</f>
        <v>Sep</v>
      </c>
      <c r="S2292" s="1" t="str">
        <f>TEXT(Table1[[#This Row],[Date Joined]],"YYYY")</f>
        <v>2017</v>
      </c>
    </row>
    <row r="2293" spans="1:19" x14ac:dyDescent="0.3">
      <c r="A2293" s="1" t="s">
        <v>2400</v>
      </c>
      <c r="B2293" s="1" t="s">
        <v>36</v>
      </c>
      <c r="C2293" s="1" t="s">
        <v>15</v>
      </c>
      <c r="D2293" s="2">
        <v>53</v>
      </c>
      <c r="E2293" s="1" t="s">
        <v>40</v>
      </c>
      <c r="F2293" s="1" t="s">
        <v>41</v>
      </c>
      <c r="G2293" s="28">
        <v>43003</v>
      </c>
      <c r="H2293" s="3">
        <v>100776.52</v>
      </c>
      <c r="I2293" s="1" t="s">
        <v>18</v>
      </c>
      <c r="J2293" s="1" t="s">
        <v>27</v>
      </c>
      <c r="K2293" s="1" t="s">
        <v>20</v>
      </c>
      <c r="L2293" s="1" t="s">
        <v>20</v>
      </c>
      <c r="M2293" s="1" t="s">
        <v>22</v>
      </c>
      <c r="N2293" s="1" t="s">
        <v>22</v>
      </c>
      <c r="O2293" s="1" t="s">
        <v>20</v>
      </c>
      <c r="P2293" s="1" t="str">
        <f>IFERROR( LOOKUP(Table1[[#This Row],[Age]],$AO$3:$AO$8,$AP$3:$AP$8), "Out of Range")</f>
        <v>45-55</v>
      </c>
      <c r="Q2293" s="1" t="str">
        <f>TEXT(Table1[[#This Row],[Date Joined]],"DD")</f>
        <v>25</v>
      </c>
      <c r="R2293" s="1" t="str">
        <f>TEXT(Table1[[#This Row],[Date Joined]],"MMM")</f>
        <v>Sep</v>
      </c>
      <c r="S2293" s="1" t="str">
        <f>TEXT(Table1[[#This Row],[Date Joined]],"YYYY")</f>
        <v>2017</v>
      </c>
    </row>
    <row r="2294" spans="1:19" x14ac:dyDescent="0.3">
      <c r="A2294" s="1" t="s">
        <v>2401</v>
      </c>
      <c r="B2294" s="1" t="s">
        <v>72</v>
      </c>
      <c r="C2294" s="1" t="s">
        <v>15</v>
      </c>
      <c r="D2294" s="2">
        <v>49</v>
      </c>
      <c r="E2294" s="1" t="s">
        <v>40</v>
      </c>
      <c r="F2294" s="1" t="s">
        <v>26</v>
      </c>
      <c r="G2294" s="28">
        <v>43003</v>
      </c>
      <c r="H2294" s="3">
        <v>1304.9000000000001</v>
      </c>
      <c r="I2294" s="1" t="s">
        <v>31</v>
      </c>
      <c r="J2294" s="1" t="s">
        <v>32</v>
      </c>
      <c r="K2294" s="1" t="s">
        <v>20</v>
      </c>
      <c r="L2294" s="1" t="s">
        <v>20</v>
      </c>
      <c r="M2294" s="1" t="s">
        <v>21</v>
      </c>
      <c r="N2294" s="1" t="s">
        <v>22</v>
      </c>
      <c r="O2294" s="1" t="s">
        <v>20</v>
      </c>
      <c r="P2294" s="1" t="str">
        <f>IFERROR( LOOKUP(Table1[[#This Row],[Age]],$AO$3:$AO$8,$AP$3:$AP$8), "Out of Range")</f>
        <v>45-55</v>
      </c>
      <c r="Q2294" s="1" t="str">
        <f>TEXT(Table1[[#This Row],[Date Joined]],"DD")</f>
        <v>25</v>
      </c>
      <c r="R2294" s="1" t="str">
        <f>TEXT(Table1[[#This Row],[Date Joined]],"MMM")</f>
        <v>Sep</v>
      </c>
      <c r="S2294" s="1" t="str">
        <f>TEXT(Table1[[#This Row],[Date Joined]],"YYYY")</f>
        <v>2017</v>
      </c>
    </row>
    <row r="2295" spans="1:19" x14ac:dyDescent="0.3">
      <c r="A2295" s="1" t="s">
        <v>2402</v>
      </c>
      <c r="B2295" s="1" t="s">
        <v>48</v>
      </c>
      <c r="C2295" s="1" t="s">
        <v>15</v>
      </c>
      <c r="D2295" s="2">
        <v>41</v>
      </c>
      <c r="E2295" s="1" t="s">
        <v>40</v>
      </c>
      <c r="F2295" s="1" t="s">
        <v>26</v>
      </c>
      <c r="G2295" s="28">
        <v>43003</v>
      </c>
      <c r="H2295" s="3">
        <v>139395</v>
      </c>
      <c r="I2295" s="1" t="s">
        <v>18</v>
      </c>
      <c r="J2295" s="1" t="s">
        <v>27</v>
      </c>
      <c r="K2295" s="1" t="s">
        <v>28</v>
      </c>
      <c r="L2295" s="1" t="s">
        <v>28</v>
      </c>
      <c r="M2295" s="1" t="s">
        <v>21</v>
      </c>
      <c r="N2295" s="1" t="s">
        <v>29</v>
      </c>
      <c r="O2295" s="1" t="s">
        <v>20</v>
      </c>
      <c r="P2295" s="1" t="str">
        <f>IFERROR( LOOKUP(Table1[[#This Row],[Age]],$AO$3:$AO$8,$AP$3:$AP$8), "Out of Range")</f>
        <v>35-45</v>
      </c>
      <c r="Q2295" s="1" t="str">
        <f>TEXT(Table1[[#This Row],[Date Joined]],"DD")</f>
        <v>25</v>
      </c>
      <c r="R2295" s="1" t="str">
        <f>TEXT(Table1[[#This Row],[Date Joined]],"MMM")</f>
        <v>Sep</v>
      </c>
      <c r="S2295" s="1" t="str">
        <f>TEXT(Table1[[#This Row],[Date Joined]],"YYYY")</f>
        <v>2017</v>
      </c>
    </row>
    <row r="2296" spans="1:19" x14ac:dyDescent="0.3">
      <c r="A2296" s="1" t="s">
        <v>2403</v>
      </c>
      <c r="B2296" s="1" t="s">
        <v>104</v>
      </c>
      <c r="C2296" s="1" t="s">
        <v>15</v>
      </c>
      <c r="D2296" s="2">
        <v>52</v>
      </c>
      <c r="E2296" s="1" t="s">
        <v>40</v>
      </c>
      <c r="F2296" s="1" t="s">
        <v>41</v>
      </c>
      <c r="G2296" s="28">
        <v>43003</v>
      </c>
      <c r="H2296" s="3">
        <v>40333.550000000003</v>
      </c>
      <c r="I2296" s="1" t="s">
        <v>18</v>
      </c>
      <c r="J2296" s="1" t="s">
        <v>27</v>
      </c>
      <c r="K2296" s="1" t="s">
        <v>20</v>
      </c>
      <c r="L2296" s="1" t="s">
        <v>28</v>
      </c>
      <c r="M2296" s="1" t="s">
        <v>21</v>
      </c>
      <c r="N2296" s="1" t="s">
        <v>38</v>
      </c>
      <c r="O2296" s="1" t="s">
        <v>20</v>
      </c>
      <c r="P2296" s="1" t="str">
        <f>IFERROR( LOOKUP(Table1[[#This Row],[Age]],$AO$3:$AO$8,$AP$3:$AP$8), "Out of Range")</f>
        <v>45-55</v>
      </c>
      <c r="Q2296" s="1" t="str">
        <f>TEXT(Table1[[#This Row],[Date Joined]],"DD")</f>
        <v>25</v>
      </c>
      <c r="R2296" s="1" t="str">
        <f>TEXT(Table1[[#This Row],[Date Joined]],"MMM")</f>
        <v>Sep</v>
      </c>
      <c r="S2296" s="1" t="str">
        <f>TEXT(Table1[[#This Row],[Date Joined]],"YYYY")</f>
        <v>2017</v>
      </c>
    </row>
    <row r="2297" spans="1:19" x14ac:dyDescent="0.3">
      <c r="A2297" s="1" t="s">
        <v>2404</v>
      </c>
      <c r="B2297" s="1" t="s">
        <v>65</v>
      </c>
      <c r="C2297" s="1" t="s">
        <v>15</v>
      </c>
      <c r="D2297" s="2">
        <v>45</v>
      </c>
      <c r="E2297" s="1" t="s">
        <v>40</v>
      </c>
      <c r="F2297" s="1" t="s">
        <v>26</v>
      </c>
      <c r="G2297" s="28">
        <v>43003</v>
      </c>
      <c r="H2297" s="3">
        <v>16266.66</v>
      </c>
      <c r="I2297" s="1" t="s">
        <v>18</v>
      </c>
      <c r="J2297" s="1" t="s">
        <v>27</v>
      </c>
      <c r="K2297" s="1" t="s">
        <v>20</v>
      </c>
      <c r="L2297" s="1" t="s">
        <v>28</v>
      </c>
      <c r="M2297" s="1" t="s">
        <v>22</v>
      </c>
      <c r="N2297" s="1" t="s">
        <v>22</v>
      </c>
      <c r="O2297" s="1" t="s">
        <v>20</v>
      </c>
      <c r="P2297" s="1" t="str">
        <f>IFERROR( LOOKUP(Table1[[#This Row],[Age]],$AO$3:$AO$8,$AP$3:$AP$8), "Out of Range")</f>
        <v>45-55</v>
      </c>
      <c r="Q2297" s="1" t="str">
        <f>TEXT(Table1[[#This Row],[Date Joined]],"DD")</f>
        <v>25</v>
      </c>
      <c r="R2297" s="1" t="str">
        <f>TEXT(Table1[[#This Row],[Date Joined]],"MMM")</f>
        <v>Sep</v>
      </c>
      <c r="S2297" s="1" t="str">
        <f>TEXT(Table1[[#This Row],[Date Joined]],"YYYY")</f>
        <v>2017</v>
      </c>
    </row>
    <row r="2298" spans="1:19" x14ac:dyDescent="0.3">
      <c r="A2298" s="1" t="s">
        <v>333</v>
      </c>
      <c r="B2298" s="1" t="s">
        <v>39</v>
      </c>
      <c r="C2298" s="1" t="s">
        <v>15</v>
      </c>
      <c r="D2298" s="2">
        <v>31</v>
      </c>
      <c r="E2298" s="1" t="s">
        <v>16</v>
      </c>
      <c r="F2298" s="1" t="s">
        <v>17</v>
      </c>
      <c r="G2298" s="28">
        <v>42839</v>
      </c>
      <c r="H2298" s="3">
        <v>94372.51</v>
      </c>
      <c r="I2298" s="1" t="s">
        <v>18</v>
      </c>
      <c r="J2298" s="1" t="s">
        <v>19</v>
      </c>
      <c r="K2298" s="1" t="s">
        <v>28</v>
      </c>
      <c r="L2298" s="1" t="s">
        <v>20</v>
      </c>
      <c r="M2298" s="1" t="s">
        <v>21</v>
      </c>
      <c r="N2298" s="1" t="s">
        <v>22</v>
      </c>
      <c r="O2298" s="1" t="s">
        <v>20</v>
      </c>
      <c r="P2298" s="1" t="str">
        <f>IFERROR( LOOKUP(Table1[[#This Row],[Age]],$AO$3:$AO$8,$AP$3:$AP$8), "Out of Range")</f>
        <v>26-35</v>
      </c>
      <c r="Q2298" s="1" t="str">
        <f>TEXT(Table1[[#This Row],[Date Joined]],"DD")</f>
        <v>14</v>
      </c>
      <c r="R2298" s="1" t="str">
        <f>TEXT(Table1[[#This Row],[Date Joined]],"MMM")</f>
        <v>Apr</v>
      </c>
      <c r="S2298" s="1" t="str">
        <f>TEXT(Table1[[#This Row],[Date Joined]],"YYYY")</f>
        <v>2017</v>
      </c>
    </row>
    <row r="2299" spans="1:19" x14ac:dyDescent="0.3">
      <c r="A2299" s="1" t="s">
        <v>2406</v>
      </c>
      <c r="B2299" s="1" t="s">
        <v>73</v>
      </c>
      <c r="C2299" s="1" t="s">
        <v>15</v>
      </c>
      <c r="D2299" s="2">
        <v>37</v>
      </c>
      <c r="E2299" s="1" t="s">
        <v>34</v>
      </c>
      <c r="F2299" s="1" t="s">
        <v>26</v>
      </c>
      <c r="G2299" s="28">
        <v>43003</v>
      </c>
      <c r="H2299" s="3">
        <v>120632.69</v>
      </c>
      <c r="I2299" s="1" t="s">
        <v>18</v>
      </c>
      <c r="J2299" s="1" t="s">
        <v>32</v>
      </c>
      <c r="K2299" s="1" t="s">
        <v>20</v>
      </c>
      <c r="L2299" s="1" t="s">
        <v>20</v>
      </c>
      <c r="M2299" s="1" t="s">
        <v>21</v>
      </c>
      <c r="N2299" s="1" t="s">
        <v>22</v>
      </c>
      <c r="O2299" s="1" t="s">
        <v>20</v>
      </c>
      <c r="P2299" s="1" t="str">
        <f>IFERROR( LOOKUP(Table1[[#This Row],[Age]],$AO$3:$AO$8,$AP$3:$AP$8), "Out of Range")</f>
        <v>35-45</v>
      </c>
      <c r="Q2299" s="1" t="str">
        <f>TEXT(Table1[[#This Row],[Date Joined]],"DD")</f>
        <v>25</v>
      </c>
      <c r="R2299" s="1" t="str">
        <f>TEXT(Table1[[#This Row],[Date Joined]],"MMM")</f>
        <v>Sep</v>
      </c>
      <c r="S2299" s="1" t="str">
        <f>TEXT(Table1[[#This Row],[Date Joined]],"YYYY")</f>
        <v>2017</v>
      </c>
    </row>
    <row r="2300" spans="1:19" x14ac:dyDescent="0.3">
      <c r="A2300" s="1" t="s">
        <v>2407</v>
      </c>
      <c r="B2300" s="1" t="s">
        <v>102</v>
      </c>
      <c r="C2300" s="1" t="s">
        <v>24</v>
      </c>
      <c r="D2300" s="2">
        <v>37</v>
      </c>
      <c r="E2300" s="1" t="s">
        <v>25</v>
      </c>
      <c r="F2300" s="1" t="s">
        <v>26</v>
      </c>
      <c r="G2300" s="28">
        <v>43003</v>
      </c>
      <c r="H2300" s="3">
        <v>89506.4</v>
      </c>
      <c r="I2300" s="1" t="s">
        <v>18</v>
      </c>
      <c r="J2300" s="1" t="s">
        <v>32</v>
      </c>
      <c r="K2300" s="1" t="s">
        <v>28</v>
      </c>
      <c r="L2300" s="1" t="s">
        <v>20</v>
      </c>
      <c r="M2300" s="1" t="s">
        <v>22</v>
      </c>
      <c r="N2300" s="1" t="s">
        <v>22</v>
      </c>
      <c r="O2300" s="1" t="s">
        <v>20</v>
      </c>
      <c r="P2300" s="1" t="str">
        <f>IFERROR( LOOKUP(Table1[[#This Row],[Age]],$AO$3:$AO$8,$AP$3:$AP$8), "Out of Range")</f>
        <v>35-45</v>
      </c>
      <c r="Q2300" s="1" t="str">
        <f>TEXT(Table1[[#This Row],[Date Joined]],"DD")</f>
        <v>25</v>
      </c>
      <c r="R2300" s="1" t="str">
        <f>TEXT(Table1[[#This Row],[Date Joined]],"MMM")</f>
        <v>Sep</v>
      </c>
      <c r="S2300" s="1" t="str">
        <f>TEXT(Table1[[#This Row],[Date Joined]],"YYYY")</f>
        <v>2017</v>
      </c>
    </row>
    <row r="2301" spans="1:19" x14ac:dyDescent="0.3">
      <c r="A2301" s="1" t="s">
        <v>2408</v>
      </c>
      <c r="B2301" s="1" t="s">
        <v>75</v>
      </c>
      <c r="C2301" s="1" t="s">
        <v>15</v>
      </c>
      <c r="D2301" s="2">
        <v>34</v>
      </c>
      <c r="E2301" s="1" t="s">
        <v>16</v>
      </c>
      <c r="F2301" s="1" t="s">
        <v>17</v>
      </c>
      <c r="G2301" s="28">
        <v>43004</v>
      </c>
      <c r="H2301" s="3">
        <v>121455.52</v>
      </c>
      <c r="I2301" s="1" t="s">
        <v>18</v>
      </c>
      <c r="J2301" s="1" t="s">
        <v>32</v>
      </c>
      <c r="K2301" s="1" t="s">
        <v>28</v>
      </c>
      <c r="L2301" s="1" t="s">
        <v>20</v>
      </c>
      <c r="M2301" s="1" t="s">
        <v>22</v>
      </c>
      <c r="N2301" s="1" t="s">
        <v>22</v>
      </c>
      <c r="O2301" s="1" t="s">
        <v>20</v>
      </c>
      <c r="P2301" s="1" t="str">
        <f>IFERROR( LOOKUP(Table1[[#This Row],[Age]],$AO$3:$AO$8,$AP$3:$AP$8), "Out of Range")</f>
        <v>26-35</v>
      </c>
      <c r="Q2301" s="1" t="str">
        <f>TEXT(Table1[[#This Row],[Date Joined]],"DD")</f>
        <v>26</v>
      </c>
      <c r="R2301" s="1" t="str">
        <f>TEXT(Table1[[#This Row],[Date Joined]],"MMM")</f>
        <v>Sep</v>
      </c>
      <c r="S2301" s="1" t="str">
        <f>TEXT(Table1[[#This Row],[Date Joined]],"YYYY")</f>
        <v>2017</v>
      </c>
    </row>
    <row r="2302" spans="1:19" x14ac:dyDescent="0.3">
      <c r="A2302" s="1" t="s">
        <v>2409</v>
      </c>
      <c r="B2302" s="1" t="s">
        <v>98</v>
      </c>
      <c r="C2302" s="1" t="s">
        <v>24</v>
      </c>
      <c r="D2302" s="2">
        <v>36</v>
      </c>
      <c r="E2302" s="1" t="s">
        <v>16</v>
      </c>
      <c r="F2302" s="1" t="s">
        <v>17</v>
      </c>
      <c r="G2302" s="28">
        <v>43004</v>
      </c>
      <c r="H2302" s="3">
        <v>96349.45</v>
      </c>
      <c r="I2302" s="1" t="s">
        <v>18</v>
      </c>
      <c r="J2302" s="1" t="s">
        <v>27</v>
      </c>
      <c r="K2302" s="1" t="s">
        <v>20</v>
      </c>
      <c r="L2302" s="1" t="s">
        <v>20</v>
      </c>
      <c r="M2302" s="1" t="s">
        <v>21</v>
      </c>
      <c r="N2302" s="1" t="s">
        <v>22</v>
      </c>
      <c r="O2302" s="1" t="s">
        <v>20</v>
      </c>
      <c r="P2302" s="1" t="str">
        <f>IFERROR( LOOKUP(Table1[[#This Row],[Age]],$AO$3:$AO$8,$AP$3:$AP$8), "Out of Range")</f>
        <v>35-45</v>
      </c>
      <c r="Q2302" s="1" t="str">
        <f>TEXT(Table1[[#This Row],[Date Joined]],"DD")</f>
        <v>26</v>
      </c>
      <c r="R2302" s="1" t="str">
        <f>TEXT(Table1[[#This Row],[Date Joined]],"MMM")</f>
        <v>Sep</v>
      </c>
      <c r="S2302" s="1" t="str">
        <f>TEXT(Table1[[#This Row],[Date Joined]],"YYYY")</f>
        <v>2017</v>
      </c>
    </row>
    <row r="2303" spans="1:19" x14ac:dyDescent="0.3">
      <c r="A2303" s="1" t="s">
        <v>353</v>
      </c>
      <c r="B2303" s="1" t="s">
        <v>30</v>
      </c>
      <c r="C2303" s="1" t="s">
        <v>15</v>
      </c>
      <c r="D2303" s="2">
        <v>31</v>
      </c>
      <c r="E2303" s="1" t="s">
        <v>16</v>
      </c>
      <c r="F2303" s="1" t="s">
        <v>17</v>
      </c>
      <c r="G2303" s="28">
        <v>42842</v>
      </c>
      <c r="H2303" s="3">
        <v>14726.22</v>
      </c>
      <c r="I2303" s="1" t="s">
        <v>18</v>
      </c>
      <c r="J2303" s="1" t="s">
        <v>27</v>
      </c>
      <c r="K2303" s="1" t="s">
        <v>28</v>
      </c>
      <c r="L2303" s="1" t="s">
        <v>20</v>
      </c>
      <c r="M2303" s="1" t="s">
        <v>22</v>
      </c>
      <c r="N2303" s="1" t="s">
        <v>22</v>
      </c>
      <c r="O2303" s="1" t="s">
        <v>20</v>
      </c>
      <c r="P2303" s="1" t="str">
        <f>IFERROR( LOOKUP(Table1[[#This Row],[Age]],$AO$3:$AO$8,$AP$3:$AP$8), "Out of Range")</f>
        <v>26-35</v>
      </c>
      <c r="Q2303" s="1" t="str">
        <f>TEXT(Table1[[#This Row],[Date Joined]],"DD")</f>
        <v>17</v>
      </c>
      <c r="R2303" s="1" t="str">
        <f>TEXT(Table1[[#This Row],[Date Joined]],"MMM")</f>
        <v>Apr</v>
      </c>
      <c r="S2303" s="1" t="str">
        <f>TEXT(Table1[[#This Row],[Date Joined]],"YYYY")</f>
        <v>2017</v>
      </c>
    </row>
    <row r="2304" spans="1:19" x14ac:dyDescent="0.3">
      <c r="A2304" s="1" t="s">
        <v>2411</v>
      </c>
      <c r="B2304" s="1" t="s">
        <v>74</v>
      </c>
      <c r="C2304" s="1" t="s">
        <v>24</v>
      </c>
      <c r="D2304" s="2">
        <v>45</v>
      </c>
      <c r="E2304" s="1" t="s">
        <v>16</v>
      </c>
      <c r="F2304" s="1" t="s">
        <v>26</v>
      </c>
      <c r="G2304" s="28">
        <v>43004</v>
      </c>
      <c r="H2304" s="3">
        <v>33461.72</v>
      </c>
      <c r="I2304" s="1" t="s">
        <v>31</v>
      </c>
      <c r="J2304" s="1" t="s">
        <v>27</v>
      </c>
      <c r="K2304" s="1" t="s">
        <v>28</v>
      </c>
      <c r="L2304" s="1" t="s">
        <v>20</v>
      </c>
      <c r="M2304" s="1" t="s">
        <v>21</v>
      </c>
      <c r="N2304" s="1" t="s">
        <v>29</v>
      </c>
      <c r="O2304" s="1" t="s">
        <v>20</v>
      </c>
      <c r="P2304" s="1" t="str">
        <f>IFERROR( LOOKUP(Table1[[#This Row],[Age]],$AO$3:$AO$8,$AP$3:$AP$8), "Out of Range")</f>
        <v>45-55</v>
      </c>
      <c r="Q2304" s="1" t="str">
        <f>TEXT(Table1[[#This Row],[Date Joined]],"DD")</f>
        <v>26</v>
      </c>
      <c r="R2304" s="1" t="str">
        <f>TEXT(Table1[[#This Row],[Date Joined]],"MMM")</f>
        <v>Sep</v>
      </c>
      <c r="S2304" s="1" t="str">
        <f>TEXT(Table1[[#This Row],[Date Joined]],"YYYY")</f>
        <v>2017</v>
      </c>
    </row>
    <row r="2305" spans="1:19" x14ac:dyDescent="0.3">
      <c r="A2305" s="1" t="s">
        <v>2412</v>
      </c>
      <c r="B2305" s="1" t="s">
        <v>87</v>
      </c>
      <c r="C2305" s="1" t="s">
        <v>24</v>
      </c>
      <c r="D2305" s="2">
        <v>51</v>
      </c>
      <c r="E2305" s="1" t="s">
        <v>16</v>
      </c>
      <c r="F2305" s="1" t="s">
        <v>17</v>
      </c>
      <c r="G2305" s="28">
        <v>43004</v>
      </c>
      <c r="H2305" s="3">
        <v>120782.94</v>
      </c>
      <c r="I2305" s="1" t="s">
        <v>18</v>
      </c>
      <c r="J2305" s="1" t="s">
        <v>22</v>
      </c>
      <c r="K2305" s="1" t="s">
        <v>20</v>
      </c>
      <c r="L2305" s="1" t="s">
        <v>20</v>
      </c>
      <c r="M2305" s="1" t="s">
        <v>22</v>
      </c>
      <c r="N2305" s="1" t="s">
        <v>22</v>
      </c>
      <c r="O2305" s="1" t="s">
        <v>20</v>
      </c>
      <c r="P2305" s="1" t="str">
        <f>IFERROR( LOOKUP(Table1[[#This Row],[Age]],$AO$3:$AO$8,$AP$3:$AP$8), "Out of Range")</f>
        <v>45-55</v>
      </c>
      <c r="Q2305" s="1" t="str">
        <f>TEXT(Table1[[#This Row],[Date Joined]],"DD")</f>
        <v>26</v>
      </c>
      <c r="R2305" s="1" t="str">
        <f>TEXT(Table1[[#This Row],[Date Joined]],"MMM")</f>
        <v>Sep</v>
      </c>
      <c r="S2305" s="1" t="str">
        <f>TEXT(Table1[[#This Row],[Date Joined]],"YYYY")</f>
        <v>2017</v>
      </c>
    </row>
    <row r="2306" spans="1:19" x14ac:dyDescent="0.3">
      <c r="A2306" s="1" t="s">
        <v>2413</v>
      </c>
      <c r="B2306" s="1" t="s">
        <v>97</v>
      </c>
      <c r="C2306" s="1" t="s">
        <v>24</v>
      </c>
      <c r="D2306" s="2">
        <v>34</v>
      </c>
      <c r="E2306" s="1" t="s">
        <v>16</v>
      </c>
      <c r="F2306" s="1" t="s">
        <v>41</v>
      </c>
      <c r="G2306" s="28">
        <v>43004</v>
      </c>
      <c r="H2306" s="3">
        <v>33481.15</v>
      </c>
      <c r="I2306" s="1" t="s">
        <v>18</v>
      </c>
      <c r="J2306" s="1" t="s">
        <v>27</v>
      </c>
      <c r="K2306" s="1" t="s">
        <v>20</v>
      </c>
      <c r="L2306" s="1" t="s">
        <v>20</v>
      </c>
      <c r="M2306" s="1" t="s">
        <v>21</v>
      </c>
      <c r="N2306" s="1" t="s">
        <v>22</v>
      </c>
      <c r="O2306" s="1" t="s">
        <v>20</v>
      </c>
      <c r="P2306" s="1" t="str">
        <f>IFERROR( LOOKUP(Table1[[#This Row],[Age]],$AO$3:$AO$8,$AP$3:$AP$8), "Out of Range")</f>
        <v>26-35</v>
      </c>
      <c r="Q2306" s="1" t="str">
        <f>TEXT(Table1[[#This Row],[Date Joined]],"DD")</f>
        <v>26</v>
      </c>
      <c r="R2306" s="1" t="str">
        <f>TEXT(Table1[[#This Row],[Date Joined]],"MMM")</f>
        <v>Sep</v>
      </c>
      <c r="S2306" s="1" t="str">
        <f>TEXT(Table1[[#This Row],[Date Joined]],"YYYY")</f>
        <v>2017</v>
      </c>
    </row>
    <row r="2307" spans="1:19" x14ac:dyDescent="0.3">
      <c r="A2307" s="1" t="s">
        <v>388</v>
      </c>
      <c r="B2307" s="1" t="s">
        <v>85</v>
      </c>
      <c r="C2307" s="1" t="s">
        <v>24</v>
      </c>
      <c r="D2307" s="2">
        <v>31</v>
      </c>
      <c r="E2307" s="1" t="s">
        <v>16</v>
      </c>
      <c r="F2307" s="1" t="s">
        <v>41</v>
      </c>
      <c r="G2307" s="28">
        <v>42844</v>
      </c>
      <c r="H2307" s="3">
        <v>1068.8699999999999</v>
      </c>
      <c r="I2307" s="1" t="s">
        <v>49</v>
      </c>
      <c r="J2307" s="1" t="s">
        <v>19</v>
      </c>
      <c r="K2307" s="1" t="s">
        <v>28</v>
      </c>
      <c r="L2307" s="1" t="s">
        <v>20</v>
      </c>
      <c r="M2307" s="1" t="s">
        <v>21</v>
      </c>
      <c r="N2307" s="1" t="s">
        <v>22</v>
      </c>
      <c r="O2307" s="1" t="s">
        <v>20</v>
      </c>
      <c r="P2307" s="1" t="str">
        <f>IFERROR( LOOKUP(Table1[[#This Row],[Age]],$AO$3:$AO$8,$AP$3:$AP$8), "Out of Range")</f>
        <v>26-35</v>
      </c>
      <c r="Q2307" s="1" t="str">
        <f>TEXT(Table1[[#This Row],[Date Joined]],"DD")</f>
        <v>19</v>
      </c>
      <c r="R2307" s="1" t="str">
        <f>TEXT(Table1[[#This Row],[Date Joined]],"MMM")</f>
        <v>Apr</v>
      </c>
      <c r="S2307" s="1" t="str">
        <f>TEXT(Table1[[#This Row],[Date Joined]],"YYYY")</f>
        <v>2017</v>
      </c>
    </row>
    <row r="2308" spans="1:19" x14ac:dyDescent="0.3">
      <c r="A2308" s="1" t="s">
        <v>2415</v>
      </c>
      <c r="B2308" s="1" t="s">
        <v>56</v>
      </c>
      <c r="C2308" s="1" t="s">
        <v>24</v>
      </c>
      <c r="D2308" s="2">
        <v>43</v>
      </c>
      <c r="E2308" s="1" t="s">
        <v>16</v>
      </c>
      <c r="F2308" s="1" t="s">
        <v>17</v>
      </c>
      <c r="G2308" s="28">
        <v>43004</v>
      </c>
      <c r="H2308" s="3">
        <v>158313.48000000001</v>
      </c>
      <c r="I2308" s="1" t="s">
        <v>18</v>
      </c>
      <c r="J2308" s="1" t="s">
        <v>32</v>
      </c>
      <c r="K2308" s="1" t="s">
        <v>28</v>
      </c>
      <c r="L2308" s="1" t="s">
        <v>20</v>
      </c>
      <c r="M2308" s="1" t="s">
        <v>21</v>
      </c>
      <c r="N2308" s="1" t="s">
        <v>29</v>
      </c>
      <c r="O2308" s="1" t="s">
        <v>20</v>
      </c>
      <c r="P2308" s="1" t="str">
        <f>IFERROR( LOOKUP(Table1[[#This Row],[Age]],$AO$3:$AO$8,$AP$3:$AP$8), "Out of Range")</f>
        <v>35-45</v>
      </c>
      <c r="Q2308" s="1" t="str">
        <f>TEXT(Table1[[#This Row],[Date Joined]],"DD")</f>
        <v>26</v>
      </c>
      <c r="R2308" s="1" t="str">
        <f>TEXT(Table1[[#This Row],[Date Joined]],"MMM")</f>
        <v>Sep</v>
      </c>
      <c r="S2308" s="1" t="str">
        <f>TEXT(Table1[[#This Row],[Date Joined]],"YYYY")</f>
        <v>2017</v>
      </c>
    </row>
    <row r="2309" spans="1:19" x14ac:dyDescent="0.3">
      <c r="A2309" s="1" t="s">
        <v>2416</v>
      </c>
      <c r="B2309" s="1" t="s">
        <v>43</v>
      </c>
      <c r="C2309" s="1" t="s">
        <v>15</v>
      </c>
      <c r="D2309" s="2">
        <v>49</v>
      </c>
      <c r="E2309" s="1" t="s">
        <v>40</v>
      </c>
      <c r="F2309" s="1" t="s">
        <v>26</v>
      </c>
      <c r="G2309" s="28">
        <v>43004</v>
      </c>
      <c r="H2309" s="3">
        <v>112864.94</v>
      </c>
      <c r="I2309" s="1" t="s">
        <v>49</v>
      </c>
      <c r="J2309" s="1" t="s">
        <v>32</v>
      </c>
      <c r="K2309" s="1" t="s">
        <v>20</v>
      </c>
      <c r="L2309" s="1" t="s">
        <v>20</v>
      </c>
      <c r="M2309" s="1" t="s">
        <v>22</v>
      </c>
      <c r="N2309" s="1" t="s">
        <v>22</v>
      </c>
      <c r="O2309" s="1" t="s">
        <v>20</v>
      </c>
      <c r="P2309" s="1" t="str">
        <f>IFERROR( LOOKUP(Table1[[#This Row],[Age]],$AO$3:$AO$8,$AP$3:$AP$8), "Out of Range")</f>
        <v>45-55</v>
      </c>
      <c r="Q2309" s="1" t="str">
        <f>TEXT(Table1[[#This Row],[Date Joined]],"DD")</f>
        <v>26</v>
      </c>
      <c r="R2309" s="1" t="str">
        <f>TEXT(Table1[[#This Row],[Date Joined]],"MMM")</f>
        <v>Sep</v>
      </c>
      <c r="S2309" s="1" t="str">
        <f>TEXT(Table1[[#This Row],[Date Joined]],"YYYY")</f>
        <v>2017</v>
      </c>
    </row>
    <row r="2310" spans="1:19" x14ac:dyDescent="0.3">
      <c r="A2310" s="1" t="s">
        <v>2417</v>
      </c>
      <c r="B2310" s="1" t="s">
        <v>23</v>
      </c>
      <c r="C2310" s="1" t="s">
        <v>24</v>
      </c>
      <c r="D2310" s="2">
        <v>45</v>
      </c>
      <c r="E2310" s="1" t="s">
        <v>40</v>
      </c>
      <c r="F2310" s="1" t="s">
        <v>41</v>
      </c>
      <c r="G2310" s="28">
        <v>43004</v>
      </c>
      <c r="H2310" s="3">
        <v>106416.19</v>
      </c>
      <c r="I2310" s="1" t="s">
        <v>49</v>
      </c>
      <c r="J2310" s="1" t="s">
        <v>32</v>
      </c>
      <c r="K2310" s="1" t="s">
        <v>28</v>
      </c>
      <c r="L2310" s="1" t="s">
        <v>20</v>
      </c>
      <c r="M2310" s="1" t="s">
        <v>22</v>
      </c>
      <c r="N2310" s="1" t="s">
        <v>22</v>
      </c>
      <c r="O2310" s="1" t="s">
        <v>20</v>
      </c>
      <c r="P2310" s="1" t="str">
        <f>IFERROR( LOOKUP(Table1[[#This Row],[Age]],$AO$3:$AO$8,$AP$3:$AP$8), "Out of Range")</f>
        <v>45-55</v>
      </c>
      <c r="Q2310" s="1" t="str">
        <f>TEXT(Table1[[#This Row],[Date Joined]],"DD")</f>
        <v>26</v>
      </c>
      <c r="R2310" s="1" t="str">
        <f>TEXT(Table1[[#This Row],[Date Joined]],"MMM")</f>
        <v>Sep</v>
      </c>
      <c r="S2310" s="1" t="str">
        <f>TEXT(Table1[[#This Row],[Date Joined]],"YYYY")</f>
        <v>2017</v>
      </c>
    </row>
    <row r="2311" spans="1:19" x14ac:dyDescent="0.3">
      <c r="A2311" s="1" t="s">
        <v>2418</v>
      </c>
      <c r="B2311" s="1" t="s">
        <v>61</v>
      </c>
      <c r="C2311" s="1" t="s">
        <v>15</v>
      </c>
      <c r="D2311" s="2">
        <v>48</v>
      </c>
      <c r="E2311" s="1" t="s">
        <v>40</v>
      </c>
      <c r="F2311" s="1" t="s">
        <v>17</v>
      </c>
      <c r="G2311" s="28">
        <v>43004</v>
      </c>
      <c r="H2311" s="3">
        <v>80716.479999999996</v>
      </c>
      <c r="I2311" s="1" t="s">
        <v>18</v>
      </c>
      <c r="J2311" s="1" t="s">
        <v>32</v>
      </c>
      <c r="K2311" s="1" t="s">
        <v>20</v>
      </c>
      <c r="L2311" s="1" t="s">
        <v>20</v>
      </c>
      <c r="M2311" s="1" t="s">
        <v>21</v>
      </c>
      <c r="N2311" s="1" t="s">
        <v>22</v>
      </c>
      <c r="O2311" s="1" t="s">
        <v>20</v>
      </c>
      <c r="P2311" s="1" t="str">
        <f>IFERROR( LOOKUP(Table1[[#This Row],[Age]],$AO$3:$AO$8,$AP$3:$AP$8), "Out of Range")</f>
        <v>45-55</v>
      </c>
      <c r="Q2311" s="1" t="str">
        <f>TEXT(Table1[[#This Row],[Date Joined]],"DD")</f>
        <v>26</v>
      </c>
      <c r="R2311" s="1" t="str">
        <f>TEXT(Table1[[#This Row],[Date Joined]],"MMM")</f>
        <v>Sep</v>
      </c>
      <c r="S2311" s="1" t="str">
        <f>TEXT(Table1[[#This Row],[Date Joined]],"YYYY")</f>
        <v>2017</v>
      </c>
    </row>
    <row r="2312" spans="1:19" x14ac:dyDescent="0.3">
      <c r="A2312" s="1" t="s">
        <v>2419</v>
      </c>
      <c r="B2312" s="1" t="s">
        <v>72</v>
      </c>
      <c r="C2312" s="1" t="s">
        <v>15</v>
      </c>
      <c r="D2312" s="2">
        <v>64</v>
      </c>
      <c r="E2312" s="1" t="s">
        <v>40</v>
      </c>
      <c r="F2312" s="1" t="s">
        <v>26</v>
      </c>
      <c r="G2312" s="28">
        <v>43004</v>
      </c>
      <c r="H2312" s="3">
        <v>15409.75</v>
      </c>
      <c r="I2312" s="1" t="s">
        <v>18</v>
      </c>
      <c r="J2312" s="1" t="s">
        <v>32</v>
      </c>
      <c r="K2312" s="1" t="s">
        <v>20</v>
      </c>
      <c r="L2312" s="1" t="s">
        <v>20</v>
      </c>
      <c r="M2312" s="1" t="s">
        <v>21</v>
      </c>
      <c r="N2312" s="1" t="s">
        <v>22</v>
      </c>
      <c r="O2312" s="1" t="s">
        <v>20</v>
      </c>
      <c r="P2312" s="1" t="str">
        <f>IFERROR( LOOKUP(Table1[[#This Row],[Age]],$AO$3:$AO$8,$AP$3:$AP$8), "Out of Range")</f>
        <v>55-65</v>
      </c>
      <c r="Q2312" s="1" t="str">
        <f>TEXT(Table1[[#This Row],[Date Joined]],"DD")</f>
        <v>26</v>
      </c>
      <c r="R2312" s="1" t="str">
        <f>TEXT(Table1[[#This Row],[Date Joined]],"MMM")</f>
        <v>Sep</v>
      </c>
      <c r="S2312" s="1" t="str">
        <f>TEXT(Table1[[#This Row],[Date Joined]],"YYYY")</f>
        <v>2017</v>
      </c>
    </row>
    <row r="2313" spans="1:19" x14ac:dyDescent="0.3">
      <c r="A2313" s="1" t="s">
        <v>2420</v>
      </c>
      <c r="B2313" s="1" t="s">
        <v>54</v>
      </c>
      <c r="C2313" s="1" t="s">
        <v>15</v>
      </c>
      <c r="D2313" s="2">
        <v>53</v>
      </c>
      <c r="E2313" s="1" t="s">
        <v>40</v>
      </c>
      <c r="F2313" s="1" t="s">
        <v>26</v>
      </c>
      <c r="G2313" s="28">
        <v>43004</v>
      </c>
      <c r="H2313" s="3">
        <v>97707.34</v>
      </c>
      <c r="I2313" s="1" t="s">
        <v>18</v>
      </c>
      <c r="J2313" s="1" t="s">
        <v>32</v>
      </c>
      <c r="K2313" s="1" t="s">
        <v>28</v>
      </c>
      <c r="L2313" s="1" t="s">
        <v>20</v>
      </c>
      <c r="M2313" s="1" t="s">
        <v>22</v>
      </c>
      <c r="N2313" s="1" t="s">
        <v>22</v>
      </c>
      <c r="O2313" s="1" t="s">
        <v>20</v>
      </c>
      <c r="P2313" s="1" t="str">
        <f>IFERROR( LOOKUP(Table1[[#This Row],[Age]],$AO$3:$AO$8,$AP$3:$AP$8), "Out of Range")</f>
        <v>45-55</v>
      </c>
      <c r="Q2313" s="1" t="str">
        <f>TEXT(Table1[[#This Row],[Date Joined]],"DD")</f>
        <v>26</v>
      </c>
      <c r="R2313" s="1" t="str">
        <f>TEXT(Table1[[#This Row],[Date Joined]],"MMM")</f>
        <v>Sep</v>
      </c>
      <c r="S2313" s="1" t="str">
        <f>TEXT(Table1[[#This Row],[Date Joined]],"YYYY")</f>
        <v>2017</v>
      </c>
    </row>
    <row r="2314" spans="1:19" x14ac:dyDescent="0.3">
      <c r="A2314" s="1" t="s">
        <v>2421</v>
      </c>
      <c r="B2314" s="1" t="s">
        <v>51</v>
      </c>
      <c r="C2314" s="1" t="s">
        <v>15</v>
      </c>
      <c r="D2314" s="2">
        <v>45</v>
      </c>
      <c r="E2314" s="1" t="s">
        <v>40</v>
      </c>
      <c r="F2314" s="1" t="s">
        <v>41</v>
      </c>
      <c r="G2314" s="28">
        <v>43004</v>
      </c>
      <c r="H2314" s="3">
        <v>115133.64</v>
      </c>
      <c r="I2314" s="1" t="s">
        <v>18</v>
      </c>
      <c r="J2314" s="1" t="s">
        <v>27</v>
      </c>
      <c r="K2314" s="1" t="s">
        <v>28</v>
      </c>
      <c r="L2314" s="1" t="s">
        <v>20</v>
      </c>
      <c r="M2314" s="1" t="s">
        <v>22</v>
      </c>
      <c r="N2314" s="1" t="s">
        <v>22</v>
      </c>
      <c r="O2314" s="1" t="s">
        <v>20</v>
      </c>
      <c r="P2314" s="1" t="str">
        <f>IFERROR( LOOKUP(Table1[[#This Row],[Age]],$AO$3:$AO$8,$AP$3:$AP$8), "Out of Range")</f>
        <v>45-55</v>
      </c>
      <c r="Q2314" s="1" t="str">
        <f>TEXT(Table1[[#This Row],[Date Joined]],"DD")</f>
        <v>26</v>
      </c>
      <c r="R2314" s="1" t="str">
        <f>TEXT(Table1[[#This Row],[Date Joined]],"MMM")</f>
        <v>Sep</v>
      </c>
      <c r="S2314" s="1" t="str">
        <f>TEXT(Table1[[#This Row],[Date Joined]],"YYYY")</f>
        <v>2017</v>
      </c>
    </row>
    <row r="2315" spans="1:19" x14ac:dyDescent="0.3">
      <c r="A2315" s="1" t="s">
        <v>2422</v>
      </c>
      <c r="B2315" s="1" t="s">
        <v>66</v>
      </c>
      <c r="C2315" s="1" t="s">
        <v>24</v>
      </c>
      <c r="D2315" s="2">
        <v>20</v>
      </c>
      <c r="E2315" s="1" t="s">
        <v>34</v>
      </c>
      <c r="F2315" s="1" t="s">
        <v>17</v>
      </c>
      <c r="G2315" s="28">
        <v>43004</v>
      </c>
      <c r="H2315" s="3">
        <v>48988.97</v>
      </c>
      <c r="I2315" s="1" t="s">
        <v>49</v>
      </c>
      <c r="J2315" s="1" t="s">
        <v>32</v>
      </c>
      <c r="K2315" s="1" t="s">
        <v>28</v>
      </c>
      <c r="L2315" s="1" t="s">
        <v>20</v>
      </c>
      <c r="M2315" s="1" t="s">
        <v>21</v>
      </c>
      <c r="N2315" s="1" t="s">
        <v>22</v>
      </c>
      <c r="O2315" s="1" t="s">
        <v>20</v>
      </c>
      <c r="P2315" s="1" t="str">
        <f>IFERROR( LOOKUP(Table1[[#This Row],[Age]],$AO$3:$AO$8,$AP$3:$AP$8), "Out of Range")</f>
        <v>15-25</v>
      </c>
      <c r="Q2315" s="1" t="str">
        <f>TEXT(Table1[[#This Row],[Date Joined]],"DD")</f>
        <v>26</v>
      </c>
      <c r="R2315" s="1" t="str">
        <f>TEXT(Table1[[#This Row],[Date Joined]],"MMM")</f>
        <v>Sep</v>
      </c>
      <c r="S2315" s="1" t="str">
        <f>TEXT(Table1[[#This Row],[Date Joined]],"YYYY")</f>
        <v>2017</v>
      </c>
    </row>
    <row r="2316" spans="1:19" x14ac:dyDescent="0.3">
      <c r="A2316" s="1" t="s">
        <v>2423</v>
      </c>
      <c r="B2316" s="1" t="s">
        <v>44</v>
      </c>
      <c r="C2316" s="1" t="s">
        <v>24</v>
      </c>
      <c r="D2316" s="2">
        <v>35</v>
      </c>
      <c r="E2316" s="1" t="s">
        <v>34</v>
      </c>
      <c r="F2316" s="1" t="s">
        <v>26</v>
      </c>
      <c r="G2316" s="28">
        <v>43004</v>
      </c>
      <c r="H2316" s="3">
        <v>120235.01</v>
      </c>
      <c r="I2316" s="1" t="s">
        <v>49</v>
      </c>
      <c r="J2316" s="1" t="s">
        <v>19</v>
      </c>
      <c r="K2316" s="1" t="s">
        <v>20</v>
      </c>
      <c r="L2316" s="1" t="s">
        <v>20</v>
      </c>
      <c r="M2316" s="1" t="s">
        <v>21</v>
      </c>
      <c r="N2316" s="1" t="s">
        <v>22</v>
      </c>
      <c r="O2316" s="1" t="s">
        <v>20</v>
      </c>
      <c r="P2316" s="1" t="str">
        <f>IFERROR( LOOKUP(Table1[[#This Row],[Age]],$AO$3:$AO$8,$AP$3:$AP$8), "Out of Range")</f>
        <v>35-45</v>
      </c>
      <c r="Q2316" s="1" t="str">
        <f>TEXT(Table1[[#This Row],[Date Joined]],"DD")</f>
        <v>26</v>
      </c>
      <c r="R2316" s="1" t="str">
        <f>TEXT(Table1[[#This Row],[Date Joined]],"MMM")</f>
        <v>Sep</v>
      </c>
      <c r="S2316" s="1" t="str">
        <f>TEXT(Table1[[#This Row],[Date Joined]],"YYYY")</f>
        <v>2017</v>
      </c>
    </row>
    <row r="2317" spans="1:19" x14ac:dyDescent="0.3">
      <c r="A2317" s="1" t="s">
        <v>2424</v>
      </c>
      <c r="B2317" s="1" t="s">
        <v>70</v>
      </c>
      <c r="C2317" s="1" t="s">
        <v>24</v>
      </c>
      <c r="D2317" s="2">
        <v>34</v>
      </c>
      <c r="E2317" s="1" t="s">
        <v>34</v>
      </c>
      <c r="F2317" s="1" t="s">
        <v>17</v>
      </c>
      <c r="G2317" s="28">
        <v>43004</v>
      </c>
      <c r="H2317" s="3">
        <v>20908.63</v>
      </c>
      <c r="I2317" s="1" t="s">
        <v>31</v>
      </c>
      <c r="J2317" s="1" t="s">
        <v>32</v>
      </c>
      <c r="K2317" s="1" t="s">
        <v>28</v>
      </c>
      <c r="L2317" s="1" t="s">
        <v>20</v>
      </c>
      <c r="M2317" s="1" t="s">
        <v>22</v>
      </c>
      <c r="N2317" s="1" t="s">
        <v>22</v>
      </c>
      <c r="O2317" s="1" t="s">
        <v>20</v>
      </c>
      <c r="P2317" s="1" t="str">
        <f>IFERROR( LOOKUP(Table1[[#This Row],[Age]],$AO$3:$AO$8,$AP$3:$AP$8), "Out of Range")</f>
        <v>26-35</v>
      </c>
      <c r="Q2317" s="1" t="str">
        <f>TEXT(Table1[[#This Row],[Date Joined]],"DD")</f>
        <v>26</v>
      </c>
      <c r="R2317" s="1" t="str">
        <f>TEXT(Table1[[#This Row],[Date Joined]],"MMM")</f>
        <v>Sep</v>
      </c>
      <c r="S2317" s="1" t="str">
        <f>TEXT(Table1[[#This Row],[Date Joined]],"YYYY")</f>
        <v>2017</v>
      </c>
    </row>
    <row r="2318" spans="1:19" x14ac:dyDescent="0.3">
      <c r="A2318" s="1" t="s">
        <v>2425</v>
      </c>
      <c r="B2318" s="1" t="s">
        <v>35</v>
      </c>
      <c r="C2318" s="1" t="s">
        <v>24</v>
      </c>
      <c r="D2318" s="2">
        <v>19</v>
      </c>
      <c r="E2318" s="1" t="s">
        <v>25</v>
      </c>
      <c r="F2318" s="1" t="s">
        <v>26</v>
      </c>
      <c r="G2318" s="28">
        <v>43004</v>
      </c>
      <c r="H2318" s="3">
        <v>95490.16</v>
      </c>
      <c r="I2318" s="1" t="s">
        <v>18</v>
      </c>
      <c r="J2318" s="1" t="s">
        <v>32</v>
      </c>
      <c r="K2318" s="1" t="s">
        <v>28</v>
      </c>
      <c r="L2318" s="1" t="s">
        <v>20</v>
      </c>
      <c r="M2318" s="1" t="s">
        <v>21</v>
      </c>
      <c r="N2318" s="1" t="s">
        <v>22</v>
      </c>
      <c r="O2318" s="1" t="s">
        <v>20</v>
      </c>
      <c r="P2318" s="1" t="str">
        <f>IFERROR( LOOKUP(Table1[[#This Row],[Age]],$AO$3:$AO$8,$AP$3:$AP$8), "Out of Range")</f>
        <v>15-25</v>
      </c>
      <c r="Q2318" s="1" t="str">
        <f>TEXT(Table1[[#This Row],[Date Joined]],"DD")</f>
        <v>26</v>
      </c>
      <c r="R2318" s="1" t="str">
        <f>TEXT(Table1[[#This Row],[Date Joined]],"MMM")</f>
        <v>Sep</v>
      </c>
      <c r="S2318" s="1" t="str">
        <f>TEXT(Table1[[#This Row],[Date Joined]],"YYYY")</f>
        <v>2017</v>
      </c>
    </row>
    <row r="2319" spans="1:19" x14ac:dyDescent="0.3">
      <c r="A2319" s="1" t="s">
        <v>394</v>
      </c>
      <c r="B2319" s="1" t="s">
        <v>35</v>
      </c>
      <c r="C2319" s="1" t="s">
        <v>24</v>
      </c>
      <c r="D2319" s="2">
        <v>31</v>
      </c>
      <c r="E2319" s="1" t="s">
        <v>16</v>
      </c>
      <c r="F2319" s="1" t="s">
        <v>41</v>
      </c>
      <c r="G2319" s="28">
        <v>42846</v>
      </c>
      <c r="H2319" s="3">
        <v>143585.82</v>
      </c>
      <c r="I2319" s="1" t="s">
        <v>31</v>
      </c>
      <c r="J2319" s="1" t="s">
        <v>32</v>
      </c>
      <c r="K2319" s="1" t="s">
        <v>28</v>
      </c>
      <c r="L2319" s="1" t="s">
        <v>20</v>
      </c>
      <c r="M2319" s="1" t="s">
        <v>22</v>
      </c>
      <c r="N2319" s="1" t="s">
        <v>22</v>
      </c>
      <c r="O2319" s="1" t="s">
        <v>20</v>
      </c>
      <c r="P2319" s="1" t="str">
        <f>IFERROR( LOOKUP(Table1[[#This Row],[Age]],$AO$3:$AO$8,$AP$3:$AP$8), "Out of Range")</f>
        <v>26-35</v>
      </c>
      <c r="Q2319" s="1" t="str">
        <f>TEXT(Table1[[#This Row],[Date Joined]],"DD")</f>
        <v>21</v>
      </c>
      <c r="R2319" s="1" t="str">
        <f>TEXT(Table1[[#This Row],[Date Joined]],"MMM")</f>
        <v>Apr</v>
      </c>
      <c r="S2319" s="1" t="str">
        <f>TEXT(Table1[[#This Row],[Date Joined]],"YYYY")</f>
        <v>2017</v>
      </c>
    </row>
    <row r="2320" spans="1:19" x14ac:dyDescent="0.3">
      <c r="A2320" s="1" t="s">
        <v>2427</v>
      </c>
      <c r="B2320" s="1" t="s">
        <v>67</v>
      </c>
      <c r="C2320" s="1" t="s">
        <v>24</v>
      </c>
      <c r="D2320" s="2">
        <v>40</v>
      </c>
      <c r="E2320" s="1" t="s">
        <v>25</v>
      </c>
      <c r="F2320" s="1" t="s">
        <v>17</v>
      </c>
      <c r="G2320" s="28">
        <v>43004</v>
      </c>
      <c r="H2320" s="3">
        <v>9760.58</v>
      </c>
      <c r="I2320" s="1" t="s">
        <v>18</v>
      </c>
      <c r="J2320" s="1" t="s">
        <v>27</v>
      </c>
      <c r="K2320" s="1" t="s">
        <v>28</v>
      </c>
      <c r="L2320" s="1" t="s">
        <v>20</v>
      </c>
      <c r="M2320" s="1" t="s">
        <v>21</v>
      </c>
      <c r="N2320" s="1" t="s">
        <v>29</v>
      </c>
      <c r="O2320" s="1" t="s">
        <v>20</v>
      </c>
      <c r="P2320" s="1" t="str">
        <f>IFERROR( LOOKUP(Table1[[#This Row],[Age]],$AO$3:$AO$8,$AP$3:$AP$8), "Out of Range")</f>
        <v>35-45</v>
      </c>
      <c r="Q2320" s="1" t="str">
        <f>TEXT(Table1[[#This Row],[Date Joined]],"DD")</f>
        <v>26</v>
      </c>
      <c r="R2320" s="1" t="str">
        <f>TEXT(Table1[[#This Row],[Date Joined]],"MMM")</f>
        <v>Sep</v>
      </c>
      <c r="S2320" s="1" t="str">
        <f>TEXT(Table1[[#This Row],[Date Joined]],"YYYY")</f>
        <v>2017</v>
      </c>
    </row>
    <row r="2321" spans="1:19" x14ac:dyDescent="0.3">
      <c r="A2321" s="1" t="s">
        <v>404</v>
      </c>
      <c r="B2321" s="1" t="s">
        <v>44</v>
      </c>
      <c r="C2321" s="1" t="s">
        <v>24</v>
      </c>
      <c r="D2321" s="2">
        <v>31</v>
      </c>
      <c r="E2321" s="1" t="s">
        <v>16</v>
      </c>
      <c r="F2321" s="1" t="s">
        <v>17</v>
      </c>
      <c r="G2321" s="28">
        <v>42848</v>
      </c>
      <c r="H2321" s="3">
        <v>75421.25</v>
      </c>
      <c r="I2321" s="1" t="s">
        <v>49</v>
      </c>
      <c r="J2321" s="1" t="s">
        <v>22</v>
      </c>
      <c r="K2321" s="1" t="s">
        <v>28</v>
      </c>
      <c r="L2321" s="1" t="s">
        <v>20</v>
      </c>
      <c r="M2321" s="1" t="s">
        <v>21</v>
      </c>
      <c r="N2321" s="1" t="s">
        <v>22</v>
      </c>
      <c r="O2321" s="1" t="s">
        <v>28</v>
      </c>
      <c r="P2321" s="1" t="str">
        <f>IFERROR( LOOKUP(Table1[[#This Row],[Age]],$AO$3:$AO$8,$AP$3:$AP$8), "Out of Range")</f>
        <v>26-35</v>
      </c>
      <c r="Q2321" s="1" t="str">
        <f>TEXT(Table1[[#This Row],[Date Joined]],"DD")</f>
        <v>23</v>
      </c>
      <c r="R2321" s="1" t="str">
        <f>TEXT(Table1[[#This Row],[Date Joined]],"MMM")</f>
        <v>Apr</v>
      </c>
      <c r="S2321" s="1" t="str">
        <f>TEXT(Table1[[#This Row],[Date Joined]],"YYYY")</f>
        <v>2017</v>
      </c>
    </row>
    <row r="2322" spans="1:19" x14ac:dyDescent="0.3">
      <c r="A2322" s="1" t="s">
        <v>2429</v>
      </c>
      <c r="B2322" s="1" t="s">
        <v>33</v>
      </c>
      <c r="C2322" s="1" t="s">
        <v>24</v>
      </c>
      <c r="D2322" s="2">
        <v>46</v>
      </c>
      <c r="E2322" s="1" t="s">
        <v>16</v>
      </c>
      <c r="F2322" s="1" t="s">
        <v>17</v>
      </c>
      <c r="G2322" s="28">
        <v>43005</v>
      </c>
      <c r="H2322" s="3">
        <v>39659.07</v>
      </c>
      <c r="I2322" s="1" t="s">
        <v>31</v>
      </c>
      <c r="J2322" s="1" t="s">
        <v>32</v>
      </c>
      <c r="K2322" s="1" t="s">
        <v>20</v>
      </c>
      <c r="L2322" s="1" t="s">
        <v>20</v>
      </c>
      <c r="M2322" s="1" t="s">
        <v>22</v>
      </c>
      <c r="N2322" s="1" t="s">
        <v>22</v>
      </c>
      <c r="O2322" s="1" t="s">
        <v>20</v>
      </c>
      <c r="P2322" s="1" t="str">
        <f>IFERROR( LOOKUP(Table1[[#This Row],[Age]],$AO$3:$AO$8,$AP$3:$AP$8), "Out of Range")</f>
        <v>45-55</v>
      </c>
      <c r="Q2322" s="1" t="str">
        <f>TEXT(Table1[[#This Row],[Date Joined]],"DD")</f>
        <v>27</v>
      </c>
      <c r="R2322" s="1" t="str">
        <f>TEXT(Table1[[#This Row],[Date Joined]],"MMM")</f>
        <v>Sep</v>
      </c>
      <c r="S2322" s="1" t="str">
        <f>TEXT(Table1[[#This Row],[Date Joined]],"YYYY")</f>
        <v>2017</v>
      </c>
    </row>
    <row r="2323" spans="1:19" x14ac:dyDescent="0.3">
      <c r="A2323" s="1" t="s">
        <v>2430</v>
      </c>
      <c r="B2323" s="1" t="s">
        <v>60</v>
      </c>
      <c r="C2323" s="1" t="s">
        <v>24</v>
      </c>
      <c r="D2323" s="2">
        <v>43</v>
      </c>
      <c r="E2323" s="1" t="s">
        <v>16</v>
      </c>
      <c r="F2323" s="1" t="s">
        <v>17</v>
      </c>
      <c r="G2323" s="28">
        <v>43005</v>
      </c>
      <c r="H2323" s="3">
        <v>11693.24</v>
      </c>
      <c r="I2323" s="1" t="s">
        <v>31</v>
      </c>
      <c r="J2323" s="1" t="s">
        <v>27</v>
      </c>
      <c r="K2323" s="1" t="s">
        <v>28</v>
      </c>
      <c r="L2323" s="1" t="s">
        <v>20</v>
      </c>
      <c r="M2323" s="1" t="s">
        <v>22</v>
      </c>
      <c r="N2323" s="1" t="s">
        <v>22</v>
      </c>
      <c r="O2323" s="1" t="s">
        <v>28</v>
      </c>
      <c r="P2323" s="1" t="str">
        <f>IFERROR( LOOKUP(Table1[[#This Row],[Age]],$AO$3:$AO$8,$AP$3:$AP$8), "Out of Range")</f>
        <v>35-45</v>
      </c>
      <c r="Q2323" s="1" t="str">
        <f>TEXT(Table1[[#This Row],[Date Joined]],"DD")</f>
        <v>27</v>
      </c>
      <c r="R2323" s="1" t="str">
        <f>TEXT(Table1[[#This Row],[Date Joined]],"MMM")</f>
        <v>Sep</v>
      </c>
      <c r="S2323" s="1" t="str">
        <f>TEXT(Table1[[#This Row],[Date Joined]],"YYYY")</f>
        <v>2017</v>
      </c>
    </row>
    <row r="2324" spans="1:19" x14ac:dyDescent="0.3">
      <c r="A2324" s="1" t="s">
        <v>2431</v>
      </c>
      <c r="B2324" s="1" t="s">
        <v>98</v>
      </c>
      <c r="C2324" s="1" t="s">
        <v>15</v>
      </c>
      <c r="D2324" s="2">
        <v>40</v>
      </c>
      <c r="E2324" s="1" t="s">
        <v>16</v>
      </c>
      <c r="F2324" s="1" t="s">
        <v>26</v>
      </c>
      <c r="G2324" s="28">
        <v>43005</v>
      </c>
      <c r="H2324" s="3">
        <v>106519.07</v>
      </c>
      <c r="I2324" s="1" t="s">
        <v>18</v>
      </c>
      <c r="J2324" s="1" t="s">
        <v>19</v>
      </c>
      <c r="K2324" s="1" t="s">
        <v>20</v>
      </c>
      <c r="L2324" s="1" t="s">
        <v>20</v>
      </c>
      <c r="M2324" s="1" t="s">
        <v>21</v>
      </c>
      <c r="N2324" s="1" t="s">
        <v>22</v>
      </c>
      <c r="O2324" s="1" t="s">
        <v>20</v>
      </c>
      <c r="P2324" s="1" t="str">
        <f>IFERROR( LOOKUP(Table1[[#This Row],[Age]],$AO$3:$AO$8,$AP$3:$AP$8), "Out of Range")</f>
        <v>35-45</v>
      </c>
      <c r="Q2324" s="1" t="str">
        <f>TEXT(Table1[[#This Row],[Date Joined]],"DD")</f>
        <v>27</v>
      </c>
      <c r="R2324" s="1" t="str">
        <f>TEXT(Table1[[#This Row],[Date Joined]],"MMM")</f>
        <v>Sep</v>
      </c>
      <c r="S2324" s="1" t="str">
        <f>TEXT(Table1[[#This Row],[Date Joined]],"YYYY")</f>
        <v>2017</v>
      </c>
    </row>
    <row r="2325" spans="1:19" x14ac:dyDescent="0.3">
      <c r="A2325" s="1" t="s">
        <v>2432</v>
      </c>
      <c r="B2325" s="1" t="s">
        <v>90</v>
      </c>
      <c r="C2325" s="1" t="s">
        <v>15</v>
      </c>
      <c r="D2325" s="2">
        <v>37</v>
      </c>
      <c r="E2325" s="1" t="s">
        <v>16</v>
      </c>
      <c r="F2325" s="1" t="s">
        <v>41</v>
      </c>
      <c r="G2325" s="28">
        <v>43005</v>
      </c>
      <c r="H2325" s="3">
        <v>9001.19</v>
      </c>
      <c r="I2325" s="1" t="s">
        <v>18</v>
      </c>
      <c r="J2325" s="1" t="s">
        <v>27</v>
      </c>
      <c r="K2325" s="1" t="s">
        <v>20</v>
      </c>
      <c r="L2325" s="1" t="s">
        <v>20</v>
      </c>
      <c r="M2325" s="1" t="s">
        <v>21</v>
      </c>
      <c r="N2325" s="1" t="s">
        <v>22</v>
      </c>
      <c r="O2325" s="1" t="s">
        <v>20</v>
      </c>
      <c r="P2325" s="1" t="str">
        <f>IFERROR( LOOKUP(Table1[[#This Row],[Age]],$AO$3:$AO$8,$AP$3:$AP$8), "Out of Range")</f>
        <v>35-45</v>
      </c>
      <c r="Q2325" s="1" t="str">
        <f>TEXT(Table1[[#This Row],[Date Joined]],"DD")</f>
        <v>27</v>
      </c>
      <c r="R2325" s="1" t="str">
        <f>TEXT(Table1[[#This Row],[Date Joined]],"MMM")</f>
        <v>Sep</v>
      </c>
      <c r="S2325" s="1" t="str">
        <f>TEXT(Table1[[#This Row],[Date Joined]],"YYYY")</f>
        <v>2017</v>
      </c>
    </row>
    <row r="2326" spans="1:19" x14ac:dyDescent="0.3">
      <c r="A2326" s="1" t="s">
        <v>2433</v>
      </c>
      <c r="B2326" s="1" t="s">
        <v>100</v>
      </c>
      <c r="C2326" s="1" t="s">
        <v>24</v>
      </c>
      <c r="D2326" s="2">
        <v>45</v>
      </c>
      <c r="E2326" s="1" t="s">
        <v>16</v>
      </c>
      <c r="F2326" s="1" t="s">
        <v>41</v>
      </c>
      <c r="G2326" s="28">
        <v>43005</v>
      </c>
      <c r="H2326" s="3">
        <v>101925.93</v>
      </c>
      <c r="I2326" s="1" t="s">
        <v>18</v>
      </c>
      <c r="J2326" s="1" t="s">
        <v>27</v>
      </c>
      <c r="K2326" s="1" t="s">
        <v>28</v>
      </c>
      <c r="L2326" s="1" t="s">
        <v>28</v>
      </c>
      <c r="M2326" s="1" t="s">
        <v>22</v>
      </c>
      <c r="N2326" s="1" t="s">
        <v>22</v>
      </c>
      <c r="O2326" s="1" t="s">
        <v>20</v>
      </c>
      <c r="P2326" s="1" t="str">
        <f>IFERROR( LOOKUP(Table1[[#This Row],[Age]],$AO$3:$AO$8,$AP$3:$AP$8), "Out of Range")</f>
        <v>45-55</v>
      </c>
      <c r="Q2326" s="1" t="str">
        <f>TEXT(Table1[[#This Row],[Date Joined]],"DD")</f>
        <v>27</v>
      </c>
      <c r="R2326" s="1" t="str">
        <f>TEXT(Table1[[#This Row],[Date Joined]],"MMM")</f>
        <v>Sep</v>
      </c>
      <c r="S2326" s="1" t="str">
        <f>TEXT(Table1[[#This Row],[Date Joined]],"YYYY")</f>
        <v>2017</v>
      </c>
    </row>
    <row r="2327" spans="1:19" x14ac:dyDescent="0.3">
      <c r="A2327" s="1" t="s">
        <v>2434</v>
      </c>
      <c r="B2327" s="1" t="s">
        <v>57</v>
      </c>
      <c r="C2327" s="1" t="s">
        <v>24</v>
      </c>
      <c r="D2327" s="2">
        <v>45</v>
      </c>
      <c r="E2327" s="1" t="s">
        <v>16</v>
      </c>
      <c r="F2327" s="1" t="s">
        <v>17</v>
      </c>
      <c r="G2327" s="28">
        <v>43005</v>
      </c>
      <c r="H2327" s="3">
        <v>88579.36</v>
      </c>
      <c r="I2327" s="1" t="s">
        <v>31</v>
      </c>
      <c r="J2327" s="1" t="s">
        <v>27</v>
      </c>
      <c r="K2327" s="1" t="s">
        <v>28</v>
      </c>
      <c r="L2327" s="1" t="s">
        <v>20</v>
      </c>
      <c r="M2327" s="1" t="s">
        <v>21</v>
      </c>
      <c r="N2327" s="1" t="s">
        <v>38</v>
      </c>
      <c r="O2327" s="1" t="s">
        <v>20</v>
      </c>
      <c r="P2327" s="1" t="str">
        <f>IFERROR( LOOKUP(Table1[[#This Row],[Age]],$AO$3:$AO$8,$AP$3:$AP$8), "Out of Range")</f>
        <v>45-55</v>
      </c>
      <c r="Q2327" s="1" t="str">
        <f>TEXT(Table1[[#This Row],[Date Joined]],"DD")</f>
        <v>27</v>
      </c>
      <c r="R2327" s="1" t="str">
        <f>TEXT(Table1[[#This Row],[Date Joined]],"MMM")</f>
        <v>Sep</v>
      </c>
      <c r="S2327" s="1" t="str">
        <f>TEXT(Table1[[#This Row],[Date Joined]],"YYYY")</f>
        <v>2017</v>
      </c>
    </row>
    <row r="2328" spans="1:19" x14ac:dyDescent="0.3">
      <c r="A2328" s="1" t="s">
        <v>422</v>
      </c>
      <c r="B2328" s="1" t="s">
        <v>83</v>
      </c>
      <c r="C2328" s="1" t="s">
        <v>24</v>
      </c>
      <c r="D2328" s="2">
        <v>31</v>
      </c>
      <c r="E2328" s="1" t="s">
        <v>16</v>
      </c>
      <c r="F2328" s="1" t="s">
        <v>17</v>
      </c>
      <c r="G2328" s="28">
        <v>42851</v>
      </c>
      <c r="H2328" s="3">
        <v>129624.15</v>
      </c>
      <c r="I2328" s="1" t="s">
        <v>18</v>
      </c>
      <c r="J2328" s="1" t="s">
        <v>32</v>
      </c>
      <c r="K2328" s="1" t="s">
        <v>20</v>
      </c>
      <c r="L2328" s="1" t="s">
        <v>28</v>
      </c>
      <c r="M2328" s="1" t="s">
        <v>21</v>
      </c>
      <c r="N2328" s="1" t="s">
        <v>22</v>
      </c>
      <c r="O2328" s="1" t="s">
        <v>20</v>
      </c>
      <c r="P2328" s="1" t="str">
        <f>IFERROR( LOOKUP(Table1[[#This Row],[Age]],$AO$3:$AO$8,$AP$3:$AP$8), "Out of Range")</f>
        <v>26-35</v>
      </c>
      <c r="Q2328" s="1" t="str">
        <f>TEXT(Table1[[#This Row],[Date Joined]],"DD")</f>
        <v>26</v>
      </c>
      <c r="R2328" s="1" t="str">
        <f>TEXT(Table1[[#This Row],[Date Joined]],"MMM")</f>
        <v>Apr</v>
      </c>
      <c r="S2328" s="1" t="str">
        <f>TEXT(Table1[[#This Row],[Date Joined]],"YYYY")</f>
        <v>2017</v>
      </c>
    </row>
    <row r="2329" spans="1:19" x14ac:dyDescent="0.3">
      <c r="A2329" s="1" t="s">
        <v>2436</v>
      </c>
      <c r="B2329" s="1" t="s">
        <v>46</v>
      </c>
      <c r="C2329" s="1" t="s">
        <v>24</v>
      </c>
      <c r="D2329" s="2">
        <v>37</v>
      </c>
      <c r="E2329" s="1" t="s">
        <v>16</v>
      </c>
      <c r="F2329" s="1" t="s">
        <v>26</v>
      </c>
      <c r="G2329" s="28">
        <v>43005</v>
      </c>
      <c r="H2329" s="3">
        <v>38772.21</v>
      </c>
      <c r="I2329" s="1" t="s">
        <v>18</v>
      </c>
      <c r="J2329" s="1" t="s">
        <v>27</v>
      </c>
      <c r="K2329" s="1" t="s">
        <v>28</v>
      </c>
      <c r="L2329" s="1" t="s">
        <v>28</v>
      </c>
      <c r="M2329" s="1" t="s">
        <v>22</v>
      </c>
      <c r="N2329" s="1" t="s">
        <v>22</v>
      </c>
      <c r="O2329" s="1" t="s">
        <v>20</v>
      </c>
      <c r="P2329" s="1" t="str">
        <f>IFERROR( LOOKUP(Table1[[#This Row],[Age]],$AO$3:$AO$8,$AP$3:$AP$8), "Out of Range")</f>
        <v>35-45</v>
      </c>
      <c r="Q2329" s="1" t="str">
        <f>TEXT(Table1[[#This Row],[Date Joined]],"DD")</f>
        <v>27</v>
      </c>
      <c r="R2329" s="1" t="str">
        <f>TEXT(Table1[[#This Row],[Date Joined]],"MMM")</f>
        <v>Sep</v>
      </c>
      <c r="S2329" s="1" t="str">
        <f>TEXT(Table1[[#This Row],[Date Joined]],"YYYY")</f>
        <v>2017</v>
      </c>
    </row>
    <row r="2330" spans="1:19" x14ac:dyDescent="0.3">
      <c r="A2330" s="1" t="s">
        <v>2437</v>
      </c>
      <c r="B2330" s="1" t="s">
        <v>66</v>
      </c>
      <c r="C2330" s="1" t="s">
        <v>24</v>
      </c>
      <c r="D2330" s="2">
        <v>53</v>
      </c>
      <c r="E2330" s="1" t="s">
        <v>40</v>
      </c>
      <c r="F2330" s="1" t="s">
        <v>41</v>
      </c>
      <c r="G2330" s="28">
        <v>43005</v>
      </c>
      <c r="H2330" s="3">
        <v>62244.13</v>
      </c>
      <c r="I2330" s="1" t="s">
        <v>31</v>
      </c>
      <c r="J2330" s="1" t="s">
        <v>27</v>
      </c>
      <c r="K2330" s="1" t="s">
        <v>28</v>
      </c>
      <c r="L2330" s="1" t="s">
        <v>20</v>
      </c>
      <c r="M2330" s="1" t="s">
        <v>21</v>
      </c>
      <c r="N2330" s="1" t="s">
        <v>22</v>
      </c>
      <c r="O2330" s="1" t="s">
        <v>20</v>
      </c>
      <c r="P2330" s="1" t="str">
        <f>IFERROR( LOOKUP(Table1[[#This Row],[Age]],$AO$3:$AO$8,$AP$3:$AP$8), "Out of Range")</f>
        <v>45-55</v>
      </c>
      <c r="Q2330" s="1" t="str">
        <f>TEXT(Table1[[#This Row],[Date Joined]],"DD")</f>
        <v>27</v>
      </c>
      <c r="R2330" s="1" t="str">
        <f>TEXT(Table1[[#This Row],[Date Joined]],"MMM")</f>
        <v>Sep</v>
      </c>
      <c r="S2330" s="1" t="str">
        <f>TEXT(Table1[[#This Row],[Date Joined]],"YYYY")</f>
        <v>2017</v>
      </c>
    </row>
    <row r="2331" spans="1:19" x14ac:dyDescent="0.3">
      <c r="A2331" s="1" t="s">
        <v>2438</v>
      </c>
      <c r="B2331" s="1" t="s">
        <v>79</v>
      </c>
      <c r="C2331" s="1" t="s">
        <v>15</v>
      </c>
      <c r="D2331" s="2">
        <v>58</v>
      </c>
      <c r="E2331" s="1" t="s">
        <v>40</v>
      </c>
      <c r="F2331" s="1" t="s">
        <v>41</v>
      </c>
      <c r="G2331" s="28">
        <v>43005</v>
      </c>
      <c r="H2331" s="3">
        <v>87631.3</v>
      </c>
      <c r="I2331" s="1" t="s">
        <v>49</v>
      </c>
      <c r="J2331" s="1" t="s">
        <v>27</v>
      </c>
      <c r="K2331" s="1" t="s">
        <v>28</v>
      </c>
      <c r="L2331" s="1" t="s">
        <v>20</v>
      </c>
      <c r="M2331" s="1" t="s">
        <v>21</v>
      </c>
      <c r="N2331" s="1" t="s">
        <v>22</v>
      </c>
      <c r="O2331" s="1" t="s">
        <v>20</v>
      </c>
      <c r="P2331" s="1" t="str">
        <f>IFERROR( LOOKUP(Table1[[#This Row],[Age]],$AO$3:$AO$8,$AP$3:$AP$8), "Out of Range")</f>
        <v>55-65</v>
      </c>
      <c r="Q2331" s="1" t="str">
        <f>TEXT(Table1[[#This Row],[Date Joined]],"DD")</f>
        <v>27</v>
      </c>
      <c r="R2331" s="1" t="str">
        <f>TEXT(Table1[[#This Row],[Date Joined]],"MMM")</f>
        <v>Sep</v>
      </c>
      <c r="S2331" s="1" t="str">
        <f>TEXT(Table1[[#This Row],[Date Joined]],"YYYY")</f>
        <v>2017</v>
      </c>
    </row>
    <row r="2332" spans="1:19" x14ac:dyDescent="0.3">
      <c r="A2332" s="1" t="s">
        <v>2439</v>
      </c>
      <c r="B2332" s="1" t="s">
        <v>96</v>
      </c>
      <c r="C2332" s="1" t="s">
        <v>15</v>
      </c>
      <c r="D2332" s="2">
        <v>52</v>
      </c>
      <c r="E2332" s="1" t="s">
        <v>40</v>
      </c>
      <c r="F2332" s="1" t="s">
        <v>26</v>
      </c>
      <c r="G2332" s="28">
        <v>43005</v>
      </c>
      <c r="H2332" s="3">
        <v>95610.03</v>
      </c>
      <c r="I2332" s="1" t="s">
        <v>31</v>
      </c>
      <c r="J2332" s="1" t="s">
        <v>27</v>
      </c>
      <c r="K2332" s="1" t="s">
        <v>28</v>
      </c>
      <c r="L2332" s="1" t="s">
        <v>20</v>
      </c>
      <c r="M2332" s="1" t="s">
        <v>21</v>
      </c>
      <c r="N2332" s="1" t="s">
        <v>22</v>
      </c>
      <c r="O2332" s="1" t="s">
        <v>20</v>
      </c>
      <c r="P2332" s="1" t="str">
        <f>IFERROR( LOOKUP(Table1[[#This Row],[Age]],$AO$3:$AO$8,$AP$3:$AP$8), "Out of Range")</f>
        <v>45-55</v>
      </c>
      <c r="Q2332" s="1" t="str">
        <f>TEXT(Table1[[#This Row],[Date Joined]],"DD")</f>
        <v>27</v>
      </c>
      <c r="R2332" s="1" t="str">
        <f>TEXT(Table1[[#This Row],[Date Joined]],"MMM")</f>
        <v>Sep</v>
      </c>
      <c r="S2332" s="1" t="str">
        <f>TEXT(Table1[[#This Row],[Date Joined]],"YYYY")</f>
        <v>2017</v>
      </c>
    </row>
    <row r="2333" spans="1:19" x14ac:dyDescent="0.3">
      <c r="A2333" s="1" t="s">
        <v>2440</v>
      </c>
      <c r="B2333" s="1" t="s">
        <v>85</v>
      </c>
      <c r="C2333" s="1" t="s">
        <v>15</v>
      </c>
      <c r="D2333" s="2">
        <v>54</v>
      </c>
      <c r="E2333" s="1" t="s">
        <v>40</v>
      </c>
      <c r="F2333" s="1" t="s">
        <v>26</v>
      </c>
      <c r="G2333" s="28">
        <v>43005</v>
      </c>
      <c r="H2333" s="3">
        <v>51912.76</v>
      </c>
      <c r="I2333" s="1" t="s">
        <v>31</v>
      </c>
      <c r="J2333" s="1" t="s">
        <v>32</v>
      </c>
      <c r="K2333" s="1" t="s">
        <v>20</v>
      </c>
      <c r="L2333" s="1" t="s">
        <v>20</v>
      </c>
      <c r="M2333" s="1" t="s">
        <v>21</v>
      </c>
      <c r="N2333" s="1" t="s">
        <v>22</v>
      </c>
      <c r="O2333" s="1" t="s">
        <v>20</v>
      </c>
      <c r="P2333" s="1" t="str">
        <f>IFERROR( LOOKUP(Table1[[#This Row],[Age]],$AO$3:$AO$8,$AP$3:$AP$8), "Out of Range")</f>
        <v>45-55</v>
      </c>
      <c r="Q2333" s="1" t="str">
        <f>TEXT(Table1[[#This Row],[Date Joined]],"DD")</f>
        <v>27</v>
      </c>
      <c r="R2333" s="1" t="str">
        <f>TEXT(Table1[[#This Row],[Date Joined]],"MMM")</f>
        <v>Sep</v>
      </c>
      <c r="S2333" s="1" t="str">
        <f>TEXT(Table1[[#This Row],[Date Joined]],"YYYY")</f>
        <v>2017</v>
      </c>
    </row>
    <row r="2334" spans="1:19" x14ac:dyDescent="0.3">
      <c r="A2334" s="1" t="s">
        <v>2441</v>
      </c>
      <c r="B2334" s="1" t="s">
        <v>36</v>
      </c>
      <c r="C2334" s="1" t="s">
        <v>15</v>
      </c>
      <c r="D2334" s="2">
        <v>50</v>
      </c>
      <c r="E2334" s="1" t="s">
        <v>40</v>
      </c>
      <c r="F2334" s="1" t="s">
        <v>26</v>
      </c>
      <c r="G2334" s="28">
        <v>43005</v>
      </c>
      <c r="H2334" s="3">
        <v>4844.3</v>
      </c>
      <c r="I2334" s="1" t="s">
        <v>18</v>
      </c>
      <c r="J2334" s="1" t="s">
        <v>32</v>
      </c>
      <c r="K2334" s="1" t="s">
        <v>28</v>
      </c>
      <c r="L2334" s="1" t="s">
        <v>20</v>
      </c>
      <c r="M2334" s="1" t="s">
        <v>21</v>
      </c>
      <c r="N2334" s="1" t="s">
        <v>38</v>
      </c>
      <c r="O2334" s="1" t="s">
        <v>28</v>
      </c>
      <c r="P2334" s="1" t="str">
        <f>IFERROR( LOOKUP(Table1[[#This Row],[Age]],$AO$3:$AO$8,$AP$3:$AP$8), "Out of Range")</f>
        <v>45-55</v>
      </c>
      <c r="Q2334" s="1" t="str">
        <f>TEXT(Table1[[#This Row],[Date Joined]],"DD")</f>
        <v>27</v>
      </c>
      <c r="R2334" s="1" t="str">
        <f>TEXT(Table1[[#This Row],[Date Joined]],"MMM")</f>
        <v>Sep</v>
      </c>
      <c r="S2334" s="1" t="str">
        <f>TEXT(Table1[[#This Row],[Date Joined]],"YYYY")</f>
        <v>2017</v>
      </c>
    </row>
    <row r="2335" spans="1:19" x14ac:dyDescent="0.3">
      <c r="A2335" s="1" t="s">
        <v>438</v>
      </c>
      <c r="B2335" s="1" t="s">
        <v>104</v>
      </c>
      <c r="C2335" s="1" t="s">
        <v>24</v>
      </c>
      <c r="D2335" s="2">
        <v>31</v>
      </c>
      <c r="E2335" s="1" t="s">
        <v>16</v>
      </c>
      <c r="F2335" s="1" t="s">
        <v>17</v>
      </c>
      <c r="G2335" s="28">
        <v>42853</v>
      </c>
      <c r="H2335" s="3">
        <v>29749.84</v>
      </c>
      <c r="I2335" s="1" t="s">
        <v>31</v>
      </c>
      <c r="J2335" s="1" t="s">
        <v>27</v>
      </c>
      <c r="K2335" s="1" t="s">
        <v>28</v>
      </c>
      <c r="L2335" s="1" t="s">
        <v>20</v>
      </c>
      <c r="M2335" s="1" t="s">
        <v>22</v>
      </c>
      <c r="N2335" s="1" t="s">
        <v>22</v>
      </c>
      <c r="O2335" s="1" t="s">
        <v>20</v>
      </c>
      <c r="P2335" s="1" t="str">
        <f>IFERROR( LOOKUP(Table1[[#This Row],[Age]],$AO$3:$AO$8,$AP$3:$AP$8), "Out of Range")</f>
        <v>26-35</v>
      </c>
      <c r="Q2335" s="1" t="str">
        <f>TEXT(Table1[[#This Row],[Date Joined]],"DD")</f>
        <v>28</v>
      </c>
      <c r="R2335" s="1" t="str">
        <f>TEXT(Table1[[#This Row],[Date Joined]],"MMM")</f>
        <v>Apr</v>
      </c>
      <c r="S2335" s="1" t="str">
        <f>TEXT(Table1[[#This Row],[Date Joined]],"YYYY")</f>
        <v>2017</v>
      </c>
    </row>
    <row r="2336" spans="1:19" x14ac:dyDescent="0.3">
      <c r="A2336" s="1" t="s">
        <v>2443</v>
      </c>
      <c r="B2336" s="1" t="s">
        <v>33</v>
      </c>
      <c r="C2336" s="1" t="s">
        <v>15</v>
      </c>
      <c r="D2336" s="2">
        <v>36</v>
      </c>
      <c r="E2336" s="1" t="s">
        <v>34</v>
      </c>
      <c r="F2336" s="1" t="s">
        <v>17</v>
      </c>
      <c r="G2336" s="28">
        <v>43005</v>
      </c>
      <c r="H2336" s="3">
        <v>215236.99</v>
      </c>
      <c r="I2336" s="1" t="s">
        <v>18</v>
      </c>
      <c r="J2336" s="1" t="s">
        <v>27</v>
      </c>
      <c r="K2336" s="1" t="s">
        <v>28</v>
      </c>
      <c r="L2336" s="1" t="s">
        <v>20</v>
      </c>
      <c r="M2336" s="1" t="s">
        <v>22</v>
      </c>
      <c r="N2336" s="1" t="s">
        <v>22</v>
      </c>
      <c r="O2336" s="1" t="s">
        <v>20</v>
      </c>
      <c r="P2336" s="1" t="str">
        <f>IFERROR( LOOKUP(Table1[[#This Row],[Age]],$AO$3:$AO$8,$AP$3:$AP$8), "Out of Range")</f>
        <v>35-45</v>
      </c>
      <c r="Q2336" s="1" t="str">
        <f>TEXT(Table1[[#This Row],[Date Joined]],"DD")</f>
        <v>27</v>
      </c>
      <c r="R2336" s="1" t="str">
        <f>TEXT(Table1[[#This Row],[Date Joined]],"MMM")</f>
        <v>Sep</v>
      </c>
      <c r="S2336" s="1" t="str">
        <f>TEXT(Table1[[#This Row],[Date Joined]],"YYYY")</f>
        <v>2017</v>
      </c>
    </row>
    <row r="2337" spans="1:19" x14ac:dyDescent="0.3">
      <c r="A2337" s="1" t="s">
        <v>454</v>
      </c>
      <c r="B2337" s="1" t="s">
        <v>91</v>
      </c>
      <c r="C2337" s="1" t="s">
        <v>15</v>
      </c>
      <c r="D2337" s="2">
        <v>31</v>
      </c>
      <c r="E2337" s="1" t="s">
        <v>16</v>
      </c>
      <c r="F2337" s="1" t="s">
        <v>17</v>
      </c>
      <c r="G2337" s="28">
        <v>42857</v>
      </c>
      <c r="H2337" s="3">
        <v>30700.63</v>
      </c>
      <c r="I2337" s="1" t="s">
        <v>31</v>
      </c>
      <c r="J2337" s="1" t="s">
        <v>27</v>
      </c>
      <c r="K2337" s="1" t="s">
        <v>28</v>
      </c>
      <c r="L2337" s="1" t="s">
        <v>28</v>
      </c>
      <c r="M2337" s="1" t="s">
        <v>21</v>
      </c>
      <c r="N2337" s="1" t="s">
        <v>29</v>
      </c>
      <c r="O2337" s="1" t="s">
        <v>20</v>
      </c>
      <c r="P2337" s="1" t="str">
        <f>IFERROR( LOOKUP(Table1[[#This Row],[Age]],$AO$3:$AO$8,$AP$3:$AP$8), "Out of Range")</f>
        <v>26-35</v>
      </c>
      <c r="Q2337" s="1" t="str">
        <f>TEXT(Table1[[#This Row],[Date Joined]],"DD")</f>
        <v>02</v>
      </c>
      <c r="R2337" s="1" t="str">
        <f>TEXT(Table1[[#This Row],[Date Joined]],"MMM")</f>
        <v>May</v>
      </c>
      <c r="S2337" s="1" t="str">
        <f>TEXT(Table1[[#This Row],[Date Joined]],"YYYY")</f>
        <v>2017</v>
      </c>
    </row>
    <row r="2338" spans="1:19" x14ac:dyDescent="0.3">
      <c r="A2338" s="1" t="s">
        <v>2445</v>
      </c>
      <c r="B2338" s="1" t="s">
        <v>56</v>
      </c>
      <c r="C2338" s="1" t="s">
        <v>24</v>
      </c>
      <c r="D2338" s="2">
        <v>40</v>
      </c>
      <c r="E2338" s="1" t="s">
        <v>25</v>
      </c>
      <c r="F2338" s="1" t="s">
        <v>17</v>
      </c>
      <c r="G2338" s="28">
        <v>43005</v>
      </c>
      <c r="H2338" s="3">
        <v>59796.54</v>
      </c>
      <c r="I2338" s="1" t="s">
        <v>18</v>
      </c>
      <c r="J2338" s="1" t="s">
        <v>32</v>
      </c>
      <c r="K2338" s="1" t="s">
        <v>28</v>
      </c>
      <c r="L2338" s="1" t="s">
        <v>20</v>
      </c>
      <c r="M2338" s="1" t="s">
        <v>21</v>
      </c>
      <c r="N2338" s="1" t="s">
        <v>22</v>
      </c>
      <c r="O2338" s="1" t="s">
        <v>20</v>
      </c>
      <c r="P2338" s="1" t="str">
        <f>IFERROR( LOOKUP(Table1[[#This Row],[Age]],$AO$3:$AO$8,$AP$3:$AP$8), "Out of Range")</f>
        <v>35-45</v>
      </c>
      <c r="Q2338" s="1" t="str">
        <f>TEXT(Table1[[#This Row],[Date Joined]],"DD")</f>
        <v>27</v>
      </c>
      <c r="R2338" s="1" t="str">
        <f>TEXT(Table1[[#This Row],[Date Joined]],"MMM")</f>
        <v>Sep</v>
      </c>
      <c r="S2338" s="1" t="str">
        <f>TEXT(Table1[[#This Row],[Date Joined]],"YYYY")</f>
        <v>2017</v>
      </c>
    </row>
    <row r="2339" spans="1:19" x14ac:dyDescent="0.3">
      <c r="A2339" s="1" t="s">
        <v>2446</v>
      </c>
      <c r="B2339" s="1" t="s">
        <v>60</v>
      </c>
      <c r="C2339" s="1" t="s">
        <v>15</v>
      </c>
      <c r="D2339" s="2">
        <v>40</v>
      </c>
      <c r="E2339" s="1" t="s">
        <v>16</v>
      </c>
      <c r="F2339" s="1" t="s">
        <v>26</v>
      </c>
      <c r="G2339" s="28">
        <v>43006</v>
      </c>
      <c r="H2339" s="3">
        <v>44376.76</v>
      </c>
      <c r="I2339" s="1" t="s">
        <v>18</v>
      </c>
      <c r="J2339" s="1" t="s">
        <v>32</v>
      </c>
      <c r="K2339" s="1" t="s">
        <v>28</v>
      </c>
      <c r="L2339" s="1" t="s">
        <v>20</v>
      </c>
      <c r="M2339" s="1" t="s">
        <v>22</v>
      </c>
      <c r="N2339" s="1" t="s">
        <v>22</v>
      </c>
      <c r="O2339" s="1" t="s">
        <v>20</v>
      </c>
      <c r="P2339" s="1" t="str">
        <f>IFERROR( LOOKUP(Table1[[#This Row],[Age]],$AO$3:$AO$8,$AP$3:$AP$8), "Out of Range")</f>
        <v>35-45</v>
      </c>
      <c r="Q2339" s="1" t="str">
        <f>TEXT(Table1[[#This Row],[Date Joined]],"DD")</f>
        <v>28</v>
      </c>
      <c r="R2339" s="1" t="str">
        <f>TEXT(Table1[[#This Row],[Date Joined]],"MMM")</f>
        <v>Sep</v>
      </c>
      <c r="S2339" s="1" t="str">
        <f>TEXT(Table1[[#This Row],[Date Joined]],"YYYY")</f>
        <v>2017</v>
      </c>
    </row>
    <row r="2340" spans="1:19" x14ac:dyDescent="0.3">
      <c r="A2340" s="1" t="s">
        <v>476</v>
      </c>
      <c r="B2340" s="1" t="s">
        <v>61</v>
      </c>
      <c r="C2340" s="1" t="s">
        <v>24</v>
      </c>
      <c r="D2340" s="2">
        <v>31</v>
      </c>
      <c r="E2340" s="1" t="s">
        <v>25</v>
      </c>
      <c r="F2340" s="1" t="s">
        <v>41</v>
      </c>
      <c r="G2340" s="28">
        <v>42859</v>
      </c>
      <c r="H2340" s="3">
        <v>92983.039999999994</v>
      </c>
      <c r="I2340" s="1" t="s">
        <v>31</v>
      </c>
      <c r="J2340" s="1" t="s">
        <v>32</v>
      </c>
      <c r="K2340" s="1" t="s">
        <v>28</v>
      </c>
      <c r="L2340" s="1" t="s">
        <v>20</v>
      </c>
      <c r="M2340" s="1" t="s">
        <v>21</v>
      </c>
      <c r="N2340" s="1" t="s">
        <v>29</v>
      </c>
      <c r="O2340" s="1" t="s">
        <v>20</v>
      </c>
      <c r="P2340" s="1" t="str">
        <f>IFERROR( LOOKUP(Table1[[#This Row],[Age]],$AO$3:$AO$8,$AP$3:$AP$8), "Out of Range")</f>
        <v>26-35</v>
      </c>
      <c r="Q2340" s="1" t="str">
        <f>TEXT(Table1[[#This Row],[Date Joined]],"DD")</f>
        <v>04</v>
      </c>
      <c r="R2340" s="1" t="str">
        <f>TEXT(Table1[[#This Row],[Date Joined]],"MMM")</f>
        <v>May</v>
      </c>
      <c r="S2340" s="1" t="str">
        <f>TEXT(Table1[[#This Row],[Date Joined]],"YYYY")</f>
        <v>2017</v>
      </c>
    </row>
    <row r="2341" spans="1:19" x14ac:dyDescent="0.3">
      <c r="A2341" s="1" t="s">
        <v>2448</v>
      </c>
      <c r="B2341" s="1" t="s">
        <v>104</v>
      </c>
      <c r="C2341" s="1" t="s">
        <v>15</v>
      </c>
      <c r="D2341" s="2">
        <v>37</v>
      </c>
      <c r="E2341" s="1" t="s">
        <v>16</v>
      </c>
      <c r="F2341" s="1" t="s">
        <v>17</v>
      </c>
      <c r="G2341" s="28">
        <v>43006</v>
      </c>
      <c r="H2341" s="3">
        <v>50850.55</v>
      </c>
      <c r="I2341" s="1" t="s">
        <v>18</v>
      </c>
      <c r="J2341" s="1" t="s">
        <v>27</v>
      </c>
      <c r="K2341" s="1" t="s">
        <v>28</v>
      </c>
      <c r="L2341" s="1" t="s">
        <v>20</v>
      </c>
      <c r="M2341" s="1" t="s">
        <v>21</v>
      </c>
      <c r="N2341" s="1" t="s">
        <v>22</v>
      </c>
      <c r="O2341" s="1" t="s">
        <v>20</v>
      </c>
      <c r="P2341" s="1" t="str">
        <f>IFERROR( LOOKUP(Table1[[#This Row],[Age]],$AO$3:$AO$8,$AP$3:$AP$8), "Out of Range")</f>
        <v>35-45</v>
      </c>
      <c r="Q2341" s="1" t="str">
        <f>TEXT(Table1[[#This Row],[Date Joined]],"DD")</f>
        <v>28</v>
      </c>
      <c r="R2341" s="1" t="str">
        <f>TEXT(Table1[[#This Row],[Date Joined]],"MMM")</f>
        <v>Sep</v>
      </c>
      <c r="S2341" s="1" t="str">
        <f>TEXT(Table1[[#This Row],[Date Joined]],"YYYY")</f>
        <v>2017</v>
      </c>
    </row>
    <row r="2342" spans="1:19" x14ac:dyDescent="0.3">
      <c r="A2342" s="1" t="s">
        <v>2449</v>
      </c>
      <c r="B2342" s="1" t="s">
        <v>36</v>
      </c>
      <c r="C2342" s="1" t="s">
        <v>15</v>
      </c>
      <c r="D2342" s="2">
        <v>41</v>
      </c>
      <c r="E2342" s="1" t="s">
        <v>16</v>
      </c>
      <c r="F2342" s="1" t="s">
        <v>41</v>
      </c>
      <c r="G2342" s="28">
        <v>43006</v>
      </c>
      <c r="H2342" s="3">
        <v>15649.61</v>
      </c>
      <c r="I2342" s="1" t="s">
        <v>18</v>
      </c>
      <c r="J2342" s="1" t="s">
        <v>27</v>
      </c>
      <c r="K2342" s="1" t="s">
        <v>20</v>
      </c>
      <c r="L2342" s="1" t="s">
        <v>20</v>
      </c>
      <c r="M2342" s="1" t="s">
        <v>21</v>
      </c>
      <c r="N2342" s="1" t="s">
        <v>22</v>
      </c>
      <c r="O2342" s="1" t="s">
        <v>20</v>
      </c>
      <c r="P2342" s="1" t="str">
        <f>IFERROR( LOOKUP(Table1[[#This Row],[Age]],$AO$3:$AO$8,$AP$3:$AP$8), "Out of Range")</f>
        <v>35-45</v>
      </c>
      <c r="Q2342" s="1" t="str">
        <f>TEXT(Table1[[#This Row],[Date Joined]],"DD")</f>
        <v>28</v>
      </c>
      <c r="R2342" s="1" t="str">
        <f>TEXT(Table1[[#This Row],[Date Joined]],"MMM")</f>
        <v>Sep</v>
      </c>
      <c r="S2342" s="1" t="str">
        <f>TEXT(Table1[[#This Row],[Date Joined]],"YYYY")</f>
        <v>2017</v>
      </c>
    </row>
    <row r="2343" spans="1:19" x14ac:dyDescent="0.3">
      <c r="A2343" s="1" t="s">
        <v>545</v>
      </c>
      <c r="B2343" s="1" t="s">
        <v>72</v>
      </c>
      <c r="C2343" s="1" t="s">
        <v>15</v>
      </c>
      <c r="D2343" s="2">
        <v>31</v>
      </c>
      <c r="E2343" s="1" t="s">
        <v>16</v>
      </c>
      <c r="F2343" s="1" t="s">
        <v>26</v>
      </c>
      <c r="G2343" s="28">
        <v>42865</v>
      </c>
      <c r="H2343" s="3">
        <v>9638.85</v>
      </c>
      <c r="I2343" s="1" t="s">
        <v>18</v>
      </c>
      <c r="J2343" s="1" t="s">
        <v>32</v>
      </c>
      <c r="K2343" s="1" t="s">
        <v>28</v>
      </c>
      <c r="L2343" s="1" t="s">
        <v>20</v>
      </c>
      <c r="M2343" s="1" t="s">
        <v>21</v>
      </c>
      <c r="N2343" s="1" t="s">
        <v>22</v>
      </c>
      <c r="O2343" s="1" t="s">
        <v>20</v>
      </c>
      <c r="P2343" s="1" t="str">
        <f>IFERROR( LOOKUP(Table1[[#This Row],[Age]],$AO$3:$AO$8,$AP$3:$AP$8), "Out of Range")</f>
        <v>26-35</v>
      </c>
      <c r="Q2343" s="1" t="str">
        <f>TEXT(Table1[[#This Row],[Date Joined]],"DD")</f>
        <v>10</v>
      </c>
      <c r="R2343" s="1" t="str">
        <f>TEXT(Table1[[#This Row],[Date Joined]],"MMM")</f>
        <v>May</v>
      </c>
      <c r="S2343" s="1" t="str">
        <f>TEXT(Table1[[#This Row],[Date Joined]],"YYYY")</f>
        <v>2017</v>
      </c>
    </row>
    <row r="2344" spans="1:19" x14ac:dyDescent="0.3">
      <c r="A2344" s="1" t="s">
        <v>585</v>
      </c>
      <c r="B2344" s="1" t="s">
        <v>105</v>
      </c>
      <c r="C2344" s="1" t="s">
        <v>24</v>
      </c>
      <c r="D2344" s="2">
        <v>31</v>
      </c>
      <c r="E2344" s="1" t="s">
        <v>16</v>
      </c>
      <c r="F2344" s="1" t="s">
        <v>17</v>
      </c>
      <c r="G2344" s="28">
        <v>42868</v>
      </c>
      <c r="H2344" s="3">
        <v>55091</v>
      </c>
      <c r="I2344" s="1" t="s">
        <v>18</v>
      </c>
      <c r="J2344" s="1" t="s">
        <v>27</v>
      </c>
      <c r="K2344" s="1" t="s">
        <v>28</v>
      </c>
      <c r="L2344" s="1" t="s">
        <v>20</v>
      </c>
      <c r="M2344" s="1" t="s">
        <v>22</v>
      </c>
      <c r="N2344" s="1" t="s">
        <v>22</v>
      </c>
      <c r="O2344" s="1" t="s">
        <v>20</v>
      </c>
      <c r="P2344" s="1" t="str">
        <f>IFERROR( LOOKUP(Table1[[#This Row],[Age]],$AO$3:$AO$8,$AP$3:$AP$8), "Out of Range")</f>
        <v>26-35</v>
      </c>
      <c r="Q2344" s="1" t="str">
        <f>TEXT(Table1[[#This Row],[Date Joined]],"DD")</f>
        <v>13</v>
      </c>
      <c r="R2344" s="1" t="str">
        <f>TEXT(Table1[[#This Row],[Date Joined]],"MMM")</f>
        <v>May</v>
      </c>
      <c r="S2344" s="1" t="str">
        <f>TEXT(Table1[[#This Row],[Date Joined]],"YYYY")</f>
        <v>2017</v>
      </c>
    </row>
    <row r="2345" spans="1:19" x14ac:dyDescent="0.3">
      <c r="A2345" s="1" t="s">
        <v>2452</v>
      </c>
      <c r="B2345" s="1" t="s">
        <v>67</v>
      </c>
      <c r="C2345" s="1" t="s">
        <v>24</v>
      </c>
      <c r="D2345" s="2">
        <v>22</v>
      </c>
      <c r="E2345" s="1" t="s">
        <v>16</v>
      </c>
      <c r="F2345" s="1" t="s">
        <v>17</v>
      </c>
      <c r="G2345" s="28">
        <v>43006</v>
      </c>
      <c r="H2345" s="3">
        <v>125556.63</v>
      </c>
      <c r="I2345" s="1" t="s">
        <v>18</v>
      </c>
      <c r="J2345" s="1" t="s">
        <v>32</v>
      </c>
      <c r="K2345" s="1" t="s">
        <v>20</v>
      </c>
      <c r="L2345" s="1" t="s">
        <v>20</v>
      </c>
      <c r="M2345" s="1" t="s">
        <v>21</v>
      </c>
      <c r="N2345" s="1" t="s">
        <v>22</v>
      </c>
      <c r="O2345" s="1" t="s">
        <v>20</v>
      </c>
      <c r="P2345" s="1" t="str">
        <f>IFERROR( LOOKUP(Table1[[#This Row],[Age]],$AO$3:$AO$8,$AP$3:$AP$8), "Out of Range")</f>
        <v>15-25</v>
      </c>
      <c r="Q2345" s="1" t="str">
        <f>TEXT(Table1[[#This Row],[Date Joined]],"DD")</f>
        <v>28</v>
      </c>
      <c r="R2345" s="1" t="str">
        <f>TEXT(Table1[[#This Row],[Date Joined]],"MMM")</f>
        <v>Sep</v>
      </c>
      <c r="S2345" s="1" t="str">
        <f>TEXT(Table1[[#This Row],[Date Joined]],"YYYY")</f>
        <v>2017</v>
      </c>
    </row>
    <row r="2346" spans="1:19" x14ac:dyDescent="0.3">
      <c r="A2346" s="1" t="s">
        <v>2453</v>
      </c>
      <c r="B2346" s="1" t="s">
        <v>52</v>
      </c>
      <c r="C2346" s="1" t="s">
        <v>15</v>
      </c>
      <c r="D2346" s="2">
        <v>45</v>
      </c>
      <c r="E2346" s="1" t="s">
        <v>16</v>
      </c>
      <c r="F2346" s="1" t="s">
        <v>17</v>
      </c>
      <c r="G2346" s="28">
        <v>43006</v>
      </c>
      <c r="H2346" s="3">
        <v>109951.49</v>
      </c>
      <c r="I2346" s="1" t="s">
        <v>18</v>
      </c>
      <c r="J2346" s="1" t="s">
        <v>32</v>
      </c>
      <c r="K2346" s="1" t="s">
        <v>28</v>
      </c>
      <c r="L2346" s="1" t="s">
        <v>20</v>
      </c>
      <c r="M2346" s="1" t="s">
        <v>22</v>
      </c>
      <c r="N2346" s="1" t="s">
        <v>22</v>
      </c>
      <c r="O2346" s="1" t="s">
        <v>20</v>
      </c>
      <c r="P2346" s="1" t="str">
        <f>IFERROR( LOOKUP(Table1[[#This Row],[Age]],$AO$3:$AO$8,$AP$3:$AP$8), "Out of Range")</f>
        <v>45-55</v>
      </c>
      <c r="Q2346" s="1" t="str">
        <f>TEXT(Table1[[#This Row],[Date Joined]],"DD")</f>
        <v>28</v>
      </c>
      <c r="R2346" s="1" t="str">
        <f>TEXT(Table1[[#This Row],[Date Joined]],"MMM")</f>
        <v>Sep</v>
      </c>
      <c r="S2346" s="1" t="str">
        <f>TEXT(Table1[[#This Row],[Date Joined]],"YYYY")</f>
        <v>2017</v>
      </c>
    </row>
    <row r="2347" spans="1:19" x14ac:dyDescent="0.3">
      <c r="A2347" s="1" t="s">
        <v>617</v>
      </c>
      <c r="B2347" s="1" t="s">
        <v>44</v>
      </c>
      <c r="C2347" s="1" t="s">
        <v>24</v>
      </c>
      <c r="D2347" s="2">
        <v>31</v>
      </c>
      <c r="E2347" s="1" t="s">
        <v>34</v>
      </c>
      <c r="F2347" s="1" t="s">
        <v>17</v>
      </c>
      <c r="G2347" s="28">
        <v>42870</v>
      </c>
      <c r="H2347" s="3">
        <v>81619.16</v>
      </c>
      <c r="I2347" s="1" t="s">
        <v>31</v>
      </c>
      <c r="J2347" s="1" t="s">
        <v>27</v>
      </c>
      <c r="K2347" s="1" t="s">
        <v>28</v>
      </c>
      <c r="L2347" s="1" t="s">
        <v>20</v>
      </c>
      <c r="M2347" s="1" t="s">
        <v>21</v>
      </c>
      <c r="N2347" s="1" t="s">
        <v>22</v>
      </c>
      <c r="O2347" s="1" t="s">
        <v>20</v>
      </c>
      <c r="P2347" s="1" t="str">
        <f>IFERROR( LOOKUP(Table1[[#This Row],[Age]],$AO$3:$AO$8,$AP$3:$AP$8), "Out of Range")</f>
        <v>26-35</v>
      </c>
      <c r="Q2347" s="1" t="str">
        <f>TEXT(Table1[[#This Row],[Date Joined]],"DD")</f>
        <v>15</v>
      </c>
      <c r="R2347" s="1" t="str">
        <f>TEXT(Table1[[#This Row],[Date Joined]],"MMM")</f>
        <v>May</v>
      </c>
      <c r="S2347" s="1" t="str">
        <f>TEXT(Table1[[#This Row],[Date Joined]],"YYYY")</f>
        <v>2017</v>
      </c>
    </row>
    <row r="2348" spans="1:19" x14ac:dyDescent="0.3">
      <c r="A2348" s="1" t="s">
        <v>2455</v>
      </c>
      <c r="B2348" s="1" t="s">
        <v>85</v>
      </c>
      <c r="C2348" s="1" t="s">
        <v>15</v>
      </c>
      <c r="D2348" s="2">
        <v>50</v>
      </c>
      <c r="E2348" s="1" t="s">
        <v>16</v>
      </c>
      <c r="F2348" s="1" t="s">
        <v>17</v>
      </c>
      <c r="G2348" s="28">
        <v>43006</v>
      </c>
      <c r="H2348" s="3">
        <v>39279.160000000003</v>
      </c>
      <c r="I2348" s="1" t="s">
        <v>18</v>
      </c>
      <c r="J2348" s="1" t="s">
        <v>32</v>
      </c>
      <c r="K2348" s="1" t="s">
        <v>28</v>
      </c>
      <c r="L2348" s="1" t="s">
        <v>20</v>
      </c>
      <c r="M2348" s="1" t="s">
        <v>22</v>
      </c>
      <c r="N2348" s="1" t="s">
        <v>22</v>
      </c>
      <c r="O2348" s="1" t="s">
        <v>20</v>
      </c>
      <c r="P2348" s="1" t="str">
        <f>IFERROR( LOOKUP(Table1[[#This Row],[Age]],$AO$3:$AO$8,$AP$3:$AP$8), "Out of Range")</f>
        <v>45-55</v>
      </c>
      <c r="Q2348" s="1" t="str">
        <f>TEXT(Table1[[#This Row],[Date Joined]],"DD")</f>
        <v>28</v>
      </c>
      <c r="R2348" s="1" t="str">
        <f>TEXT(Table1[[#This Row],[Date Joined]],"MMM")</f>
        <v>Sep</v>
      </c>
      <c r="S2348" s="1" t="str">
        <f>TEXT(Table1[[#This Row],[Date Joined]],"YYYY")</f>
        <v>2017</v>
      </c>
    </row>
    <row r="2349" spans="1:19" x14ac:dyDescent="0.3">
      <c r="A2349" s="1" t="s">
        <v>2456</v>
      </c>
      <c r="B2349" s="1" t="s">
        <v>73</v>
      </c>
      <c r="C2349" s="1" t="s">
        <v>15</v>
      </c>
      <c r="D2349" s="2">
        <v>41</v>
      </c>
      <c r="E2349" s="1" t="s">
        <v>16</v>
      </c>
      <c r="F2349" s="1" t="s">
        <v>17</v>
      </c>
      <c r="G2349" s="28">
        <v>43006</v>
      </c>
      <c r="H2349" s="3">
        <v>106086.78</v>
      </c>
      <c r="I2349" s="1" t="s">
        <v>31</v>
      </c>
      <c r="J2349" s="1" t="s">
        <v>32</v>
      </c>
      <c r="K2349" s="1" t="s">
        <v>28</v>
      </c>
      <c r="L2349" s="1" t="s">
        <v>20</v>
      </c>
      <c r="M2349" s="1" t="s">
        <v>22</v>
      </c>
      <c r="N2349" s="1" t="s">
        <v>22</v>
      </c>
      <c r="O2349" s="1" t="s">
        <v>20</v>
      </c>
      <c r="P2349" s="1" t="str">
        <f>IFERROR( LOOKUP(Table1[[#This Row],[Age]],$AO$3:$AO$8,$AP$3:$AP$8), "Out of Range")</f>
        <v>35-45</v>
      </c>
      <c r="Q2349" s="1" t="str">
        <f>TEXT(Table1[[#This Row],[Date Joined]],"DD")</f>
        <v>28</v>
      </c>
      <c r="R2349" s="1" t="str">
        <f>TEXT(Table1[[#This Row],[Date Joined]],"MMM")</f>
        <v>Sep</v>
      </c>
      <c r="S2349" s="1" t="str">
        <f>TEXT(Table1[[#This Row],[Date Joined]],"YYYY")</f>
        <v>2017</v>
      </c>
    </row>
    <row r="2350" spans="1:19" x14ac:dyDescent="0.3">
      <c r="A2350" s="1" t="s">
        <v>2457</v>
      </c>
      <c r="B2350" s="1" t="s">
        <v>51</v>
      </c>
      <c r="C2350" s="1" t="s">
        <v>15</v>
      </c>
      <c r="D2350" s="2">
        <v>59</v>
      </c>
      <c r="E2350" s="1" t="s">
        <v>40</v>
      </c>
      <c r="F2350" s="1" t="s">
        <v>26</v>
      </c>
      <c r="G2350" s="28">
        <v>43006</v>
      </c>
      <c r="H2350" s="3">
        <v>102097.39</v>
      </c>
      <c r="I2350" s="1" t="s">
        <v>31</v>
      </c>
      <c r="J2350" s="1" t="s">
        <v>32</v>
      </c>
      <c r="K2350" s="1" t="s">
        <v>20</v>
      </c>
      <c r="L2350" s="1" t="s">
        <v>20</v>
      </c>
      <c r="M2350" s="1" t="s">
        <v>21</v>
      </c>
      <c r="N2350" s="1" t="s">
        <v>22</v>
      </c>
      <c r="O2350" s="1" t="s">
        <v>20</v>
      </c>
      <c r="P2350" s="1" t="str">
        <f>IFERROR( LOOKUP(Table1[[#This Row],[Age]],$AO$3:$AO$8,$AP$3:$AP$8), "Out of Range")</f>
        <v>55-65</v>
      </c>
      <c r="Q2350" s="1" t="str">
        <f>TEXT(Table1[[#This Row],[Date Joined]],"DD")</f>
        <v>28</v>
      </c>
      <c r="R2350" s="1" t="str">
        <f>TEXT(Table1[[#This Row],[Date Joined]],"MMM")</f>
        <v>Sep</v>
      </c>
      <c r="S2350" s="1" t="str">
        <f>TEXT(Table1[[#This Row],[Date Joined]],"YYYY")</f>
        <v>2017</v>
      </c>
    </row>
    <row r="2351" spans="1:19" x14ac:dyDescent="0.3">
      <c r="A2351" s="1" t="s">
        <v>2458</v>
      </c>
      <c r="B2351" s="1" t="s">
        <v>36</v>
      </c>
      <c r="C2351" s="1" t="s">
        <v>15</v>
      </c>
      <c r="D2351" s="2">
        <v>47</v>
      </c>
      <c r="E2351" s="1" t="s">
        <v>40</v>
      </c>
      <c r="F2351" s="1" t="s">
        <v>26</v>
      </c>
      <c r="G2351" s="28">
        <v>43006</v>
      </c>
      <c r="H2351" s="3">
        <v>21301.82</v>
      </c>
      <c r="I2351" s="1" t="s">
        <v>31</v>
      </c>
      <c r="J2351" s="1" t="s">
        <v>27</v>
      </c>
      <c r="K2351" s="1" t="s">
        <v>28</v>
      </c>
      <c r="L2351" s="1" t="s">
        <v>28</v>
      </c>
      <c r="M2351" s="1" t="s">
        <v>22</v>
      </c>
      <c r="N2351" s="1" t="s">
        <v>22</v>
      </c>
      <c r="O2351" s="1" t="s">
        <v>20</v>
      </c>
      <c r="P2351" s="1" t="str">
        <f>IFERROR( LOOKUP(Table1[[#This Row],[Age]],$AO$3:$AO$8,$AP$3:$AP$8), "Out of Range")</f>
        <v>45-55</v>
      </c>
      <c r="Q2351" s="1" t="str">
        <f>TEXT(Table1[[#This Row],[Date Joined]],"DD")</f>
        <v>28</v>
      </c>
      <c r="R2351" s="1" t="str">
        <f>TEXT(Table1[[#This Row],[Date Joined]],"MMM")</f>
        <v>Sep</v>
      </c>
      <c r="S2351" s="1" t="str">
        <f>TEXT(Table1[[#This Row],[Date Joined]],"YYYY")</f>
        <v>2017</v>
      </c>
    </row>
    <row r="2352" spans="1:19" x14ac:dyDescent="0.3">
      <c r="A2352" s="1" t="s">
        <v>2459</v>
      </c>
      <c r="B2352" s="1" t="s">
        <v>52</v>
      </c>
      <c r="C2352" s="1" t="s">
        <v>24</v>
      </c>
      <c r="D2352" s="2">
        <v>55</v>
      </c>
      <c r="E2352" s="1" t="s">
        <v>40</v>
      </c>
      <c r="F2352" s="1" t="s">
        <v>41</v>
      </c>
      <c r="G2352" s="28">
        <v>43006</v>
      </c>
      <c r="H2352" s="3">
        <v>18256.48</v>
      </c>
      <c r="I2352" s="1" t="s">
        <v>18</v>
      </c>
      <c r="J2352" s="1" t="s">
        <v>27</v>
      </c>
      <c r="K2352" s="1" t="s">
        <v>28</v>
      </c>
      <c r="L2352" s="1" t="s">
        <v>20</v>
      </c>
      <c r="M2352" s="1" t="s">
        <v>21</v>
      </c>
      <c r="N2352" s="1" t="s">
        <v>22</v>
      </c>
      <c r="O2352" s="1" t="s">
        <v>20</v>
      </c>
      <c r="P2352" s="1" t="str">
        <f>IFERROR( LOOKUP(Table1[[#This Row],[Age]],$AO$3:$AO$8,$AP$3:$AP$8), "Out of Range")</f>
        <v>55-65</v>
      </c>
      <c r="Q2352" s="1" t="str">
        <f>TEXT(Table1[[#This Row],[Date Joined]],"DD")</f>
        <v>28</v>
      </c>
      <c r="R2352" s="1" t="str">
        <f>TEXT(Table1[[#This Row],[Date Joined]],"MMM")</f>
        <v>Sep</v>
      </c>
      <c r="S2352" s="1" t="str">
        <f>TEXT(Table1[[#This Row],[Date Joined]],"YYYY")</f>
        <v>2017</v>
      </c>
    </row>
    <row r="2353" spans="1:19" x14ac:dyDescent="0.3">
      <c r="A2353" s="1" t="s">
        <v>2460</v>
      </c>
      <c r="B2353" s="1" t="s">
        <v>62</v>
      </c>
      <c r="C2353" s="1" t="s">
        <v>15</v>
      </c>
      <c r="D2353" s="2">
        <v>37</v>
      </c>
      <c r="E2353" s="1" t="s">
        <v>40</v>
      </c>
      <c r="F2353" s="1" t="s">
        <v>26</v>
      </c>
      <c r="G2353" s="28">
        <v>43006</v>
      </c>
      <c r="H2353" s="3">
        <v>137139.97</v>
      </c>
      <c r="I2353" s="1" t="s">
        <v>18</v>
      </c>
      <c r="J2353" s="1" t="s">
        <v>22</v>
      </c>
      <c r="K2353" s="1" t="s">
        <v>20</v>
      </c>
      <c r="L2353" s="1" t="s">
        <v>20</v>
      </c>
      <c r="M2353" s="1" t="s">
        <v>22</v>
      </c>
      <c r="N2353" s="1" t="s">
        <v>22</v>
      </c>
      <c r="O2353" s="1" t="s">
        <v>20</v>
      </c>
      <c r="P2353" s="1" t="str">
        <f>IFERROR( LOOKUP(Table1[[#This Row],[Age]],$AO$3:$AO$8,$AP$3:$AP$8), "Out of Range")</f>
        <v>35-45</v>
      </c>
      <c r="Q2353" s="1" t="str">
        <f>TEXT(Table1[[#This Row],[Date Joined]],"DD")</f>
        <v>28</v>
      </c>
      <c r="R2353" s="1" t="str">
        <f>TEXT(Table1[[#This Row],[Date Joined]],"MMM")</f>
        <v>Sep</v>
      </c>
      <c r="S2353" s="1" t="str">
        <f>TEXT(Table1[[#This Row],[Date Joined]],"YYYY")</f>
        <v>2017</v>
      </c>
    </row>
    <row r="2354" spans="1:19" x14ac:dyDescent="0.3">
      <c r="A2354" s="1" t="s">
        <v>2461</v>
      </c>
      <c r="B2354" s="1" t="s">
        <v>61</v>
      </c>
      <c r="C2354" s="1" t="s">
        <v>15</v>
      </c>
      <c r="D2354" s="2">
        <v>64</v>
      </c>
      <c r="E2354" s="1" t="s">
        <v>40</v>
      </c>
      <c r="F2354" s="1" t="s">
        <v>26</v>
      </c>
      <c r="G2354" s="28">
        <v>43006</v>
      </c>
      <c r="H2354" s="3">
        <v>208081.93</v>
      </c>
      <c r="I2354" s="1" t="s">
        <v>18</v>
      </c>
      <c r="J2354" s="1" t="s">
        <v>27</v>
      </c>
      <c r="K2354" s="1" t="s">
        <v>20</v>
      </c>
      <c r="L2354" s="1" t="s">
        <v>20</v>
      </c>
      <c r="M2354" s="1" t="s">
        <v>22</v>
      </c>
      <c r="N2354" s="1" t="s">
        <v>22</v>
      </c>
      <c r="O2354" s="1" t="s">
        <v>20</v>
      </c>
      <c r="P2354" s="1" t="str">
        <f>IFERROR( LOOKUP(Table1[[#This Row],[Age]],$AO$3:$AO$8,$AP$3:$AP$8), "Out of Range")</f>
        <v>55-65</v>
      </c>
      <c r="Q2354" s="1" t="str">
        <f>TEXT(Table1[[#This Row],[Date Joined]],"DD")</f>
        <v>28</v>
      </c>
      <c r="R2354" s="1" t="str">
        <f>TEXT(Table1[[#This Row],[Date Joined]],"MMM")</f>
        <v>Sep</v>
      </c>
      <c r="S2354" s="1" t="str">
        <f>TEXT(Table1[[#This Row],[Date Joined]],"YYYY")</f>
        <v>2017</v>
      </c>
    </row>
    <row r="2355" spans="1:19" x14ac:dyDescent="0.3">
      <c r="A2355" s="1" t="s">
        <v>2462</v>
      </c>
      <c r="B2355" s="1" t="s">
        <v>74</v>
      </c>
      <c r="C2355" s="1" t="s">
        <v>15</v>
      </c>
      <c r="D2355" s="2">
        <v>45</v>
      </c>
      <c r="E2355" s="1" t="s">
        <v>40</v>
      </c>
      <c r="F2355" s="1" t="s">
        <v>26</v>
      </c>
      <c r="G2355" s="28">
        <v>43006</v>
      </c>
      <c r="H2355" s="3">
        <v>136952.54999999999</v>
      </c>
      <c r="I2355" s="1" t="s">
        <v>18</v>
      </c>
      <c r="J2355" s="1" t="s">
        <v>27</v>
      </c>
      <c r="K2355" s="1" t="s">
        <v>28</v>
      </c>
      <c r="L2355" s="1" t="s">
        <v>20</v>
      </c>
      <c r="M2355" s="1" t="s">
        <v>21</v>
      </c>
      <c r="N2355" s="1" t="s">
        <v>22</v>
      </c>
      <c r="O2355" s="1" t="s">
        <v>20</v>
      </c>
      <c r="P2355" s="1" t="str">
        <f>IFERROR( LOOKUP(Table1[[#This Row],[Age]],$AO$3:$AO$8,$AP$3:$AP$8), "Out of Range")</f>
        <v>45-55</v>
      </c>
      <c r="Q2355" s="1" t="str">
        <f>TEXT(Table1[[#This Row],[Date Joined]],"DD")</f>
        <v>28</v>
      </c>
      <c r="R2355" s="1" t="str">
        <f>TEXT(Table1[[#This Row],[Date Joined]],"MMM")</f>
        <v>Sep</v>
      </c>
      <c r="S2355" s="1" t="str">
        <f>TEXT(Table1[[#This Row],[Date Joined]],"YYYY")</f>
        <v>2017</v>
      </c>
    </row>
    <row r="2356" spans="1:19" x14ac:dyDescent="0.3">
      <c r="A2356" s="1" t="s">
        <v>2463</v>
      </c>
      <c r="B2356" s="1" t="s">
        <v>96</v>
      </c>
      <c r="C2356" s="1" t="s">
        <v>24</v>
      </c>
      <c r="D2356" s="2">
        <v>38</v>
      </c>
      <c r="E2356" s="1" t="s">
        <v>40</v>
      </c>
      <c r="F2356" s="1" t="s">
        <v>41</v>
      </c>
      <c r="G2356" s="28">
        <v>43006</v>
      </c>
      <c r="H2356" s="3">
        <v>103813.54</v>
      </c>
      <c r="I2356" s="1" t="s">
        <v>31</v>
      </c>
      <c r="J2356" s="1" t="s">
        <v>27</v>
      </c>
      <c r="K2356" s="1" t="s">
        <v>20</v>
      </c>
      <c r="L2356" s="1" t="s">
        <v>20</v>
      </c>
      <c r="M2356" s="1" t="s">
        <v>21</v>
      </c>
      <c r="N2356" s="1" t="s">
        <v>22</v>
      </c>
      <c r="O2356" s="1" t="s">
        <v>20</v>
      </c>
      <c r="P2356" s="1" t="str">
        <f>IFERROR( LOOKUP(Table1[[#This Row],[Age]],$AO$3:$AO$8,$AP$3:$AP$8), "Out of Range")</f>
        <v>35-45</v>
      </c>
      <c r="Q2356" s="1" t="str">
        <f>TEXT(Table1[[#This Row],[Date Joined]],"DD")</f>
        <v>28</v>
      </c>
      <c r="R2356" s="1" t="str">
        <f>TEXT(Table1[[#This Row],[Date Joined]],"MMM")</f>
        <v>Sep</v>
      </c>
      <c r="S2356" s="1" t="str">
        <f>TEXT(Table1[[#This Row],[Date Joined]],"YYYY")</f>
        <v>2017</v>
      </c>
    </row>
    <row r="2357" spans="1:19" x14ac:dyDescent="0.3">
      <c r="A2357" s="1" t="s">
        <v>2464</v>
      </c>
      <c r="B2357" s="1" t="s">
        <v>33</v>
      </c>
      <c r="C2357" s="1" t="s">
        <v>24</v>
      </c>
      <c r="D2357" s="2">
        <v>59</v>
      </c>
      <c r="E2357" s="1" t="s">
        <v>40</v>
      </c>
      <c r="F2357" s="1" t="s">
        <v>41</v>
      </c>
      <c r="G2357" s="28">
        <v>43006</v>
      </c>
      <c r="H2357" s="3">
        <v>9960.76</v>
      </c>
      <c r="I2357" s="1" t="s">
        <v>18</v>
      </c>
      <c r="J2357" s="1" t="s">
        <v>27</v>
      </c>
      <c r="K2357" s="1" t="s">
        <v>28</v>
      </c>
      <c r="L2357" s="1" t="s">
        <v>28</v>
      </c>
      <c r="M2357" s="1" t="s">
        <v>21</v>
      </c>
      <c r="N2357" s="1" t="s">
        <v>22</v>
      </c>
      <c r="O2357" s="1" t="s">
        <v>20</v>
      </c>
      <c r="P2357" s="1" t="str">
        <f>IFERROR( LOOKUP(Table1[[#This Row],[Age]],$AO$3:$AO$8,$AP$3:$AP$8), "Out of Range")</f>
        <v>55-65</v>
      </c>
      <c r="Q2357" s="1" t="str">
        <f>TEXT(Table1[[#This Row],[Date Joined]],"DD")</f>
        <v>28</v>
      </c>
      <c r="R2357" s="1" t="str">
        <f>TEXT(Table1[[#This Row],[Date Joined]],"MMM")</f>
        <v>Sep</v>
      </c>
      <c r="S2357" s="1" t="str">
        <f>TEXT(Table1[[#This Row],[Date Joined]],"YYYY")</f>
        <v>2017</v>
      </c>
    </row>
    <row r="2358" spans="1:19" x14ac:dyDescent="0.3">
      <c r="A2358" s="1" t="s">
        <v>2465</v>
      </c>
      <c r="B2358" s="1" t="s">
        <v>64</v>
      </c>
      <c r="C2358" s="1" t="s">
        <v>24</v>
      </c>
      <c r="D2358" s="2">
        <v>58</v>
      </c>
      <c r="E2358" s="1" t="s">
        <v>40</v>
      </c>
      <c r="F2358" s="1" t="s">
        <v>41</v>
      </c>
      <c r="G2358" s="28">
        <v>43006</v>
      </c>
      <c r="H2358" s="3">
        <v>80467.34</v>
      </c>
      <c r="I2358" s="1" t="s">
        <v>18</v>
      </c>
      <c r="J2358" s="1" t="s">
        <v>27</v>
      </c>
      <c r="K2358" s="1" t="s">
        <v>28</v>
      </c>
      <c r="L2358" s="1" t="s">
        <v>28</v>
      </c>
      <c r="M2358" s="1" t="s">
        <v>22</v>
      </c>
      <c r="N2358" s="1" t="s">
        <v>22</v>
      </c>
      <c r="O2358" s="1" t="s">
        <v>20</v>
      </c>
      <c r="P2358" s="1" t="str">
        <f>IFERROR( LOOKUP(Table1[[#This Row],[Age]],$AO$3:$AO$8,$AP$3:$AP$8), "Out of Range")</f>
        <v>55-65</v>
      </c>
      <c r="Q2358" s="1" t="str">
        <f>TEXT(Table1[[#This Row],[Date Joined]],"DD")</f>
        <v>28</v>
      </c>
      <c r="R2358" s="1" t="str">
        <f>TEXT(Table1[[#This Row],[Date Joined]],"MMM")</f>
        <v>Sep</v>
      </c>
      <c r="S2358" s="1" t="str">
        <f>TEXT(Table1[[#This Row],[Date Joined]],"YYYY")</f>
        <v>2017</v>
      </c>
    </row>
    <row r="2359" spans="1:19" x14ac:dyDescent="0.3">
      <c r="A2359" s="1" t="s">
        <v>2466</v>
      </c>
      <c r="B2359" s="1" t="s">
        <v>102</v>
      </c>
      <c r="C2359" s="1" t="s">
        <v>15</v>
      </c>
      <c r="D2359" s="2">
        <v>61</v>
      </c>
      <c r="E2359" s="1" t="s">
        <v>40</v>
      </c>
      <c r="F2359" s="1" t="s">
        <v>26</v>
      </c>
      <c r="G2359" s="28">
        <v>43006</v>
      </c>
      <c r="H2359" s="3">
        <v>28547.81</v>
      </c>
      <c r="I2359" s="1" t="s">
        <v>31</v>
      </c>
      <c r="J2359" s="1" t="s">
        <v>27</v>
      </c>
      <c r="K2359" s="1" t="s">
        <v>20</v>
      </c>
      <c r="L2359" s="1" t="s">
        <v>20</v>
      </c>
      <c r="M2359" s="1" t="s">
        <v>21</v>
      </c>
      <c r="N2359" s="1" t="s">
        <v>22</v>
      </c>
      <c r="O2359" s="1" t="s">
        <v>20</v>
      </c>
      <c r="P2359" s="1" t="str">
        <f>IFERROR( LOOKUP(Table1[[#This Row],[Age]],$AO$3:$AO$8,$AP$3:$AP$8), "Out of Range")</f>
        <v>55-65</v>
      </c>
      <c r="Q2359" s="1" t="str">
        <f>TEXT(Table1[[#This Row],[Date Joined]],"DD")</f>
        <v>28</v>
      </c>
      <c r="R2359" s="1" t="str">
        <f>TEXT(Table1[[#This Row],[Date Joined]],"MMM")</f>
        <v>Sep</v>
      </c>
      <c r="S2359" s="1" t="str">
        <f>TEXT(Table1[[#This Row],[Date Joined]],"YYYY")</f>
        <v>2017</v>
      </c>
    </row>
    <row r="2360" spans="1:19" x14ac:dyDescent="0.3">
      <c r="A2360" s="1" t="s">
        <v>632</v>
      </c>
      <c r="B2360" s="1" t="s">
        <v>62</v>
      </c>
      <c r="C2360" s="1" t="s">
        <v>15</v>
      </c>
      <c r="D2360" s="2">
        <v>31</v>
      </c>
      <c r="E2360" s="1" t="s">
        <v>34</v>
      </c>
      <c r="F2360" s="1" t="s">
        <v>17</v>
      </c>
      <c r="G2360" s="28">
        <v>42871</v>
      </c>
      <c r="H2360" s="3">
        <v>217902.96</v>
      </c>
      <c r="I2360" s="1" t="s">
        <v>18</v>
      </c>
      <c r="J2360" s="1" t="s">
        <v>19</v>
      </c>
      <c r="K2360" s="1" t="s">
        <v>20</v>
      </c>
      <c r="L2360" s="1" t="s">
        <v>20</v>
      </c>
      <c r="M2360" s="1" t="s">
        <v>21</v>
      </c>
      <c r="N2360" s="1" t="s">
        <v>22</v>
      </c>
      <c r="O2360" s="1" t="s">
        <v>20</v>
      </c>
      <c r="P2360" s="1" t="str">
        <f>IFERROR( LOOKUP(Table1[[#This Row],[Age]],$AO$3:$AO$8,$AP$3:$AP$8), "Out of Range")</f>
        <v>26-35</v>
      </c>
      <c r="Q2360" s="1" t="str">
        <f>TEXT(Table1[[#This Row],[Date Joined]],"DD")</f>
        <v>16</v>
      </c>
      <c r="R2360" s="1" t="str">
        <f>TEXT(Table1[[#This Row],[Date Joined]],"MMM")</f>
        <v>May</v>
      </c>
      <c r="S2360" s="1" t="str">
        <f>TEXT(Table1[[#This Row],[Date Joined]],"YYYY")</f>
        <v>2017</v>
      </c>
    </row>
    <row r="2361" spans="1:19" x14ac:dyDescent="0.3">
      <c r="A2361" s="1" t="s">
        <v>2468</v>
      </c>
      <c r="B2361" s="1" t="s">
        <v>36</v>
      </c>
      <c r="C2361" s="1" t="s">
        <v>24</v>
      </c>
      <c r="D2361" s="2">
        <v>35</v>
      </c>
      <c r="E2361" s="1" t="s">
        <v>25</v>
      </c>
      <c r="F2361" s="1" t="s">
        <v>41</v>
      </c>
      <c r="G2361" s="28">
        <v>43006</v>
      </c>
      <c r="H2361" s="3">
        <v>115060.27</v>
      </c>
      <c r="I2361" s="1" t="s">
        <v>31</v>
      </c>
      <c r="J2361" s="1" t="s">
        <v>27</v>
      </c>
      <c r="K2361" s="1" t="s">
        <v>28</v>
      </c>
      <c r="L2361" s="1" t="s">
        <v>20</v>
      </c>
      <c r="M2361" s="1" t="s">
        <v>21</v>
      </c>
      <c r="N2361" s="1" t="s">
        <v>29</v>
      </c>
      <c r="O2361" s="1" t="s">
        <v>20</v>
      </c>
      <c r="P2361" s="1" t="str">
        <f>IFERROR( LOOKUP(Table1[[#This Row],[Age]],$AO$3:$AO$8,$AP$3:$AP$8), "Out of Range")</f>
        <v>35-45</v>
      </c>
      <c r="Q2361" s="1" t="str">
        <f>TEXT(Table1[[#This Row],[Date Joined]],"DD")</f>
        <v>28</v>
      </c>
      <c r="R2361" s="1" t="str">
        <f>TEXT(Table1[[#This Row],[Date Joined]],"MMM")</f>
        <v>Sep</v>
      </c>
      <c r="S2361" s="1" t="str">
        <f>TEXT(Table1[[#This Row],[Date Joined]],"YYYY")</f>
        <v>2017</v>
      </c>
    </row>
    <row r="2362" spans="1:19" x14ac:dyDescent="0.3">
      <c r="A2362" s="1" t="s">
        <v>2469</v>
      </c>
      <c r="B2362" s="1" t="s">
        <v>72</v>
      </c>
      <c r="C2362" s="1" t="s">
        <v>15</v>
      </c>
      <c r="D2362" s="2">
        <v>41</v>
      </c>
      <c r="E2362" s="1" t="s">
        <v>25</v>
      </c>
      <c r="F2362" s="1" t="s">
        <v>17</v>
      </c>
      <c r="G2362" s="28">
        <v>43006</v>
      </c>
      <c r="H2362" s="3">
        <v>127144.66</v>
      </c>
      <c r="I2362" s="1" t="s">
        <v>18</v>
      </c>
      <c r="J2362" s="1" t="s">
        <v>19</v>
      </c>
      <c r="K2362" s="1" t="s">
        <v>20</v>
      </c>
      <c r="L2362" s="1" t="s">
        <v>20</v>
      </c>
      <c r="M2362" s="1" t="s">
        <v>21</v>
      </c>
      <c r="N2362" s="1" t="s">
        <v>22</v>
      </c>
      <c r="O2362" s="1" t="s">
        <v>20</v>
      </c>
      <c r="P2362" s="1" t="str">
        <f>IFERROR( LOOKUP(Table1[[#This Row],[Age]],$AO$3:$AO$8,$AP$3:$AP$8), "Out of Range")</f>
        <v>35-45</v>
      </c>
      <c r="Q2362" s="1" t="str">
        <f>TEXT(Table1[[#This Row],[Date Joined]],"DD")</f>
        <v>28</v>
      </c>
      <c r="R2362" s="1" t="str">
        <f>TEXT(Table1[[#This Row],[Date Joined]],"MMM")</f>
        <v>Sep</v>
      </c>
      <c r="S2362" s="1" t="str">
        <f>TEXT(Table1[[#This Row],[Date Joined]],"YYYY")</f>
        <v>2017</v>
      </c>
    </row>
    <row r="2363" spans="1:19" x14ac:dyDescent="0.3">
      <c r="A2363" s="1" t="s">
        <v>648</v>
      </c>
      <c r="B2363" s="1" t="s">
        <v>81</v>
      </c>
      <c r="C2363" s="1" t="s">
        <v>24</v>
      </c>
      <c r="D2363" s="2">
        <v>31</v>
      </c>
      <c r="E2363" s="1" t="s">
        <v>25</v>
      </c>
      <c r="F2363" s="1" t="s">
        <v>41</v>
      </c>
      <c r="G2363" s="28">
        <v>42872</v>
      </c>
      <c r="H2363" s="3">
        <v>180794.13</v>
      </c>
      <c r="I2363" s="1" t="s">
        <v>18</v>
      </c>
      <c r="J2363" s="1" t="s">
        <v>27</v>
      </c>
      <c r="K2363" s="1" t="s">
        <v>28</v>
      </c>
      <c r="L2363" s="1" t="s">
        <v>28</v>
      </c>
      <c r="M2363" s="1" t="s">
        <v>22</v>
      </c>
      <c r="N2363" s="1" t="s">
        <v>22</v>
      </c>
      <c r="O2363" s="1" t="s">
        <v>20</v>
      </c>
      <c r="P2363" s="1" t="str">
        <f>IFERROR( LOOKUP(Table1[[#This Row],[Age]],$AO$3:$AO$8,$AP$3:$AP$8), "Out of Range")</f>
        <v>26-35</v>
      </c>
      <c r="Q2363" s="1" t="str">
        <f>TEXT(Table1[[#This Row],[Date Joined]],"DD")</f>
        <v>17</v>
      </c>
      <c r="R2363" s="1" t="str">
        <f>TEXT(Table1[[#This Row],[Date Joined]],"MMM")</f>
        <v>May</v>
      </c>
      <c r="S2363" s="1" t="str">
        <f>TEXT(Table1[[#This Row],[Date Joined]],"YYYY")</f>
        <v>2017</v>
      </c>
    </row>
    <row r="2364" spans="1:19" x14ac:dyDescent="0.3">
      <c r="A2364" s="1" t="s">
        <v>650</v>
      </c>
      <c r="B2364" s="1" t="s">
        <v>43</v>
      </c>
      <c r="C2364" s="1" t="s">
        <v>24</v>
      </c>
      <c r="D2364" s="2">
        <v>31</v>
      </c>
      <c r="E2364" s="1" t="s">
        <v>16</v>
      </c>
      <c r="F2364" s="1" t="s">
        <v>17</v>
      </c>
      <c r="G2364" s="28">
        <v>42873</v>
      </c>
      <c r="H2364" s="3">
        <v>85876.84</v>
      </c>
      <c r="I2364" s="1" t="s">
        <v>31</v>
      </c>
      <c r="J2364" s="1" t="s">
        <v>22</v>
      </c>
      <c r="K2364" s="1" t="s">
        <v>20</v>
      </c>
      <c r="L2364" s="1" t="s">
        <v>20</v>
      </c>
      <c r="M2364" s="1" t="s">
        <v>21</v>
      </c>
      <c r="N2364" s="1" t="s">
        <v>22</v>
      </c>
      <c r="O2364" s="1" t="s">
        <v>20</v>
      </c>
      <c r="P2364" s="1" t="str">
        <f>IFERROR( LOOKUP(Table1[[#This Row],[Age]],$AO$3:$AO$8,$AP$3:$AP$8), "Out of Range")</f>
        <v>26-35</v>
      </c>
      <c r="Q2364" s="1" t="str">
        <f>TEXT(Table1[[#This Row],[Date Joined]],"DD")</f>
        <v>18</v>
      </c>
      <c r="R2364" s="1" t="str">
        <f>TEXT(Table1[[#This Row],[Date Joined]],"MMM")</f>
        <v>May</v>
      </c>
      <c r="S2364" s="1" t="str">
        <f>TEXT(Table1[[#This Row],[Date Joined]],"YYYY")</f>
        <v>2017</v>
      </c>
    </row>
    <row r="2365" spans="1:19" x14ac:dyDescent="0.3">
      <c r="A2365" s="1" t="s">
        <v>2472</v>
      </c>
      <c r="B2365" s="1" t="s">
        <v>43</v>
      </c>
      <c r="C2365" s="1" t="s">
        <v>24</v>
      </c>
      <c r="D2365" s="2">
        <v>35</v>
      </c>
      <c r="E2365" s="1" t="s">
        <v>16</v>
      </c>
      <c r="F2365" s="1" t="s">
        <v>17</v>
      </c>
      <c r="G2365" s="28">
        <v>43007</v>
      </c>
      <c r="H2365" s="3">
        <v>23999.79</v>
      </c>
      <c r="I2365" s="1" t="s">
        <v>49</v>
      </c>
      <c r="J2365" s="1" t="s">
        <v>32</v>
      </c>
      <c r="K2365" s="1" t="s">
        <v>20</v>
      </c>
      <c r="L2365" s="1" t="s">
        <v>28</v>
      </c>
      <c r="M2365" s="1" t="s">
        <v>21</v>
      </c>
      <c r="N2365" s="1" t="s">
        <v>22</v>
      </c>
      <c r="O2365" s="1" t="s">
        <v>20</v>
      </c>
      <c r="P2365" s="1" t="str">
        <f>IFERROR( LOOKUP(Table1[[#This Row],[Age]],$AO$3:$AO$8,$AP$3:$AP$8), "Out of Range")</f>
        <v>35-45</v>
      </c>
      <c r="Q2365" s="1" t="str">
        <f>TEXT(Table1[[#This Row],[Date Joined]],"DD")</f>
        <v>29</v>
      </c>
      <c r="R2365" s="1" t="str">
        <f>TEXT(Table1[[#This Row],[Date Joined]],"MMM")</f>
        <v>Sep</v>
      </c>
      <c r="S2365" s="1" t="str">
        <f>TEXT(Table1[[#This Row],[Date Joined]],"YYYY")</f>
        <v>2017</v>
      </c>
    </row>
    <row r="2366" spans="1:19" x14ac:dyDescent="0.3">
      <c r="A2366" s="1" t="s">
        <v>2473</v>
      </c>
      <c r="B2366" s="1" t="s">
        <v>56</v>
      </c>
      <c r="C2366" s="1" t="s">
        <v>15</v>
      </c>
      <c r="D2366" s="2">
        <v>49</v>
      </c>
      <c r="E2366" s="1" t="s">
        <v>16</v>
      </c>
      <c r="F2366" s="1" t="s">
        <v>41</v>
      </c>
      <c r="G2366" s="28">
        <v>43007</v>
      </c>
      <c r="H2366" s="3">
        <v>7066.88</v>
      </c>
      <c r="I2366" s="1" t="s">
        <v>18</v>
      </c>
      <c r="J2366" s="1" t="s">
        <v>27</v>
      </c>
      <c r="K2366" s="1" t="s">
        <v>28</v>
      </c>
      <c r="L2366" s="1" t="s">
        <v>20</v>
      </c>
      <c r="M2366" s="1" t="s">
        <v>21</v>
      </c>
      <c r="N2366" s="1" t="s">
        <v>22</v>
      </c>
      <c r="O2366" s="1" t="s">
        <v>20</v>
      </c>
      <c r="P2366" s="1" t="str">
        <f>IFERROR( LOOKUP(Table1[[#This Row],[Age]],$AO$3:$AO$8,$AP$3:$AP$8), "Out of Range")</f>
        <v>45-55</v>
      </c>
      <c r="Q2366" s="1" t="str">
        <f>TEXT(Table1[[#This Row],[Date Joined]],"DD")</f>
        <v>29</v>
      </c>
      <c r="R2366" s="1" t="str">
        <f>TEXT(Table1[[#This Row],[Date Joined]],"MMM")</f>
        <v>Sep</v>
      </c>
      <c r="S2366" s="1" t="str">
        <f>TEXT(Table1[[#This Row],[Date Joined]],"YYYY")</f>
        <v>2017</v>
      </c>
    </row>
    <row r="2367" spans="1:19" x14ac:dyDescent="0.3">
      <c r="A2367" s="1" t="s">
        <v>673</v>
      </c>
      <c r="B2367" s="1" t="s">
        <v>88</v>
      </c>
      <c r="C2367" s="1" t="s">
        <v>24</v>
      </c>
      <c r="D2367" s="2">
        <v>31</v>
      </c>
      <c r="E2367" s="1" t="s">
        <v>16</v>
      </c>
      <c r="F2367" s="1" t="s">
        <v>41</v>
      </c>
      <c r="G2367" s="28">
        <v>42874</v>
      </c>
      <c r="H2367" s="3">
        <v>31763.48</v>
      </c>
      <c r="I2367" s="1" t="s">
        <v>18</v>
      </c>
      <c r="J2367" s="1" t="s">
        <v>27</v>
      </c>
      <c r="K2367" s="1" t="s">
        <v>28</v>
      </c>
      <c r="L2367" s="1" t="s">
        <v>20</v>
      </c>
      <c r="M2367" s="1" t="s">
        <v>22</v>
      </c>
      <c r="N2367" s="1" t="s">
        <v>22</v>
      </c>
      <c r="O2367" s="1" t="s">
        <v>20</v>
      </c>
      <c r="P2367" s="1" t="str">
        <f>IFERROR( LOOKUP(Table1[[#This Row],[Age]],$AO$3:$AO$8,$AP$3:$AP$8), "Out of Range")</f>
        <v>26-35</v>
      </c>
      <c r="Q2367" s="1" t="str">
        <f>TEXT(Table1[[#This Row],[Date Joined]],"DD")</f>
        <v>19</v>
      </c>
      <c r="R2367" s="1" t="str">
        <f>TEXT(Table1[[#This Row],[Date Joined]],"MMM")</f>
        <v>May</v>
      </c>
      <c r="S2367" s="1" t="str">
        <f>TEXT(Table1[[#This Row],[Date Joined]],"YYYY")</f>
        <v>2017</v>
      </c>
    </row>
    <row r="2368" spans="1:19" x14ac:dyDescent="0.3">
      <c r="A2368" s="1" t="s">
        <v>2475</v>
      </c>
      <c r="B2368" s="1" t="s">
        <v>73</v>
      </c>
      <c r="C2368" s="1" t="s">
        <v>15</v>
      </c>
      <c r="D2368" s="2">
        <v>34</v>
      </c>
      <c r="E2368" s="1" t="s">
        <v>16</v>
      </c>
      <c r="F2368" s="1" t="s">
        <v>26</v>
      </c>
      <c r="G2368" s="28">
        <v>43007</v>
      </c>
      <c r="H2368" s="3">
        <v>201727.16</v>
      </c>
      <c r="I2368" s="1" t="s">
        <v>31</v>
      </c>
      <c r="J2368" s="1" t="s">
        <v>27</v>
      </c>
      <c r="K2368" s="1" t="s">
        <v>20</v>
      </c>
      <c r="L2368" s="1" t="s">
        <v>20</v>
      </c>
      <c r="M2368" s="1" t="s">
        <v>21</v>
      </c>
      <c r="N2368" s="1" t="s">
        <v>22</v>
      </c>
      <c r="O2368" s="1" t="s">
        <v>20</v>
      </c>
      <c r="P2368" s="1" t="str">
        <f>IFERROR( LOOKUP(Table1[[#This Row],[Age]],$AO$3:$AO$8,$AP$3:$AP$8), "Out of Range")</f>
        <v>26-35</v>
      </c>
      <c r="Q2368" s="1" t="str">
        <f>TEXT(Table1[[#This Row],[Date Joined]],"DD")</f>
        <v>29</v>
      </c>
      <c r="R2368" s="1" t="str">
        <f>TEXT(Table1[[#This Row],[Date Joined]],"MMM")</f>
        <v>Sep</v>
      </c>
      <c r="S2368" s="1" t="str">
        <f>TEXT(Table1[[#This Row],[Date Joined]],"YYYY")</f>
        <v>2017</v>
      </c>
    </row>
    <row r="2369" spans="1:19" x14ac:dyDescent="0.3">
      <c r="A2369" s="1" t="s">
        <v>2476</v>
      </c>
      <c r="B2369" s="1" t="s">
        <v>43</v>
      </c>
      <c r="C2369" s="1" t="s">
        <v>15</v>
      </c>
      <c r="D2369" s="2">
        <v>37</v>
      </c>
      <c r="E2369" s="1" t="s">
        <v>16</v>
      </c>
      <c r="F2369" s="1" t="s">
        <v>17</v>
      </c>
      <c r="G2369" s="28">
        <v>43007</v>
      </c>
      <c r="H2369" s="3">
        <v>136812.29999999999</v>
      </c>
      <c r="I2369" s="1" t="s">
        <v>31</v>
      </c>
      <c r="J2369" s="1" t="s">
        <v>22</v>
      </c>
      <c r="K2369" s="1" t="s">
        <v>28</v>
      </c>
      <c r="L2369" s="1" t="s">
        <v>20</v>
      </c>
      <c r="M2369" s="1" t="s">
        <v>22</v>
      </c>
      <c r="N2369" s="1" t="s">
        <v>22</v>
      </c>
      <c r="O2369" s="1" t="s">
        <v>20</v>
      </c>
      <c r="P2369" s="1" t="str">
        <f>IFERROR( LOOKUP(Table1[[#This Row],[Age]],$AO$3:$AO$8,$AP$3:$AP$8), "Out of Range")</f>
        <v>35-45</v>
      </c>
      <c r="Q2369" s="1" t="str">
        <f>TEXT(Table1[[#This Row],[Date Joined]],"DD")</f>
        <v>29</v>
      </c>
      <c r="R2369" s="1" t="str">
        <f>TEXT(Table1[[#This Row],[Date Joined]],"MMM")</f>
        <v>Sep</v>
      </c>
      <c r="S2369" s="1" t="str">
        <f>TEXT(Table1[[#This Row],[Date Joined]],"YYYY")</f>
        <v>2017</v>
      </c>
    </row>
    <row r="2370" spans="1:19" x14ac:dyDescent="0.3">
      <c r="A2370" s="1" t="s">
        <v>679</v>
      </c>
      <c r="B2370" s="1" t="s">
        <v>105</v>
      </c>
      <c r="C2370" s="1" t="s">
        <v>15</v>
      </c>
      <c r="D2370" s="2">
        <v>31</v>
      </c>
      <c r="E2370" s="1" t="s">
        <v>16</v>
      </c>
      <c r="F2370" s="1" t="s">
        <v>17</v>
      </c>
      <c r="G2370" s="28">
        <v>42874</v>
      </c>
      <c r="H2370" s="3">
        <v>119020.46</v>
      </c>
      <c r="I2370" s="1" t="s">
        <v>18</v>
      </c>
      <c r="J2370" s="1" t="s">
        <v>22</v>
      </c>
      <c r="K2370" s="1" t="s">
        <v>28</v>
      </c>
      <c r="L2370" s="1" t="s">
        <v>20</v>
      </c>
      <c r="M2370" s="1" t="s">
        <v>22</v>
      </c>
      <c r="N2370" s="1" t="s">
        <v>22</v>
      </c>
      <c r="O2370" s="1" t="s">
        <v>20</v>
      </c>
      <c r="P2370" s="1" t="str">
        <f>IFERROR( LOOKUP(Table1[[#This Row],[Age]],$AO$3:$AO$8,$AP$3:$AP$8), "Out of Range")</f>
        <v>26-35</v>
      </c>
      <c r="Q2370" s="1" t="str">
        <f>TEXT(Table1[[#This Row],[Date Joined]],"DD")</f>
        <v>19</v>
      </c>
      <c r="R2370" s="1" t="str">
        <f>TEXT(Table1[[#This Row],[Date Joined]],"MMM")</f>
        <v>May</v>
      </c>
      <c r="S2370" s="1" t="str">
        <f>TEXT(Table1[[#This Row],[Date Joined]],"YYYY")</f>
        <v>2017</v>
      </c>
    </row>
    <row r="2371" spans="1:19" x14ac:dyDescent="0.3">
      <c r="A2371" s="1" t="s">
        <v>711</v>
      </c>
      <c r="B2371" s="1" t="s">
        <v>75</v>
      </c>
      <c r="C2371" s="1" t="s">
        <v>24</v>
      </c>
      <c r="D2371" s="2">
        <v>31</v>
      </c>
      <c r="E2371" s="1" t="s">
        <v>16</v>
      </c>
      <c r="F2371" s="1" t="s">
        <v>17</v>
      </c>
      <c r="G2371" s="28">
        <v>42875</v>
      </c>
      <c r="H2371" s="3">
        <v>61496.160000000003</v>
      </c>
      <c r="I2371" s="1" t="s">
        <v>18</v>
      </c>
      <c r="J2371" s="1" t="s">
        <v>19</v>
      </c>
      <c r="K2371" s="1" t="s">
        <v>28</v>
      </c>
      <c r="L2371" s="1" t="s">
        <v>20</v>
      </c>
      <c r="M2371" s="1" t="s">
        <v>21</v>
      </c>
      <c r="N2371" s="1" t="s">
        <v>69</v>
      </c>
      <c r="O2371" s="1" t="s">
        <v>20</v>
      </c>
      <c r="P2371" s="1" t="str">
        <f>IFERROR( LOOKUP(Table1[[#This Row],[Age]],$AO$3:$AO$8,$AP$3:$AP$8), "Out of Range")</f>
        <v>26-35</v>
      </c>
      <c r="Q2371" s="1" t="str">
        <f>TEXT(Table1[[#This Row],[Date Joined]],"DD")</f>
        <v>20</v>
      </c>
      <c r="R2371" s="1" t="str">
        <f>TEXT(Table1[[#This Row],[Date Joined]],"MMM")</f>
        <v>May</v>
      </c>
      <c r="S2371" s="1" t="str">
        <f>TEXT(Table1[[#This Row],[Date Joined]],"YYYY")</f>
        <v>2017</v>
      </c>
    </row>
    <row r="2372" spans="1:19" x14ac:dyDescent="0.3">
      <c r="A2372" s="1" t="s">
        <v>712</v>
      </c>
      <c r="B2372" s="1" t="s">
        <v>35</v>
      </c>
      <c r="C2372" s="1" t="s">
        <v>24</v>
      </c>
      <c r="D2372" s="2">
        <v>31</v>
      </c>
      <c r="E2372" s="1" t="s">
        <v>16</v>
      </c>
      <c r="F2372" s="1" t="s">
        <v>17</v>
      </c>
      <c r="G2372" s="28">
        <v>42875</v>
      </c>
      <c r="H2372" s="3">
        <v>32670.87</v>
      </c>
      <c r="I2372" s="1" t="s">
        <v>31</v>
      </c>
      <c r="J2372" s="1" t="s">
        <v>27</v>
      </c>
      <c r="K2372" s="1" t="s">
        <v>20</v>
      </c>
      <c r="L2372" s="1" t="s">
        <v>20</v>
      </c>
      <c r="M2372" s="1" t="s">
        <v>21</v>
      </c>
      <c r="N2372" s="1" t="s">
        <v>22</v>
      </c>
      <c r="O2372" s="1" t="s">
        <v>28</v>
      </c>
      <c r="P2372" s="1" t="str">
        <f>IFERROR( LOOKUP(Table1[[#This Row],[Age]],$AO$3:$AO$8,$AP$3:$AP$8), "Out of Range")</f>
        <v>26-35</v>
      </c>
      <c r="Q2372" s="1" t="str">
        <f>TEXT(Table1[[#This Row],[Date Joined]],"DD")</f>
        <v>20</v>
      </c>
      <c r="R2372" s="1" t="str">
        <f>TEXT(Table1[[#This Row],[Date Joined]],"MMM")</f>
        <v>May</v>
      </c>
      <c r="S2372" s="1" t="str">
        <f>TEXT(Table1[[#This Row],[Date Joined]],"YYYY")</f>
        <v>2017</v>
      </c>
    </row>
    <row r="2373" spans="1:19" x14ac:dyDescent="0.3">
      <c r="A2373" s="1" t="s">
        <v>721</v>
      </c>
      <c r="B2373" s="1" t="s">
        <v>60</v>
      </c>
      <c r="C2373" s="1" t="s">
        <v>15</v>
      </c>
      <c r="D2373" s="2">
        <v>31</v>
      </c>
      <c r="E2373" s="1" t="s">
        <v>34</v>
      </c>
      <c r="F2373" s="1" t="s">
        <v>17</v>
      </c>
      <c r="G2373" s="28">
        <v>42875</v>
      </c>
      <c r="H2373" s="3">
        <v>50757.61</v>
      </c>
      <c r="I2373" s="1" t="s">
        <v>31</v>
      </c>
      <c r="J2373" s="1" t="s">
        <v>32</v>
      </c>
      <c r="K2373" s="1" t="s">
        <v>20</v>
      </c>
      <c r="L2373" s="1" t="s">
        <v>20</v>
      </c>
      <c r="M2373" s="1" t="s">
        <v>21</v>
      </c>
      <c r="N2373" s="1" t="s">
        <v>22</v>
      </c>
      <c r="O2373" s="1" t="s">
        <v>20</v>
      </c>
      <c r="P2373" s="1" t="str">
        <f>IFERROR( LOOKUP(Table1[[#This Row],[Age]],$AO$3:$AO$8,$AP$3:$AP$8), "Out of Range")</f>
        <v>26-35</v>
      </c>
      <c r="Q2373" s="1" t="str">
        <f>TEXT(Table1[[#This Row],[Date Joined]],"DD")</f>
        <v>20</v>
      </c>
      <c r="R2373" s="1" t="str">
        <f>TEXT(Table1[[#This Row],[Date Joined]],"MMM")</f>
        <v>May</v>
      </c>
      <c r="S2373" s="1" t="str">
        <f>TEXT(Table1[[#This Row],[Date Joined]],"YYYY")</f>
        <v>2017</v>
      </c>
    </row>
    <row r="2374" spans="1:19" x14ac:dyDescent="0.3">
      <c r="A2374" s="1" t="s">
        <v>2481</v>
      </c>
      <c r="B2374" s="1" t="s">
        <v>97</v>
      </c>
      <c r="C2374" s="1" t="s">
        <v>15</v>
      </c>
      <c r="D2374" s="2">
        <v>34</v>
      </c>
      <c r="E2374" s="1" t="s">
        <v>16</v>
      </c>
      <c r="F2374" s="1" t="s">
        <v>26</v>
      </c>
      <c r="G2374" s="28">
        <v>43007</v>
      </c>
      <c r="H2374" s="3">
        <v>45956.78</v>
      </c>
      <c r="I2374" s="1" t="s">
        <v>31</v>
      </c>
      <c r="J2374" s="1" t="s">
        <v>27</v>
      </c>
      <c r="K2374" s="1" t="s">
        <v>28</v>
      </c>
      <c r="L2374" s="1" t="s">
        <v>20</v>
      </c>
      <c r="M2374" s="1" t="s">
        <v>21</v>
      </c>
      <c r="N2374" s="1" t="s">
        <v>69</v>
      </c>
      <c r="O2374" s="1" t="s">
        <v>28</v>
      </c>
      <c r="P2374" s="1" t="str">
        <f>IFERROR( LOOKUP(Table1[[#This Row],[Age]],$AO$3:$AO$8,$AP$3:$AP$8), "Out of Range")</f>
        <v>26-35</v>
      </c>
      <c r="Q2374" s="1" t="str">
        <f>TEXT(Table1[[#This Row],[Date Joined]],"DD")</f>
        <v>29</v>
      </c>
      <c r="R2374" s="1" t="str">
        <f>TEXT(Table1[[#This Row],[Date Joined]],"MMM")</f>
        <v>Sep</v>
      </c>
      <c r="S2374" s="1" t="str">
        <f>TEXT(Table1[[#This Row],[Date Joined]],"YYYY")</f>
        <v>2017</v>
      </c>
    </row>
    <row r="2375" spans="1:19" x14ac:dyDescent="0.3">
      <c r="A2375" s="1" t="s">
        <v>2482</v>
      </c>
      <c r="B2375" s="1" t="s">
        <v>78</v>
      </c>
      <c r="C2375" s="1" t="s">
        <v>15</v>
      </c>
      <c r="D2375" s="2">
        <v>38</v>
      </c>
      <c r="E2375" s="1" t="s">
        <v>40</v>
      </c>
      <c r="F2375" s="1" t="s">
        <v>26</v>
      </c>
      <c r="G2375" s="28">
        <v>43007</v>
      </c>
      <c r="H2375" s="3">
        <v>65046.42</v>
      </c>
      <c r="I2375" s="1" t="s">
        <v>18</v>
      </c>
      <c r="J2375" s="1" t="s">
        <v>27</v>
      </c>
      <c r="K2375" s="1" t="s">
        <v>28</v>
      </c>
      <c r="L2375" s="1" t="s">
        <v>20</v>
      </c>
      <c r="M2375" s="1" t="s">
        <v>21</v>
      </c>
      <c r="N2375" s="1" t="s">
        <v>22</v>
      </c>
      <c r="O2375" s="1" t="s">
        <v>20</v>
      </c>
      <c r="P2375" s="1" t="str">
        <f>IFERROR( LOOKUP(Table1[[#This Row],[Age]],$AO$3:$AO$8,$AP$3:$AP$8), "Out of Range")</f>
        <v>35-45</v>
      </c>
      <c r="Q2375" s="1" t="str">
        <f>TEXT(Table1[[#This Row],[Date Joined]],"DD")</f>
        <v>29</v>
      </c>
      <c r="R2375" s="1" t="str">
        <f>TEXT(Table1[[#This Row],[Date Joined]],"MMM")</f>
        <v>Sep</v>
      </c>
      <c r="S2375" s="1" t="str">
        <f>TEXT(Table1[[#This Row],[Date Joined]],"YYYY")</f>
        <v>2017</v>
      </c>
    </row>
    <row r="2376" spans="1:19" x14ac:dyDescent="0.3">
      <c r="A2376" s="1" t="s">
        <v>2483</v>
      </c>
      <c r="B2376" s="1" t="s">
        <v>67</v>
      </c>
      <c r="C2376" s="1" t="s">
        <v>15</v>
      </c>
      <c r="D2376" s="2">
        <v>45</v>
      </c>
      <c r="E2376" s="1" t="s">
        <v>40</v>
      </c>
      <c r="F2376" s="1" t="s">
        <v>41</v>
      </c>
      <c r="G2376" s="28">
        <v>43007</v>
      </c>
      <c r="H2376" s="3">
        <v>96405.81</v>
      </c>
      <c r="I2376" s="1" t="s">
        <v>49</v>
      </c>
      <c r="J2376" s="1" t="s">
        <v>27</v>
      </c>
      <c r="K2376" s="1" t="s">
        <v>28</v>
      </c>
      <c r="L2376" s="1" t="s">
        <v>20</v>
      </c>
      <c r="M2376" s="1" t="s">
        <v>22</v>
      </c>
      <c r="N2376" s="1" t="s">
        <v>22</v>
      </c>
      <c r="O2376" s="1" t="s">
        <v>20</v>
      </c>
      <c r="P2376" s="1" t="str">
        <f>IFERROR( LOOKUP(Table1[[#This Row],[Age]],$AO$3:$AO$8,$AP$3:$AP$8), "Out of Range")</f>
        <v>45-55</v>
      </c>
      <c r="Q2376" s="1" t="str">
        <f>TEXT(Table1[[#This Row],[Date Joined]],"DD")</f>
        <v>29</v>
      </c>
      <c r="R2376" s="1" t="str">
        <f>TEXT(Table1[[#This Row],[Date Joined]],"MMM")</f>
        <v>Sep</v>
      </c>
      <c r="S2376" s="1" t="str">
        <f>TEXT(Table1[[#This Row],[Date Joined]],"YYYY")</f>
        <v>2017</v>
      </c>
    </row>
    <row r="2377" spans="1:19" x14ac:dyDescent="0.3">
      <c r="A2377" s="1" t="s">
        <v>2484</v>
      </c>
      <c r="B2377" s="1" t="s">
        <v>14</v>
      </c>
      <c r="C2377" s="1" t="s">
        <v>15</v>
      </c>
      <c r="D2377" s="2">
        <v>43</v>
      </c>
      <c r="E2377" s="1" t="s">
        <v>40</v>
      </c>
      <c r="F2377" s="1" t="s">
        <v>26</v>
      </c>
      <c r="G2377" s="28">
        <v>43007</v>
      </c>
      <c r="H2377" s="3">
        <v>86243.88</v>
      </c>
      <c r="I2377" s="1" t="s">
        <v>31</v>
      </c>
      <c r="J2377" s="1" t="s">
        <v>27</v>
      </c>
      <c r="K2377" s="1" t="s">
        <v>20</v>
      </c>
      <c r="L2377" s="1" t="s">
        <v>20</v>
      </c>
      <c r="M2377" s="1" t="s">
        <v>21</v>
      </c>
      <c r="N2377" s="1" t="s">
        <v>22</v>
      </c>
      <c r="O2377" s="1" t="s">
        <v>28</v>
      </c>
      <c r="P2377" s="1" t="str">
        <f>IFERROR( LOOKUP(Table1[[#This Row],[Age]],$AO$3:$AO$8,$AP$3:$AP$8), "Out of Range")</f>
        <v>35-45</v>
      </c>
      <c r="Q2377" s="1" t="str">
        <f>TEXT(Table1[[#This Row],[Date Joined]],"DD")</f>
        <v>29</v>
      </c>
      <c r="R2377" s="1" t="str">
        <f>TEXT(Table1[[#This Row],[Date Joined]],"MMM")</f>
        <v>Sep</v>
      </c>
      <c r="S2377" s="1" t="str">
        <f>TEXT(Table1[[#This Row],[Date Joined]],"YYYY")</f>
        <v>2017</v>
      </c>
    </row>
    <row r="2378" spans="1:19" x14ac:dyDescent="0.3">
      <c r="A2378" s="1" t="s">
        <v>2485</v>
      </c>
      <c r="B2378" s="1" t="s">
        <v>108</v>
      </c>
      <c r="C2378" s="1" t="s">
        <v>15</v>
      </c>
      <c r="D2378" s="2">
        <v>46</v>
      </c>
      <c r="E2378" s="1" t="s">
        <v>40</v>
      </c>
      <c r="F2378" s="1" t="s">
        <v>17</v>
      </c>
      <c r="G2378" s="28">
        <v>43007</v>
      </c>
      <c r="H2378" s="3">
        <v>18630.22</v>
      </c>
      <c r="I2378" s="1" t="s">
        <v>18</v>
      </c>
      <c r="J2378" s="1" t="s">
        <v>27</v>
      </c>
      <c r="K2378" s="1" t="s">
        <v>28</v>
      </c>
      <c r="L2378" s="1" t="s">
        <v>20</v>
      </c>
      <c r="M2378" s="1" t="s">
        <v>22</v>
      </c>
      <c r="N2378" s="1" t="s">
        <v>22</v>
      </c>
      <c r="O2378" s="1" t="s">
        <v>28</v>
      </c>
      <c r="P2378" s="1" t="str">
        <f>IFERROR( LOOKUP(Table1[[#This Row],[Age]],$AO$3:$AO$8,$AP$3:$AP$8), "Out of Range")</f>
        <v>45-55</v>
      </c>
      <c r="Q2378" s="1" t="str">
        <f>TEXT(Table1[[#This Row],[Date Joined]],"DD")</f>
        <v>29</v>
      </c>
      <c r="R2378" s="1" t="str">
        <f>TEXT(Table1[[#This Row],[Date Joined]],"MMM")</f>
        <v>Sep</v>
      </c>
      <c r="S2378" s="1" t="str">
        <f>TEXT(Table1[[#This Row],[Date Joined]],"YYYY")</f>
        <v>2017</v>
      </c>
    </row>
    <row r="2379" spans="1:19" x14ac:dyDescent="0.3">
      <c r="A2379" s="1" t="s">
        <v>2486</v>
      </c>
      <c r="B2379" s="1" t="s">
        <v>36</v>
      </c>
      <c r="C2379" s="1" t="s">
        <v>15</v>
      </c>
      <c r="D2379" s="2">
        <v>58</v>
      </c>
      <c r="E2379" s="1" t="s">
        <v>40</v>
      </c>
      <c r="F2379" s="1" t="s">
        <v>41</v>
      </c>
      <c r="G2379" s="28">
        <v>43007</v>
      </c>
      <c r="H2379" s="3">
        <v>10723.28</v>
      </c>
      <c r="I2379" s="1" t="s">
        <v>31</v>
      </c>
      <c r="J2379" s="1" t="s">
        <v>27</v>
      </c>
      <c r="K2379" s="1" t="s">
        <v>20</v>
      </c>
      <c r="L2379" s="1" t="s">
        <v>20</v>
      </c>
      <c r="M2379" s="1" t="s">
        <v>21</v>
      </c>
      <c r="N2379" s="1" t="s">
        <v>22</v>
      </c>
      <c r="O2379" s="1" t="s">
        <v>20</v>
      </c>
      <c r="P2379" s="1" t="str">
        <f>IFERROR( LOOKUP(Table1[[#This Row],[Age]],$AO$3:$AO$8,$AP$3:$AP$8), "Out of Range")</f>
        <v>55-65</v>
      </c>
      <c r="Q2379" s="1" t="str">
        <f>TEXT(Table1[[#This Row],[Date Joined]],"DD")</f>
        <v>29</v>
      </c>
      <c r="R2379" s="1" t="str">
        <f>TEXT(Table1[[#This Row],[Date Joined]],"MMM")</f>
        <v>Sep</v>
      </c>
      <c r="S2379" s="1" t="str">
        <f>TEXT(Table1[[#This Row],[Date Joined]],"YYYY")</f>
        <v>2017</v>
      </c>
    </row>
    <row r="2380" spans="1:19" x14ac:dyDescent="0.3">
      <c r="A2380" s="1" t="s">
        <v>2487</v>
      </c>
      <c r="B2380" s="1" t="s">
        <v>57</v>
      </c>
      <c r="C2380" s="1" t="s">
        <v>15</v>
      </c>
      <c r="D2380" s="2">
        <v>43</v>
      </c>
      <c r="E2380" s="1" t="s">
        <v>40</v>
      </c>
      <c r="F2380" s="1" t="s">
        <v>26</v>
      </c>
      <c r="G2380" s="28">
        <v>43007</v>
      </c>
      <c r="H2380" s="3">
        <v>31717.57</v>
      </c>
      <c r="I2380" s="1" t="s">
        <v>18</v>
      </c>
      <c r="J2380" s="1" t="s">
        <v>27</v>
      </c>
      <c r="K2380" s="1" t="s">
        <v>28</v>
      </c>
      <c r="L2380" s="1" t="s">
        <v>20</v>
      </c>
      <c r="M2380" s="1" t="s">
        <v>53</v>
      </c>
      <c r="N2380" s="1" t="s">
        <v>22</v>
      </c>
      <c r="O2380" s="1" t="s">
        <v>20</v>
      </c>
      <c r="P2380" s="1" t="str">
        <f>IFERROR( LOOKUP(Table1[[#This Row],[Age]],$AO$3:$AO$8,$AP$3:$AP$8), "Out of Range")</f>
        <v>35-45</v>
      </c>
      <c r="Q2380" s="1" t="str">
        <f>TEXT(Table1[[#This Row],[Date Joined]],"DD")</f>
        <v>29</v>
      </c>
      <c r="R2380" s="1" t="str">
        <f>TEXT(Table1[[#This Row],[Date Joined]],"MMM")</f>
        <v>Sep</v>
      </c>
      <c r="S2380" s="1" t="str">
        <f>TEXT(Table1[[#This Row],[Date Joined]],"YYYY")</f>
        <v>2017</v>
      </c>
    </row>
    <row r="2381" spans="1:19" x14ac:dyDescent="0.3">
      <c r="A2381" s="1" t="s">
        <v>2488</v>
      </c>
      <c r="B2381" s="1" t="s">
        <v>51</v>
      </c>
      <c r="C2381" s="1" t="s">
        <v>24</v>
      </c>
      <c r="D2381" s="2">
        <v>39</v>
      </c>
      <c r="E2381" s="1" t="s">
        <v>34</v>
      </c>
      <c r="F2381" s="1" t="s">
        <v>17</v>
      </c>
      <c r="G2381" s="28">
        <v>43007</v>
      </c>
      <c r="H2381" s="3">
        <v>149447.34</v>
      </c>
      <c r="I2381" s="1" t="s">
        <v>49</v>
      </c>
      <c r="J2381" s="1" t="s">
        <v>27</v>
      </c>
      <c r="K2381" s="1" t="s">
        <v>28</v>
      </c>
      <c r="L2381" s="1" t="s">
        <v>20</v>
      </c>
      <c r="M2381" s="1" t="s">
        <v>21</v>
      </c>
      <c r="N2381" s="1" t="s">
        <v>29</v>
      </c>
      <c r="O2381" s="1" t="s">
        <v>20</v>
      </c>
      <c r="P2381" s="1" t="str">
        <f>IFERROR( LOOKUP(Table1[[#This Row],[Age]],$AO$3:$AO$8,$AP$3:$AP$8), "Out of Range")</f>
        <v>35-45</v>
      </c>
      <c r="Q2381" s="1" t="str">
        <f>TEXT(Table1[[#This Row],[Date Joined]],"DD")</f>
        <v>29</v>
      </c>
      <c r="R2381" s="1" t="str">
        <f>TEXT(Table1[[#This Row],[Date Joined]],"MMM")</f>
        <v>Sep</v>
      </c>
      <c r="S2381" s="1" t="str">
        <f>TEXT(Table1[[#This Row],[Date Joined]],"YYYY")</f>
        <v>2017</v>
      </c>
    </row>
    <row r="2382" spans="1:19" x14ac:dyDescent="0.3">
      <c r="A2382" s="1" t="s">
        <v>2489</v>
      </c>
      <c r="B2382" s="1" t="s">
        <v>72</v>
      </c>
      <c r="C2382" s="1" t="s">
        <v>24</v>
      </c>
      <c r="D2382" s="2">
        <v>43</v>
      </c>
      <c r="E2382" s="1" t="s">
        <v>25</v>
      </c>
      <c r="F2382" s="1" t="s">
        <v>41</v>
      </c>
      <c r="G2382" s="28">
        <v>43007</v>
      </c>
      <c r="H2382" s="3">
        <v>32248.49</v>
      </c>
      <c r="I2382" s="1" t="s">
        <v>31</v>
      </c>
      <c r="J2382" s="1" t="s">
        <v>27</v>
      </c>
      <c r="K2382" s="1" t="s">
        <v>28</v>
      </c>
      <c r="L2382" s="1" t="s">
        <v>20</v>
      </c>
      <c r="M2382" s="1" t="s">
        <v>21</v>
      </c>
      <c r="N2382" s="1" t="s">
        <v>69</v>
      </c>
      <c r="O2382" s="1" t="s">
        <v>20</v>
      </c>
      <c r="P2382" s="1" t="str">
        <f>IFERROR( LOOKUP(Table1[[#This Row],[Age]],$AO$3:$AO$8,$AP$3:$AP$8), "Out of Range")</f>
        <v>35-45</v>
      </c>
      <c r="Q2382" s="1" t="str">
        <f>TEXT(Table1[[#This Row],[Date Joined]],"DD")</f>
        <v>29</v>
      </c>
      <c r="R2382" s="1" t="str">
        <f>TEXT(Table1[[#This Row],[Date Joined]],"MMM")</f>
        <v>Sep</v>
      </c>
      <c r="S2382" s="1" t="str">
        <f>TEXT(Table1[[#This Row],[Date Joined]],"YYYY")</f>
        <v>2017</v>
      </c>
    </row>
    <row r="2383" spans="1:19" x14ac:dyDescent="0.3">
      <c r="A2383" s="1" t="s">
        <v>810</v>
      </c>
      <c r="B2383" s="1" t="s">
        <v>51</v>
      </c>
      <c r="C2383" s="1" t="s">
        <v>24</v>
      </c>
      <c r="D2383" s="2">
        <v>31</v>
      </c>
      <c r="E2383" s="1" t="s">
        <v>34</v>
      </c>
      <c r="F2383" s="1" t="s">
        <v>17</v>
      </c>
      <c r="G2383" s="28">
        <v>42882</v>
      </c>
      <c r="H2383" s="3">
        <v>84884.93</v>
      </c>
      <c r="I2383" s="1" t="s">
        <v>31</v>
      </c>
      <c r="J2383" s="1" t="s">
        <v>32</v>
      </c>
      <c r="K2383" s="1" t="s">
        <v>28</v>
      </c>
      <c r="L2383" s="1" t="s">
        <v>20</v>
      </c>
      <c r="M2383" s="1" t="s">
        <v>21</v>
      </c>
      <c r="N2383" s="1" t="s">
        <v>22</v>
      </c>
      <c r="O2383" s="1" t="s">
        <v>20</v>
      </c>
      <c r="P2383" s="1" t="str">
        <f>IFERROR( LOOKUP(Table1[[#This Row],[Age]],$AO$3:$AO$8,$AP$3:$AP$8), "Out of Range")</f>
        <v>26-35</v>
      </c>
      <c r="Q2383" s="1" t="str">
        <f>TEXT(Table1[[#This Row],[Date Joined]],"DD")</f>
        <v>27</v>
      </c>
      <c r="R2383" s="1" t="str">
        <f>TEXT(Table1[[#This Row],[Date Joined]],"MMM")</f>
        <v>May</v>
      </c>
      <c r="S2383" s="1" t="str">
        <f>TEXT(Table1[[#This Row],[Date Joined]],"YYYY")</f>
        <v>2017</v>
      </c>
    </row>
    <row r="2384" spans="1:19" x14ac:dyDescent="0.3">
      <c r="A2384" s="1" t="s">
        <v>839</v>
      </c>
      <c r="B2384" s="1" t="s">
        <v>84</v>
      </c>
      <c r="C2384" s="1" t="s">
        <v>15</v>
      </c>
      <c r="D2384" s="2">
        <v>31</v>
      </c>
      <c r="E2384" s="1" t="s">
        <v>34</v>
      </c>
      <c r="F2384" s="1" t="s">
        <v>17</v>
      </c>
      <c r="G2384" s="28">
        <v>42884</v>
      </c>
      <c r="H2384" s="3">
        <v>95500.49</v>
      </c>
      <c r="I2384" s="1" t="s">
        <v>31</v>
      </c>
      <c r="J2384" s="1" t="s">
        <v>27</v>
      </c>
      <c r="K2384" s="1" t="s">
        <v>28</v>
      </c>
      <c r="L2384" s="1" t="s">
        <v>20</v>
      </c>
      <c r="M2384" s="1" t="s">
        <v>22</v>
      </c>
      <c r="N2384" s="1" t="s">
        <v>22</v>
      </c>
      <c r="O2384" s="1" t="s">
        <v>20</v>
      </c>
      <c r="P2384" s="1" t="str">
        <f>IFERROR( LOOKUP(Table1[[#This Row],[Age]],$AO$3:$AO$8,$AP$3:$AP$8), "Out of Range")</f>
        <v>26-35</v>
      </c>
      <c r="Q2384" s="1" t="str">
        <f>TEXT(Table1[[#This Row],[Date Joined]],"DD")</f>
        <v>29</v>
      </c>
      <c r="R2384" s="1" t="str">
        <f>TEXT(Table1[[#This Row],[Date Joined]],"MMM")</f>
        <v>May</v>
      </c>
      <c r="S2384" s="1" t="str">
        <f>TEXT(Table1[[#This Row],[Date Joined]],"YYYY")</f>
        <v>2017</v>
      </c>
    </row>
    <row r="2385" spans="1:19" x14ac:dyDescent="0.3">
      <c r="A2385" s="1" t="s">
        <v>847</v>
      </c>
      <c r="B2385" s="1" t="s">
        <v>35</v>
      </c>
      <c r="C2385" s="1" t="s">
        <v>24</v>
      </c>
      <c r="D2385" s="2">
        <v>31</v>
      </c>
      <c r="E2385" s="1" t="s">
        <v>25</v>
      </c>
      <c r="F2385" s="1" t="s">
        <v>41</v>
      </c>
      <c r="G2385" s="28">
        <v>42884</v>
      </c>
      <c r="H2385" s="3">
        <v>51514.45</v>
      </c>
      <c r="I2385" s="1" t="s">
        <v>31</v>
      </c>
      <c r="J2385" s="1" t="s">
        <v>27</v>
      </c>
      <c r="K2385" s="1" t="s">
        <v>28</v>
      </c>
      <c r="L2385" s="1" t="s">
        <v>20</v>
      </c>
      <c r="M2385" s="1" t="s">
        <v>21</v>
      </c>
      <c r="N2385" s="1" t="s">
        <v>29</v>
      </c>
      <c r="O2385" s="1" t="s">
        <v>20</v>
      </c>
      <c r="P2385" s="1" t="str">
        <f>IFERROR( LOOKUP(Table1[[#This Row],[Age]],$AO$3:$AO$8,$AP$3:$AP$8), "Out of Range")</f>
        <v>26-35</v>
      </c>
      <c r="Q2385" s="1" t="str">
        <f>TEXT(Table1[[#This Row],[Date Joined]],"DD")</f>
        <v>29</v>
      </c>
      <c r="R2385" s="1" t="str">
        <f>TEXT(Table1[[#This Row],[Date Joined]],"MMM")</f>
        <v>May</v>
      </c>
      <c r="S2385" s="1" t="str">
        <f>TEXT(Table1[[#This Row],[Date Joined]],"YYYY")</f>
        <v>2017</v>
      </c>
    </row>
    <row r="2386" spans="1:19" x14ac:dyDescent="0.3">
      <c r="A2386" s="1" t="s">
        <v>888</v>
      </c>
      <c r="B2386" s="1" t="s">
        <v>51</v>
      </c>
      <c r="C2386" s="1" t="s">
        <v>15</v>
      </c>
      <c r="D2386" s="2">
        <v>31</v>
      </c>
      <c r="E2386" s="1" t="s">
        <v>25</v>
      </c>
      <c r="F2386" s="1" t="s">
        <v>26</v>
      </c>
      <c r="G2386" s="28">
        <v>42887</v>
      </c>
      <c r="H2386" s="3">
        <v>143892.64000000001</v>
      </c>
      <c r="I2386" s="1" t="s">
        <v>18</v>
      </c>
      <c r="J2386" s="1" t="s">
        <v>19</v>
      </c>
      <c r="K2386" s="1" t="s">
        <v>20</v>
      </c>
      <c r="L2386" s="1" t="s">
        <v>20</v>
      </c>
      <c r="M2386" s="1" t="s">
        <v>22</v>
      </c>
      <c r="N2386" s="1" t="s">
        <v>22</v>
      </c>
      <c r="O2386" s="1" t="s">
        <v>20</v>
      </c>
      <c r="P2386" s="1" t="str">
        <f>IFERROR( LOOKUP(Table1[[#This Row],[Age]],$AO$3:$AO$8,$AP$3:$AP$8), "Out of Range")</f>
        <v>26-35</v>
      </c>
      <c r="Q2386" s="1" t="str">
        <f>TEXT(Table1[[#This Row],[Date Joined]],"DD")</f>
        <v>01</v>
      </c>
      <c r="R2386" s="1" t="str">
        <f>TEXT(Table1[[#This Row],[Date Joined]],"MMM")</f>
        <v>Jun</v>
      </c>
      <c r="S2386" s="1" t="str">
        <f>TEXT(Table1[[#This Row],[Date Joined]],"YYYY")</f>
        <v>2017</v>
      </c>
    </row>
    <row r="2387" spans="1:19" x14ac:dyDescent="0.3">
      <c r="A2387" s="1" t="s">
        <v>2494</v>
      </c>
      <c r="B2387" s="1" t="s">
        <v>78</v>
      </c>
      <c r="C2387" s="1" t="s">
        <v>24</v>
      </c>
      <c r="D2387" s="2">
        <v>46</v>
      </c>
      <c r="E2387" s="1" t="s">
        <v>16</v>
      </c>
      <c r="F2387" s="1" t="s">
        <v>17</v>
      </c>
      <c r="G2387" s="28">
        <v>43008</v>
      </c>
      <c r="H2387" s="3">
        <v>168015.25</v>
      </c>
      <c r="I2387" s="1" t="s">
        <v>18</v>
      </c>
      <c r="J2387" s="1" t="s">
        <v>27</v>
      </c>
      <c r="K2387" s="1" t="s">
        <v>28</v>
      </c>
      <c r="L2387" s="1" t="s">
        <v>28</v>
      </c>
      <c r="M2387" s="1" t="s">
        <v>21</v>
      </c>
      <c r="N2387" s="1" t="s">
        <v>22</v>
      </c>
      <c r="O2387" s="1" t="s">
        <v>20</v>
      </c>
      <c r="P2387" s="1" t="str">
        <f>IFERROR( LOOKUP(Table1[[#This Row],[Age]],$AO$3:$AO$8,$AP$3:$AP$8), "Out of Range")</f>
        <v>45-55</v>
      </c>
      <c r="Q2387" s="1" t="str">
        <f>TEXT(Table1[[#This Row],[Date Joined]],"DD")</f>
        <v>30</v>
      </c>
      <c r="R2387" s="1" t="str">
        <f>TEXT(Table1[[#This Row],[Date Joined]],"MMM")</f>
        <v>Sep</v>
      </c>
      <c r="S2387" s="1" t="str">
        <f>TEXT(Table1[[#This Row],[Date Joined]],"YYYY")</f>
        <v>2017</v>
      </c>
    </row>
    <row r="2388" spans="1:19" x14ac:dyDescent="0.3">
      <c r="A2388" s="1" t="s">
        <v>890</v>
      </c>
      <c r="B2388" s="1" t="s">
        <v>51</v>
      </c>
      <c r="C2388" s="1" t="s">
        <v>24</v>
      </c>
      <c r="D2388" s="2">
        <v>31</v>
      </c>
      <c r="E2388" s="1" t="s">
        <v>16</v>
      </c>
      <c r="F2388" s="1" t="s">
        <v>17</v>
      </c>
      <c r="G2388" s="28">
        <v>42888</v>
      </c>
      <c r="H2388" s="3">
        <v>19393.36</v>
      </c>
      <c r="I2388" s="1" t="s">
        <v>18</v>
      </c>
      <c r="J2388" s="1" t="s">
        <v>27</v>
      </c>
      <c r="K2388" s="1" t="s">
        <v>28</v>
      </c>
      <c r="L2388" s="1" t="s">
        <v>20</v>
      </c>
      <c r="M2388" s="1" t="s">
        <v>21</v>
      </c>
      <c r="N2388" s="1" t="s">
        <v>22</v>
      </c>
      <c r="O2388" s="1" t="s">
        <v>20</v>
      </c>
      <c r="P2388" s="1" t="str">
        <f>IFERROR( LOOKUP(Table1[[#This Row],[Age]],$AO$3:$AO$8,$AP$3:$AP$8), "Out of Range")</f>
        <v>26-35</v>
      </c>
      <c r="Q2388" s="1" t="str">
        <f>TEXT(Table1[[#This Row],[Date Joined]],"DD")</f>
        <v>02</v>
      </c>
      <c r="R2388" s="1" t="str">
        <f>TEXT(Table1[[#This Row],[Date Joined]],"MMM")</f>
        <v>Jun</v>
      </c>
      <c r="S2388" s="1" t="str">
        <f>TEXT(Table1[[#This Row],[Date Joined]],"YYYY")</f>
        <v>2017</v>
      </c>
    </row>
    <row r="2389" spans="1:19" x14ac:dyDescent="0.3">
      <c r="A2389" s="1" t="s">
        <v>2496</v>
      </c>
      <c r="B2389" s="1" t="s">
        <v>72</v>
      </c>
      <c r="C2389" s="1" t="s">
        <v>24</v>
      </c>
      <c r="D2389" s="2">
        <v>38</v>
      </c>
      <c r="E2389" s="1" t="s">
        <v>16</v>
      </c>
      <c r="F2389" s="1" t="s">
        <v>26</v>
      </c>
      <c r="G2389" s="28">
        <v>43008</v>
      </c>
      <c r="H2389" s="3">
        <v>5612.06</v>
      </c>
      <c r="I2389" s="1" t="s">
        <v>18</v>
      </c>
      <c r="J2389" s="1" t="s">
        <v>19</v>
      </c>
      <c r="K2389" s="1" t="s">
        <v>28</v>
      </c>
      <c r="L2389" s="1" t="s">
        <v>20</v>
      </c>
      <c r="M2389" s="1" t="s">
        <v>53</v>
      </c>
      <c r="N2389" s="1" t="s">
        <v>22</v>
      </c>
      <c r="O2389" s="1" t="s">
        <v>20</v>
      </c>
      <c r="P2389" s="1" t="str">
        <f>IFERROR( LOOKUP(Table1[[#This Row],[Age]],$AO$3:$AO$8,$AP$3:$AP$8), "Out of Range")</f>
        <v>35-45</v>
      </c>
      <c r="Q2389" s="1" t="str">
        <f>TEXT(Table1[[#This Row],[Date Joined]],"DD")</f>
        <v>30</v>
      </c>
      <c r="R2389" s="1" t="str">
        <f>TEXT(Table1[[#This Row],[Date Joined]],"MMM")</f>
        <v>Sep</v>
      </c>
      <c r="S2389" s="1" t="str">
        <f>TEXT(Table1[[#This Row],[Date Joined]],"YYYY")</f>
        <v>2017</v>
      </c>
    </row>
    <row r="2390" spans="1:19" x14ac:dyDescent="0.3">
      <c r="A2390" s="1" t="s">
        <v>2497</v>
      </c>
      <c r="B2390" s="1" t="s">
        <v>105</v>
      </c>
      <c r="C2390" s="1" t="s">
        <v>24</v>
      </c>
      <c r="D2390" s="2">
        <v>45</v>
      </c>
      <c r="E2390" s="1" t="s">
        <v>16</v>
      </c>
      <c r="F2390" s="1" t="s">
        <v>41</v>
      </c>
      <c r="G2390" s="28">
        <v>43008</v>
      </c>
      <c r="H2390" s="3">
        <v>18278.55</v>
      </c>
      <c r="I2390" s="1" t="s">
        <v>18</v>
      </c>
      <c r="J2390" s="1" t="s">
        <v>27</v>
      </c>
      <c r="K2390" s="1" t="s">
        <v>28</v>
      </c>
      <c r="L2390" s="1" t="s">
        <v>20</v>
      </c>
      <c r="M2390" s="1" t="s">
        <v>21</v>
      </c>
      <c r="N2390" s="1" t="s">
        <v>22</v>
      </c>
      <c r="O2390" s="1" t="s">
        <v>20</v>
      </c>
      <c r="P2390" s="1" t="str">
        <f>IFERROR( LOOKUP(Table1[[#This Row],[Age]],$AO$3:$AO$8,$AP$3:$AP$8), "Out of Range")</f>
        <v>45-55</v>
      </c>
      <c r="Q2390" s="1" t="str">
        <f>TEXT(Table1[[#This Row],[Date Joined]],"DD")</f>
        <v>30</v>
      </c>
      <c r="R2390" s="1" t="str">
        <f>TEXT(Table1[[#This Row],[Date Joined]],"MMM")</f>
        <v>Sep</v>
      </c>
      <c r="S2390" s="1" t="str">
        <f>TEXT(Table1[[#This Row],[Date Joined]],"YYYY")</f>
        <v>2017</v>
      </c>
    </row>
    <row r="2391" spans="1:19" x14ac:dyDescent="0.3">
      <c r="A2391" s="1" t="s">
        <v>2498</v>
      </c>
      <c r="B2391" s="1" t="s">
        <v>36</v>
      </c>
      <c r="C2391" s="1" t="s">
        <v>24</v>
      </c>
      <c r="D2391" s="2">
        <v>45</v>
      </c>
      <c r="E2391" s="1" t="s">
        <v>16</v>
      </c>
      <c r="F2391" s="1" t="s">
        <v>17</v>
      </c>
      <c r="G2391" s="28">
        <v>43008</v>
      </c>
      <c r="H2391" s="3">
        <v>183819.06</v>
      </c>
      <c r="I2391" s="1" t="s">
        <v>18</v>
      </c>
      <c r="J2391" s="1" t="s">
        <v>32</v>
      </c>
      <c r="K2391" s="1" t="s">
        <v>20</v>
      </c>
      <c r="L2391" s="1" t="s">
        <v>28</v>
      </c>
      <c r="M2391" s="1" t="s">
        <v>22</v>
      </c>
      <c r="N2391" s="1" t="s">
        <v>22</v>
      </c>
      <c r="O2391" s="1" t="s">
        <v>20</v>
      </c>
      <c r="P2391" s="1" t="str">
        <f>IFERROR( LOOKUP(Table1[[#This Row],[Age]],$AO$3:$AO$8,$AP$3:$AP$8), "Out of Range")</f>
        <v>45-55</v>
      </c>
      <c r="Q2391" s="1" t="str">
        <f>TEXT(Table1[[#This Row],[Date Joined]],"DD")</f>
        <v>30</v>
      </c>
      <c r="R2391" s="1" t="str">
        <f>TEXT(Table1[[#This Row],[Date Joined]],"MMM")</f>
        <v>Sep</v>
      </c>
      <c r="S2391" s="1" t="str">
        <f>TEXT(Table1[[#This Row],[Date Joined]],"YYYY")</f>
        <v>2017</v>
      </c>
    </row>
    <row r="2392" spans="1:19" x14ac:dyDescent="0.3">
      <c r="A2392" s="1" t="s">
        <v>903</v>
      </c>
      <c r="B2392" s="1" t="s">
        <v>73</v>
      </c>
      <c r="C2392" s="1" t="s">
        <v>24</v>
      </c>
      <c r="D2392" s="2">
        <v>31</v>
      </c>
      <c r="E2392" s="1" t="s">
        <v>25</v>
      </c>
      <c r="F2392" s="1" t="s">
        <v>41</v>
      </c>
      <c r="G2392" s="28">
        <v>42889</v>
      </c>
      <c r="H2392" s="3">
        <v>27827.7</v>
      </c>
      <c r="I2392" s="1" t="s">
        <v>31</v>
      </c>
      <c r="J2392" s="1" t="s">
        <v>27</v>
      </c>
      <c r="K2392" s="1" t="s">
        <v>28</v>
      </c>
      <c r="L2392" s="1" t="s">
        <v>20</v>
      </c>
      <c r="M2392" s="1" t="s">
        <v>22</v>
      </c>
      <c r="N2392" s="1" t="s">
        <v>22</v>
      </c>
      <c r="O2392" s="1" t="s">
        <v>28</v>
      </c>
      <c r="P2392" s="1" t="str">
        <f>IFERROR( LOOKUP(Table1[[#This Row],[Age]],$AO$3:$AO$8,$AP$3:$AP$8), "Out of Range")</f>
        <v>26-35</v>
      </c>
      <c r="Q2392" s="1" t="str">
        <f>TEXT(Table1[[#This Row],[Date Joined]],"DD")</f>
        <v>03</v>
      </c>
      <c r="R2392" s="1" t="str">
        <f>TEXT(Table1[[#This Row],[Date Joined]],"MMM")</f>
        <v>Jun</v>
      </c>
      <c r="S2392" s="1" t="str">
        <f>TEXT(Table1[[#This Row],[Date Joined]],"YYYY")</f>
        <v>2017</v>
      </c>
    </row>
    <row r="2393" spans="1:19" x14ac:dyDescent="0.3">
      <c r="A2393" s="1" t="s">
        <v>935</v>
      </c>
      <c r="B2393" s="1" t="s">
        <v>46</v>
      </c>
      <c r="C2393" s="1" t="s">
        <v>24</v>
      </c>
      <c r="D2393" s="2">
        <v>31</v>
      </c>
      <c r="E2393" s="1" t="s">
        <v>16</v>
      </c>
      <c r="F2393" s="1" t="s">
        <v>17</v>
      </c>
      <c r="G2393" s="28">
        <v>42893</v>
      </c>
      <c r="H2393" s="3">
        <v>106008.69</v>
      </c>
      <c r="I2393" s="1" t="s">
        <v>18</v>
      </c>
      <c r="J2393" s="1" t="s">
        <v>27</v>
      </c>
      <c r="K2393" s="1" t="s">
        <v>28</v>
      </c>
      <c r="L2393" s="1" t="s">
        <v>20</v>
      </c>
      <c r="M2393" s="1" t="s">
        <v>21</v>
      </c>
      <c r="N2393" s="1" t="s">
        <v>22</v>
      </c>
      <c r="O2393" s="1" t="s">
        <v>20</v>
      </c>
      <c r="P2393" s="1" t="str">
        <f>IFERROR( LOOKUP(Table1[[#This Row],[Age]],$AO$3:$AO$8,$AP$3:$AP$8), "Out of Range")</f>
        <v>26-35</v>
      </c>
      <c r="Q2393" s="1" t="str">
        <f>TEXT(Table1[[#This Row],[Date Joined]],"DD")</f>
        <v>07</v>
      </c>
      <c r="R2393" s="1" t="str">
        <f>TEXT(Table1[[#This Row],[Date Joined]],"MMM")</f>
        <v>Jun</v>
      </c>
      <c r="S2393" s="1" t="str">
        <f>TEXT(Table1[[#This Row],[Date Joined]],"YYYY")</f>
        <v>2017</v>
      </c>
    </row>
    <row r="2394" spans="1:19" x14ac:dyDescent="0.3">
      <c r="A2394" s="1" t="s">
        <v>2501</v>
      </c>
      <c r="B2394" s="1" t="s">
        <v>72</v>
      </c>
      <c r="C2394" s="1" t="s">
        <v>15</v>
      </c>
      <c r="D2394" s="2">
        <v>40</v>
      </c>
      <c r="E2394" s="1" t="s">
        <v>40</v>
      </c>
      <c r="F2394" s="1" t="s">
        <v>26</v>
      </c>
      <c r="G2394" s="28">
        <v>43008</v>
      </c>
      <c r="H2394" s="3">
        <v>96247.85</v>
      </c>
      <c r="I2394" s="1" t="s">
        <v>18</v>
      </c>
      <c r="J2394" s="1" t="s">
        <v>32</v>
      </c>
      <c r="K2394" s="1" t="s">
        <v>28</v>
      </c>
      <c r="L2394" s="1" t="s">
        <v>28</v>
      </c>
      <c r="M2394" s="1" t="s">
        <v>22</v>
      </c>
      <c r="N2394" s="1" t="s">
        <v>22</v>
      </c>
      <c r="O2394" s="1" t="s">
        <v>20</v>
      </c>
      <c r="P2394" s="1" t="str">
        <f>IFERROR( LOOKUP(Table1[[#This Row],[Age]],$AO$3:$AO$8,$AP$3:$AP$8), "Out of Range")</f>
        <v>35-45</v>
      </c>
      <c r="Q2394" s="1" t="str">
        <f>TEXT(Table1[[#This Row],[Date Joined]],"DD")</f>
        <v>30</v>
      </c>
      <c r="R2394" s="1" t="str">
        <f>TEXT(Table1[[#This Row],[Date Joined]],"MMM")</f>
        <v>Sep</v>
      </c>
      <c r="S2394" s="1" t="str">
        <f>TEXT(Table1[[#This Row],[Date Joined]],"YYYY")</f>
        <v>2017</v>
      </c>
    </row>
    <row r="2395" spans="1:19" x14ac:dyDescent="0.3">
      <c r="A2395" s="1" t="s">
        <v>2502</v>
      </c>
      <c r="B2395" s="1" t="s">
        <v>64</v>
      </c>
      <c r="C2395" s="1" t="s">
        <v>24</v>
      </c>
      <c r="D2395" s="2">
        <v>44</v>
      </c>
      <c r="E2395" s="1" t="s">
        <v>40</v>
      </c>
      <c r="F2395" s="1" t="s">
        <v>41</v>
      </c>
      <c r="G2395" s="28">
        <v>43008</v>
      </c>
      <c r="H2395" s="3">
        <v>36768.76</v>
      </c>
      <c r="I2395" s="1" t="s">
        <v>18</v>
      </c>
      <c r="J2395" s="1" t="s">
        <v>27</v>
      </c>
      <c r="K2395" s="1" t="s">
        <v>28</v>
      </c>
      <c r="L2395" s="1" t="s">
        <v>20</v>
      </c>
      <c r="M2395" s="1" t="s">
        <v>21</v>
      </c>
      <c r="N2395" s="1" t="s">
        <v>22</v>
      </c>
      <c r="O2395" s="1" t="s">
        <v>20</v>
      </c>
      <c r="P2395" s="1" t="str">
        <f>IFERROR( LOOKUP(Table1[[#This Row],[Age]],$AO$3:$AO$8,$AP$3:$AP$8), "Out of Range")</f>
        <v>35-45</v>
      </c>
      <c r="Q2395" s="1" t="str">
        <f>TEXT(Table1[[#This Row],[Date Joined]],"DD")</f>
        <v>30</v>
      </c>
      <c r="R2395" s="1" t="str">
        <f>TEXT(Table1[[#This Row],[Date Joined]],"MMM")</f>
        <v>Sep</v>
      </c>
      <c r="S2395" s="1" t="str">
        <f>TEXT(Table1[[#This Row],[Date Joined]],"YYYY")</f>
        <v>2017</v>
      </c>
    </row>
    <row r="2396" spans="1:19" x14ac:dyDescent="0.3">
      <c r="A2396" s="1" t="s">
        <v>2503</v>
      </c>
      <c r="B2396" s="1" t="s">
        <v>61</v>
      </c>
      <c r="C2396" s="1" t="s">
        <v>15</v>
      </c>
      <c r="D2396" s="2">
        <v>45</v>
      </c>
      <c r="E2396" s="1" t="s">
        <v>40</v>
      </c>
      <c r="F2396" s="1" t="s">
        <v>41</v>
      </c>
      <c r="G2396" s="28">
        <v>43008</v>
      </c>
      <c r="H2396" s="3">
        <v>120995.69</v>
      </c>
      <c r="I2396" s="1" t="s">
        <v>18</v>
      </c>
      <c r="J2396" s="1" t="s">
        <v>27</v>
      </c>
      <c r="K2396" s="1" t="s">
        <v>20</v>
      </c>
      <c r="L2396" s="1" t="s">
        <v>20</v>
      </c>
      <c r="M2396" s="1" t="s">
        <v>21</v>
      </c>
      <c r="N2396" s="1" t="s">
        <v>22</v>
      </c>
      <c r="O2396" s="1" t="s">
        <v>20</v>
      </c>
      <c r="P2396" s="1" t="str">
        <f>IFERROR( LOOKUP(Table1[[#This Row],[Age]],$AO$3:$AO$8,$AP$3:$AP$8), "Out of Range")</f>
        <v>45-55</v>
      </c>
      <c r="Q2396" s="1" t="str">
        <f>TEXT(Table1[[#This Row],[Date Joined]],"DD")</f>
        <v>30</v>
      </c>
      <c r="R2396" s="1" t="str">
        <f>TEXT(Table1[[#This Row],[Date Joined]],"MMM")</f>
        <v>Sep</v>
      </c>
      <c r="S2396" s="1" t="str">
        <f>TEXT(Table1[[#This Row],[Date Joined]],"YYYY")</f>
        <v>2017</v>
      </c>
    </row>
    <row r="2397" spans="1:19" x14ac:dyDescent="0.3">
      <c r="A2397" s="1" t="s">
        <v>2504</v>
      </c>
      <c r="B2397" s="1" t="s">
        <v>33</v>
      </c>
      <c r="C2397" s="1" t="s">
        <v>15</v>
      </c>
      <c r="D2397" s="2">
        <v>57</v>
      </c>
      <c r="E2397" s="1" t="s">
        <v>40</v>
      </c>
      <c r="F2397" s="1" t="s">
        <v>26</v>
      </c>
      <c r="G2397" s="28">
        <v>43008</v>
      </c>
      <c r="H2397" s="3">
        <v>73667.820000000007</v>
      </c>
      <c r="I2397" s="1" t="s">
        <v>31</v>
      </c>
      <c r="J2397" s="1" t="s">
        <v>27</v>
      </c>
      <c r="K2397" s="1" t="s">
        <v>28</v>
      </c>
      <c r="L2397" s="1" t="s">
        <v>20</v>
      </c>
      <c r="M2397" s="1" t="s">
        <v>21</v>
      </c>
      <c r="N2397" s="1" t="s">
        <v>22</v>
      </c>
      <c r="O2397" s="1" t="s">
        <v>20</v>
      </c>
      <c r="P2397" s="1" t="str">
        <f>IFERROR( LOOKUP(Table1[[#This Row],[Age]],$AO$3:$AO$8,$AP$3:$AP$8), "Out of Range")</f>
        <v>55-65</v>
      </c>
      <c r="Q2397" s="1" t="str">
        <f>TEXT(Table1[[#This Row],[Date Joined]],"DD")</f>
        <v>30</v>
      </c>
      <c r="R2397" s="1" t="str">
        <f>TEXT(Table1[[#This Row],[Date Joined]],"MMM")</f>
        <v>Sep</v>
      </c>
      <c r="S2397" s="1" t="str">
        <f>TEXT(Table1[[#This Row],[Date Joined]],"YYYY")</f>
        <v>2017</v>
      </c>
    </row>
    <row r="2398" spans="1:19" x14ac:dyDescent="0.3">
      <c r="A2398" s="1" t="s">
        <v>2505</v>
      </c>
      <c r="B2398" s="1" t="s">
        <v>88</v>
      </c>
      <c r="C2398" s="1" t="s">
        <v>15</v>
      </c>
      <c r="D2398" s="2">
        <v>50</v>
      </c>
      <c r="E2398" s="1" t="s">
        <v>40</v>
      </c>
      <c r="F2398" s="1" t="s">
        <v>26</v>
      </c>
      <c r="G2398" s="28">
        <v>43008</v>
      </c>
      <c r="H2398" s="3">
        <v>51849.51</v>
      </c>
      <c r="I2398" s="1" t="s">
        <v>18</v>
      </c>
      <c r="J2398" s="1" t="s">
        <v>32</v>
      </c>
      <c r="K2398" s="1" t="s">
        <v>20</v>
      </c>
      <c r="L2398" s="1" t="s">
        <v>20</v>
      </c>
      <c r="M2398" s="1" t="s">
        <v>21</v>
      </c>
      <c r="N2398" s="1" t="s">
        <v>29</v>
      </c>
      <c r="O2398" s="1" t="s">
        <v>20</v>
      </c>
      <c r="P2398" s="1" t="str">
        <f>IFERROR( LOOKUP(Table1[[#This Row],[Age]],$AO$3:$AO$8,$AP$3:$AP$8), "Out of Range")</f>
        <v>45-55</v>
      </c>
      <c r="Q2398" s="1" t="str">
        <f>TEXT(Table1[[#This Row],[Date Joined]],"DD")</f>
        <v>30</v>
      </c>
      <c r="R2398" s="1" t="str">
        <f>TEXT(Table1[[#This Row],[Date Joined]],"MMM")</f>
        <v>Sep</v>
      </c>
      <c r="S2398" s="1" t="str">
        <f>TEXT(Table1[[#This Row],[Date Joined]],"YYYY")</f>
        <v>2017</v>
      </c>
    </row>
    <row r="2399" spans="1:19" x14ac:dyDescent="0.3">
      <c r="A2399" s="1" t="s">
        <v>2506</v>
      </c>
      <c r="B2399" s="1" t="s">
        <v>30</v>
      </c>
      <c r="C2399" s="1" t="s">
        <v>15</v>
      </c>
      <c r="D2399" s="2">
        <v>55</v>
      </c>
      <c r="E2399" s="1" t="s">
        <v>40</v>
      </c>
      <c r="F2399" s="1" t="s">
        <v>26</v>
      </c>
      <c r="G2399" s="28">
        <v>43008</v>
      </c>
      <c r="H2399" s="3">
        <v>42955.93</v>
      </c>
      <c r="I2399" s="1" t="s">
        <v>31</v>
      </c>
      <c r="J2399" s="1" t="s">
        <v>19</v>
      </c>
      <c r="K2399" s="1" t="s">
        <v>28</v>
      </c>
      <c r="L2399" s="1" t="s">
        <v>20</v>
      </c>
      <c r="M2399" s="1" t="s">
        <v>22</v>
      </c>
      <c r="N2399" s="1" t="s">
        <v>22</v>
      </c>
      <c r="O2399" s="1" t="s">
        <v>20</v>
      </c>
      <c r="P2399" s="1" t="str">
        <f>IFERROR( LOOKUP(Table1[[#This Row],[Age]],$AO$3:$AO$8,$AP$3:$AP$8), "Out of Range")</f>
        <v>55-65</v>
      </c>
      <c r="Q2399" s="1" t="str">
        <f>TEXT(Table1[[#This Row],[Date Joined]],"DD")</f>
        <v>30</v>
      </c>
      <c r="R2399" s="1" t="str">
        <f>TEXT(Table1[[#This Row],[Date Joined]],"MMM")</f>
        <v>Sep</v>
      </c>
      <c r="S2399" s="1" t="str">
        <f>TEXT(Table1[[#This Row],[Date Joined]],"YYYY")</f>
        <v>2017</v>
      </c>
    </row>
    <row r="2400" spans="1:19" x14ac:dyDescent="0.3">
      <c r="A2400" s="1" t="s">
        <v>2507</v>
      </c>
      <c r="B2400" s="1" t="s">
        <v>91</v>
      </c>
      <c r="C2400" s="1" t="s">
        <v>24</v>
      </c>
      <c r="D2400" s="2">
        <v>57</v>
      </c>
      <c r="E2400" s="1" t="s">
        <v>40</v>
      </c>
      <c r="F2400" s="1" t="s">
        <v>41</v>
      </c>
      <c r="G2400" s="28">
        <v>43008</v>
      </c>
      <c r="H2400" s="3">
        <v>6007.43</v>
      </c>
      <c r="I2400" s="1" t="s">
        <v>18</v>
      </c>
      <c r="J2400" s="1" t="s">
        <v>27</v>
      </c>
      <c r="K2400" s="1" t="s">
        <v>20</v>
      </c>
      <c r="L2400" s="1" t="s">
        <v>28</v>
      </c>
      <c r="M2400" s="1" t="s">
        <v>21</v>
      </c>
      <c r="N2400" s="1" t="s">
        <v>22</v>
      </c>
      <c r="O2400" s="1" t="s">
        <v>20</v>
      </c>
      <c r="P2400" s="1" t="str">
        <f>IFERROR( LOOKUP(Table1[[#This Row],[Age]],$AO$3:$AO$8,$AP$3:$AP$8), "Out of Range")</f>
        <v>55-65</v>
      </c>
      <c r="Q2400" s="1" t="str">
        <f>TEXT(Table1[[#This Row],[Date Joined]],"DD")</f>
        <v>30</v>
      </c>
      <c r="R2400" s="1" t="str">
        <f>TEXT(Table1[[#This Row],[Date Joined]],"MMM")</f>
        <v>Sep</v>
      </c>
      <c r="S2400" s="1" t="str">
        <f>TEXT(Table1[[#This Row],[Date Joined]],"YYYY")</f>
        <v>2017</v>
      </c>
    </row>
    <row r="2401" spans="1:19" x14ac:dyDescent="0.3">
      <c r="A2401" s="1" t="s">
        <v>2508</v>
      </c>
      <c r="B2401" s="1" t="s">
        <v>73</v>
      </c>
      <c r="C2401" s="1" t="s">
        <v>24</v>
      </c>
      <c r="D2401" s="2">
        <v>36</v>
      </c>
      <c r="E2401" s="1" t="s">
        <v>34</v>
      </c>
      <c r="F2401" s="1" t="s">
        <v>26</v>
      </c>
      <c r="G2401" s="28">
        <v>43008</v>
      </c>
      <c r="H2401" s="3">
        <v>22752.67</v>
      </c>
      <c r="I2401" s="1" t="s">
        <v>18</v>
      </c>
      <c r="J2401" s="1" t="s">
        <v>27</v>
      </c>
      <c r="K2401" s="1" t="s">
        <v>20</v>
      </c>
      <c r="L2401" s="1" t="s">
        <v>20</v>
      </c>
      <c r="M2401" s="1" t="s">
        <v>21</v>
      </c>
      <c r="N2401" s="1" t="s">
        <v>22</v>
      </c>
      <c r="O2401" s="1" t="s">
        <v>20</v>
      </c>
      <c r="P2401" s="1" t="str">
        <f>IFERROR( LOOKUP(Table1[[#This Row],[Age]],$AO$3:$AO$8,$AP$3:$AP$8), "Out of Range")</f>
        <v>35-45</v>
      </c>
      <c r="Q2401" s="1" t="str">
        <f>TEXT(Table1[[#This Row],[Date Joined]],"DD")</f>
        <v>30</v>
      </c>
      <c r="R2401" s="1" t="str">
        <f>TEXT(Table1[[#This Row],[Date Joined]],"MMM")</f>
        <v>Sep</v>
      </c>
      <c r="S2401" s="1" t="str">
        <f>TEXT(Table1[[#This Row],[Date Joined]],"YYYY")</f>
        <v>2017</v>
      </c>
    </row>
    <row r="2402" spans="1:19" x14ac:dyDescent="0.3">
      <c r="A2402" s="1" t="s">
        <v>2509</v>
      </c>
      <c r="B2402" s="1" t="s">
        <v>43</v>
      </c>
      <c r="C2402" s="1" t="s">
        <v>24</v>
      </c>
      <c r="D2402" s="2">
        <v>21</v>
      </c>
      <c r="E2402" s="1" t="s">
        <v>25</v>
      </c>
      <c r="F2402" s="1" t="s">
        <v>41</v>
      </c>
      <c r="G2402" s="28">
        <v>43008</v>
      </c>
      <c r="H2402" s="3">
        <v>75649.37</v>
      </c>
      <c r="I2402" s="1" t="s">
        <v>18</v>
      </c>
      <c r="J2402" s="1" t="s">
        <v>27</v>
      </c>
      <c r="K2402" s="1" t="s">
        <v>20</v>
      </c>
      <c r="L2402" s="1" t="s">
        <v>20</v>
      </c>
      <c r="M2402" s="1" t="s">
        <v>22</v>
      </c>
      <c r="N2402" s="1" t="s">
        <v>22</v>
      </c>
      <c r="O2402" s="1" t="s">
        <v>20</v>
      </c>
      <c r="P2402" s="1" t="str">
        <f>IFERROR( LOOKUP(Table1[[#This Row],[Age]],$AO$3:$AO$8,$AP$3:$AP$8), "Out of Range")</f>
        <v>15-25</v>
      </c>
      <c r="Q2402" s="1" t="str">
        <f>TEXT(Table1[[#This Row],[Date Joined]],"DD")</f>
        <v>30</v>
      </c>
      <c r="R2402" s="1" t="str">
        <f>TEXT(Table1[[#This Row],[Date Joined]],"MMM")</f>
        <v>Sep</v>
      </c>
      <c r="S2402" s="1" t="str">
        <f>TEXT(Table1[[#This Row],[Date Joined]],"YYYY")</f>
        <v>2017</v>
      </c>
    </row>
    <row r="2403" spans="1:19" x14ac:dyDescent="0.3">
      <c r="A2403" s="1" t="s">
        <v>2510</v>
      </c>
      <c r="B2403" s="1" t="s">
        <v>67</v>
      </c>
      <c r="C2403" s="1" t="s">
        <v>15</v>
      </c>
      <c r="D2403" s="2">
        <v>47</v>
      </c>
      <c r="E2403" s="1" t="s">
        <v>16</v>
      </c>
      <c r="F2403" s="1" t="s">
        <v>17</v>
      </c>
      <c r="G2403" s="28">
        <v>43009</v>
      </c>
      <c r="H2403" s="3">
        <v>13378.6</v>
      </c>
      <c r="I2403" s="1" t="s">
        <v>18</v>
      </c>
      <c r="J2403" s="1" t="s">
        <v>32</v>
      </c>
      <c r="K2403" s="1" t="s">
        <v>28</v>
      </c>
      <c r="L2403" s="1" t="s">
        <v>20</v>
      </c>
      <c r="M2403" s="1" t="s">
        <v>53</v>
      </c>
      <c r="N2403" s="1" t="s">
        <v>22</v>
      </c>
      <c r="O2403" s="1" t="s">
        <v>20</v>
      </c>
      <c r="P2403" s="1" t="str">
        <f>IFERROR( LOOKUP(Table1[[#This Row],[Age]],$AO$3:$AO$8,$AP$3:$AP$8), "Out of Range")</f>
        <v>45-55</v>
      </c>
      <c r="Q2403" s="1" t="str">
        <f>TEXT(Table1[[#This Row],[Date Joined]],"DD")</f>
        <v>01</v>
      </c>
      <c r="R2403" s="1" t="str">
        <f>TEXT(Table1[[#This Row],[Date Joined]],"MMM")</f>
        <v>Oct</v>
      </c>
      <c r="S2403" s="1" t="str">
        <f>TEXT(Table1[[#This Row],[Date Joined]],"YYYY")</f>
        <v>2017</v>
      </c>
    </row>
    <row r="2404" spans="1:19" x14ac:dyDescent="0.3">
      <c r="A2404" s="1" t="s">
        <v>970</v>
      </c>
      <c r="B2404" s="1" t="s">
        <v>55</v>
      </c>
      <c r="C2404" s="1" t="s">
        <v>15</v>
      </c>
      <c r="D2404" s="2">
        <v>31</v>
      </c>
      <c r="E2404" s="1" t="s">
        <v>16</v>
      </c>
      <c r="F2404" s="1" t="s">
        <v>41</v>
      </c>
      <c r="G2404" s="28">
        <v>42899</v>
      </c>
      <c r="H2404" s="3">
        <v>31250.15</v>
      </c>
      <c r="I2404" s="1" t="s">
        <v>18</v>
      </c>
      <c r="J2404" s="1" t="s">
        <v>32</v>
      </c>
      <c r="K2404" s="1" t="s">
        <v>20</v>
      </c>
      <c r="L2404" s="1" t="s">
        <v>20</v>
      </c>
      <c r="M2404" s="1" t="s">
        <v>21</v>
      </c>
      <c r="N2404" s="1" t="s">
        <v>22</v>
      </c>
      <c r="O2404" s="1" t="s">
        <v>20</v>
      </c>
      <c r="P2404" s="1" t="str">
        <f>IFERROR( LOOKUP(Table1[[#This Row],[Age]],$AO$3:$AO$8,$AP$3:$AP$8), "Out of Range")</f>
        <v>26-35</v>
      </c>
      <c r="Q2404" s="1" t="str">
        <f>TEXT(Table1[[#This Row],[Date Joined]],"DD")</f>
        <v>13</v>
      </c>
      <c r="R2404" s="1" t="str">
        <f>TEXT(Table1[[#This Row],[Date Joined]],"MMM")</f>
        <v>Jun</v>
      </c>
      <c r="S2404" s="1" t="str">
        <f>TEXT(Table1[[#This Row],[Date Joined]],"YYYY")</f>
        <v>2017</v>
      </c>
    </row>
    <row r="2405" spans="1:19" x14ac:dyDescent="0.3">
      <c r="A2405" s="1" t="s">
        <v>2512</v>
      </c>
      <c r="B2405" s="1" t="s">
        <v>73</v>
      </c>
      <c r="C2405" s="1" t="s">
        <v>15</v>
      </c>
      <c r="D2405" s="2">
        <v>43</v>
      </c>
      <c r="E2405" s="1" t="s">
        <v>16</v>
      </c>
      <c r="F2405" s="1" t="s">
        <v>17</v>
      </c>
      <c r="G2405" s="28">
        <v>43009</v>
      </c>
      <c r="H2405" s="3">
        <v>47521.27</v>
      </c>
      <c r="I2405" s="1" t="s">
        <v>18</v>
      </c>
      <c r="J2405" s="1" t="s">
        <v>27</v>
      </c>
      <c r="K2405" s="1" t="s">
        <v>28</v>
      </c>
      <c r="L2405" s="1" t="s">
        <v>20</v>
      </c>
      <c r="M2405" s="1" t="s">
        <v>53</v>
      </c>
      <c r="N2405" s="1" t="s">
        <v>22</v>
      </c>
      <c r="O2405" s="1" t="s">
        <v>20</v>
      </c>
      <c r="P2405" s="1" t="str">
        <f>IFERROR( LOOKUP(Table1[[#This Row],[Age]],$AO$3:$AO$8,$AP$3:$AP$8), "Out of Range")</f>
        <v>35-45</v>
      </c>
      <c r="Q2405" s="1" t="str">
        <f>TEXT(Table1[[#This Row],[Date Joined]],"DD")</f>
        <v>01</v>
      </c>
      <c r="R2405" s="1" t="str">
        <f>TEXT(Table1[[#This Row],[Date Joined]],"MMM")</f>
        <v>Oct</v>
      </c>
      <c r="S2405" s="1" t="str">
        <f>TEXT(Table1[[#This Row],[Date Joined]],"YYYY")</f>
        <v>2017</v>
      </c>
    </row>
    <row r="2406" spans="1:19" x14ac:dyDescent="0.3">
      <c r="A2406" s="1" t="s">
        <v>2513</v>
      </c>
      <c r="B2406" s="1" t="s">
        <v>37</v>
      </c>
      <c r="C2406" s="1" t="s">
        <v>24</v>
      </c>
      <c r="D2406" s="2">
        <v>34</v>
      </c>
      <c r="E2406" s="1" t="s">
        <v>16</v>
      </c>
      <c r="F2406" s="1" t="s">
        <v>17</v>
      </c>
      <c r="G2406" s="28">
        <v>43009</v>
      </c>
      <c r="H2406" s="3">
        <v>72680.36</v>
      </c>
      <c r="I2406" s="1" t="s">
        <v>18</v>
      </c>
      <c r="J2406" s="1" t="s">
        <v>19</v>
      </c>
      <c r="K2406" s="1" t="s">
        <v>20</v>
      </c>
      <c r="L2406" s="1" t="s">
        <v>20</v>
      </c>
      <c r="M2406" s="1" t="s">
        <v>21</v>
      </c>
      <c r="N2406" s="1" t="s">
        <v>22</v>
      </c>
      <c r="O2406" s="1" t="s">
        <v>20</v>
      </c>
      <c r="P2406" s="1" t="str">
        <f>IFERROR( LOOKUP(Table1[[#This Row],[Age]],$AO$3:$AO$8,$AP$3:$AP$8), "Out of Range")</f>
        <v>26-35</v>
      </c>
      <c r="Q2406" s="1" t="str">
        <f>TEXT(Table1[[#This Row],[Date Joined]],"DD")</f>
        <v>01</v>
      </c>
      <c r="R2406" s="1" t="str">
        <f>TEXT(Table1[[#This Row],[Date Joined]],"MMM")</f>
        <v>Oct</v>
      </c>
      <c r="S2406" s="1" t="str">
        <f>TEXT(Table1[[#This Row],[Date Joined]],"YYYY")</f>
        <v>2017</v>
      </c>
    </row>
    <row r="2407" spans="1:19" x14ac:dyDescent="0.3">
      <c r="A2407" s="1" t="s">
        <v>987</v>
      </c>
      <c r="B2407" s="1" t="s">
        <v>68</v>
      </c>
      <c r="C2407" s="1" t="s">
        <v>15</v>
      </c>
      <c r="D2407" s="2">
        <v>31</v>
      </c>
      <c r="E2407" s="1" t="s">
        <v>16</v>
      </c>
      <c r="F2407" s="1" t="s">
        <v>17</v>
      </c>
      <c r="G2407" s="28">
        <v>42901</v>
      </c>
      <c r="H2407" s="3">
        <v>57939.43</v>
      </c>
      <c r="I2407" s="1" t="s">
        <v>31</v>
      </c>
      <c r="J2407" s="1" t="s">
        <v>27</v>
      </c>
      <c r="K2407" s="1" t="s">
        <v>20</v>
      </c>
      <c r="L2407" s="1" t="s">
        <v>28</v>
      </c>
      <c r="M2407" s="1" t="s">
        <v>21</v>
      </c>
      <c r="N2407" s="1" t="s">
        <v>22</v>
      </c>
      <c r="O2407" s="1" t="s">
        <v>20</v>
      </c>
      <c r="P2407" s="1" t="str">
        <f>IFERROR( LOOKUP(Table1[[#This Row],[Age]],$AO$3:$AO$8,$AP$3:$AP$8), "Out of Range")</f>
        <v>26-35</v>
      </c>
      <c r="Q2407" s="1" t="str">
        <f>TEXT(Table1[[#This Row],[Date Joined]],"DD")</f>
        <v>15</v>
      </c>
      <c r="R2407" s="1" t="str">
        <f>TEXT(Table1[[#This Row],[Date Joined]],"MMM")</f>
        <v>Jun</v>
      </c>
      <c r="S2407" s="1" t="str">
        <f>TEXT(Table1[[#This Row],[Date Joined]],"YYYY")</f>
        <v>2017</v>
      </c>
    </row>
    <row r="2408" spans="1:19" x14ac:dyDescent="0.3">
      <c r="A2408" s="1" t="s">
        <v>2515</v>
      </c>
      <c r="B2408" s="1" t="s">
        <v>72</v>
      </c>
      <c r="C2408" s="1" t="s">
        <v>15</v>
      </c>
      <c r="D2408" s="2">
        <v>34</v>
      </c>
      <c r="E2408" s="1" t="s">
        <v>16</v>
      </c>
      <c r="F2408" s="1" t="s">
        <v>26</v>
      </c>
      <c r="G2408" s="28">
        <v>43009</v>
      </c>
      <c r="H2408" s="3">
        <v>31880.45</v>
      </c>
      <c r="I2408" s="1" t="s">
        <v>18</v>
      </c>
      <c r="J2408" s="1" t="s">
        <v>27</v>
      </c>
      <c r="K2408" s="1" t="s">
        <v>28</v>
      </c>
      <c r="L2408" s="1" t="s">
        <v>20</v>
      </c>
      <c r="M2408" s="1" t="s">
        <v>53</v>
      </c>
      <c r="N2408" s="1" t="s">
        <v>22</v>
      </c>
      <c r="O2408" s="1" t="s">
        <v>20</v>
      </c>
      <c r="P2408" s="1" t="str">
        <f>IFERROR( LOOKUP(Table1[[#This Row],[Age]],$AO$3:$AO$8,$AP$3:$AP$8), "Out of Range")</f>
        <v>26-35</v>
      </c>
      <c r="Q2408" s="1" t="str">
        <f>TEXT(Table1[[#This Row],[Date Joined]],"DD")</f>
        <v>01</v>
      </c>
      <c r="R2408" s="1" t="str">
        <f>TEXT(Table1[[#This Row],[Date Joined]],"MMM")</f>
        <v>Oct</v>
      </c>
      <c r="S2408" s="1" t="str">
        <f>TEXT(Table1[[#This Row],[Date Joined]],"YYYY")</f>
        <v>2017</v>
      </c>
    </row>
    <row r="2409" spans="1:19" x14ac:dyDescent="0.3">
      <c r="A2409" s="1" t="s">
        <v>988</v>
      </c>
      <c r="B2409" s="1" t="s">
        <v>100</v>
      </c>
      <c r="C2409" s="1" t="s">
        <v>24</v>
      </c>
      <c r="D2409" s="2">
        <v>31</v>
      </c>
      <c r="E2409" s="1" t="s">
        <v>16</v>
      </c>
      <c r="F2409" s="1" t="s">
        <v>26</v>
      </c>
      <c r="G2409" s="28">
        <v>42901</v>
      </c>
      <c r="H2409" s="3">
        <v>30303.15</v>
      </c>
      <c r="I2409" s="1" t="s">
        <v>31</v>
      </c>
      <c r="J2409" s="1" t="s">
        <v>32</v>
      </c>
      <c r="K2409" s="1" t="s">
        <v>28</v>
      </c>
      <c r="L2409" s="1" t="s">
        <v>28</v>
      </c>
      <c r="M2409" s="1" t="s">
        <v>22</v>
      </c>
      <c r="N2409" s="1" t="s">
        <v>22</v>
      </c>
      <c r="O2409" s="1" t="s">
        <v>20</v>
      </c>
      <c r="P2409" s="1" t="str">
        <f>IFERROR( LOOKUP(Table1[[#This Row],[Age]],$AO$3:$AO$8,$AP$3:$AP$8), "Out of Range")</f>
        <v>26-35</v>
      </c>
      <c r="Q2409" s="1" t="str">
        <f>TEXT(Table1[[#This Row],[Date Joined]],"DD")</f>
        <v>15</v>
      </c>
      <c r="R2409" s="1" t="str">
        <f>TEXT(Table1[[#This Row],[Date Joined]],"MMM")</f>
        <v>Jun</v>
      </c>
      <c r="S2409" s="1" t="str">
        <f>TEXT(Table1[[#This Row],[Date Joined]],"YYYY")</f>
        <v>2017</v>
      </c>
    </row>
    <row r="2410" spans="1:19" x14ac:dyDescent="0.3">
      <c r="A2410" s="1" t="s">
        <v>2517</v>
      </c>
      <c r="B2410" s="1" t="s">
        <v>59</v>
      </c>
      <c r="C2410" s="1" t="s">
        <v>15</v>
      </c>
      <c r="D2410" s="2">
        <v>53</v>
      </c>
      <c r="E2410" s="1" t="s">
        <v>40</v>
      </c>
      <c r="F2410" s="1" t="s">
        <v>26</v>
      </c>
      <c r="G2410" s="28">
        <v>43009</v>
      </c>
      <c r="H2410" s="3">
        <v>64589.96</v>
      </c>
      <c r="I2410" s="1" t="s">
        <v>18</v>
      </c>
      <c r="J2410" s="1" t="s">
        <v>27</v>
      </c>
      <c r="K2410" s="1" t="s">
        <v>28</v>
      </c>
      <c r="L2410" s="1" t="s">
        <v>20</v>
      </c>
      <c r="M2410" s="1" t="s">
        <v>21</v>
      </c>
      <c r="N2410" s="1" t="s">
        <v>22</v>
      </c>
      <c r="O2410" s="1" t="s">
        <v>20</v>
      </c>
      <c r="P2410" s="1" t="str">
        <f>IFERROR( LOOKUP(Table1[[#This Row],[Age]],$AO$3:$AO$8,$AP$3:$AP$8), "Out of Range")</f>
        <v>45-55</v>
      </c>
      <c r="Q2410" s="1" t="str">
        <f>TEXT(Table1[[#This Row],[Date Joined]],"DD")</f>
        <v>01</v>
      </c>
      <c r="R2410" s="1" t="str">
        <f>TEXT(Table1[[#This Row],[Date Joined]],"MMM")</f>
        <v>Oct</v>
      </c>
      <c r="S2410" s="1" t="str">
        <f>TEXT(Table1[[#This Row],[Date Joined]],"YYYY")</f>
        <v>2017</v>
      </c>
    </row>
    <row r="2411" spans="1:19" x14ac:dyDescent="0.3">
      <c r="A2411" s="1" t="s">
        <v>2518</v>
      </c>
      <c r="B2411" s="1" t="s">
        <v>46</v>
      </c>
      <c r="C2411" s="1" t="s">
        <v>15</v>
      </c>
      <c r="D2411" s="2">
        <v>52</v>
      </c>
      <c r="E2411" s="1" t="s">
        <v>40</v>
      </c>
      <c r="F2411" s="1" t="s">
        <v>26</v>
      </c>
      <c r="G2411" s="28">
        <v>43009</v>
      </c>
      <c r="H2411" s="3">
        <v>70553.25</v>
      </c>
      <c r="I2411" s="1" t="s">
        <v>31</v>
      </c>
      <c r="J2411" s="1" t="s">
        <v>27</v>
      </c>
      <c r="K2411" s="1" t="s">
        <v>20</v>
      </c>
      <c r="L2411" s="1" t="s">
        <v>20</v>
      </c>
      <c r="M2411" s="1" t="s">
        <v>21</v>
      </c>
      <c r="N2411" s="1" t="s">
        <v>22</v>
      </c>
      <c r="O2411" s="1" t="s">
        <v>20</v>
      </c>
      <c r="P2411" s="1" t="str">
        <f>IFERROR( LOOKUP(Table1[[#This Row],[Age]],$AO$3:$AO$8,$AP$3:$AP$8), "Out of Range")</f>
        <v>45-55</v>
      </c>
      <c r="Q2411" s="1" t="str">
        <f>TEXT(Table1[[#This Row],[Date Joined]],"DD")</f>
        <v>01</v>
      </c>
      <c r="R2411" s="1" t="str">
        <f>TEXT(Table1[[#This Row],[Date Joined]],"MMM")</f>
        <v>Oct</v>
      </c>
      <c r="S2411" s="1" t="str">
        <f>TEXT(Table1[[#This Row],[Date Joined]],"YYYY")</f>
        <v>2017</v>
      </c>
    </row>
    <row r="2412" spans="1:19" x14ac:dyDescent="0.3">
      <c r="A2412" s="1" t="s">
        <v>2519</v>
      </c>
      <c r="B2412" s="1" t="s">
        <v>106</v>
      </c>
      <c r="C2412" s="1" t="s">
        <v>24</v>
      </c>
      <c r="D2412" s="2">
        <v>56</v>
      </c>
      <c r="E2412" s="1" t="s">
        <v>40</v>
      </c>
      <c r="F2412" s="1" t="s">
        <v>41</v>
      </c>
      <c r="G2412" s="28">
        <v>43009</v>
      </c>
      <c r="H2412" s="3">
        <v>14968.24</v>
      </c>
      <c r="I2412" s="1" t="s">
        <v>31</v>
      </c>
      <c r="J2412" s="1" t="s">
        <v>32</v>
      </c>
      <c r="K2412" s="1" t="s">
        <v>28</v>
      </c>
      <c r="L2412" s="1" t="s">
        <v>20</v>
      </c>
      <c r="M2412" s="1" t="s">
        <v>21</v>
      </c>
      <c r="N2412" s="1" t="s">
        <v>22</v>
      </c>
      <c r="O2412" s="1" t="s">
        <v>20</v>
      </c>
      <c r="P2412" s="1" t="str">
        <f>IFERROR( LOOKUP(Table1[[#This Row],[Age]],$AO$3:$AO$8,$AP$3:$AP$8), "Out of Range")</f>
        <v>55-65</v>
      </c>
      <c r="Q2412" s="1" t="str">
        <f>TEXT(Table1[[#This Row],[Date Joined]],"DD")</f>
        <v>01</v>
      </c>
      <c r="R2412" s="1" t="str">
        <f>TEXT(Table1[[#This Row],[Date Joined]],"MMM")</f>
        <v>Oct</v>
      </c>
      <c r="S2412" s="1" t="str">
        <f>TEXT(Table1[[#This Row],[Date Joined]],"YYYY")</f>
        <v>2017</v>
      </c>
    </row>
    <row r="2413" spans="1:19" x14ac:dyDescent="0.3">
      <c r="A2413" s="1" t="s">
        <v>2520</v>
      </c>
      <c r="B2413" s="1" t="s">
        <v>51</v>
      </c>
      <c r="C2413" s="1" t="s">
        <v>15</v>
      </c>
      <c r="D2413" s="2">
        <v>54</v>
      </c>
      <c r="E2413" s="1" t="s">
        <v>40</v>
      </c>
      <c r="F2413" s="1" t="s">
        <v>26</v>
      </c>
      <c r="G2413" s="28">
        <v>43009</v>
      </c>
      <c r="H2413" s="3">
        <v>52218.55</v>
      </c>
      <c r="I2413" s="1" t="s">
        <v>49</v>
      </c>
      <c r="J2413" s="1" t="s">
        <v>27</v>
      </c>
      <c r="K2413" s="1" t="s">
        <v>28</v>
      </c>
      <c r="L2413" s="1" t="s">
        <v>20</v>
      </c>
      <c r="M2413" s="1" t="s">
        <v>21</v>
      </c>
      <c r="N2413" s="1" t="s">
        <v>22</v>
      </c>
      <c r="O2413" s="1" t="s">
        <v>20</v>
      </c>
      <c r="P2413" s="1" t="str">
        <f>IFERROR( LOOKUP(Table1[[#This Row],[Age]],$AO$3:$AO$8,$AP$3:$AP$8), "Out of Range")</f>
        <v>45-55</v>
      </c>
      <c r="Q2413" s="1" t="str">
        <f>TEXT(Table1[[#This Row],[Date Joined]],"DD")</f>
        <v>01</v>
      </c>
      <c r="R2413" s="1" t="str">
        <f>TEXT(Table1[[#This Row],[Date Joined]],"MMM")</f>
        <v>Oct</v>
      </c>
      <c r="S2413" s="1" t="str">
        <f>TEXT(Table1[[#This Row],[Date Joined]],"YYYY")</f>
        <v>2017</v>
      </c>
    </row>
    <row r="2414" spans="1:19" x14ac:dyDescent="0.3">
      <c r="A2414" s="1" t="s">
        <v>2521</v>
      </c>
      <c r="B2414" s="1" t="s">
        <v>43</v>
      </c>
      <c r="C2414" s="1" t="s">
        <v>24</v>
      </c>
      <c r="D2414" s="2">
        <v>51</v>
      </c>
      <c r="E2414" s="1" t="s">
        <v>40</v>
      </c>
      <c r="F2414" s="1" t="s">
        <v>41</v>
      </c>
      <c r="G2414" s="28">
        <v>43009</v>
      </c>
      <c r="H2414" s="3">
        <v>8158.51</v>
      </c>
      <c r="I2414" s="1" t="s">
        <v>18</v>
      </c>
      <c r="J2414" s="1" t="s">
        <v>19</v>
      </c>
      <c r="K2414" s="1" t="s">
        <v>20</v>
      </c>
      <c r="L2414" s="1" t="s">
        <v>28</v>
      </c>
      <c r="M2414" s="1" t="s">
        <v>22</v>
      </c>
      <c r="N2414" s="1" t="s">
        <v>22</v>
      </c>
      <c r="O2414" s="1" t="s">
        <v>20</v>
      </c>
      <c r="P2414" s="1" t="str">
        <f>IFERROR( LOOKUP(Table1[[#This Row],[Age]],$AO$3:$AO$8,$AP$3:$AP$8), "Out of Range")</f>
        <v>45-55</v>
      </c>
      <c r="Q2414" s="1" t="str">
        <f>TEXT(Table1[[#This Row],[Date Joined]],"DD")</f>
        <v>01</v>
      </c>
      <c r="R2414" s="1" t="str">
        <f>TEXT(Table1[[#This Row],[Date Joined]],"MMM")</f>
        <v>Oct</v>
      </c>
      <c r="S2414" s="1" t="str">
        <f>TEXT(Table1[[#This Row],[Date Joined]],"YYYY")</f>
        <v>2017</v>
      </c>
    </row>
    <row r="2415" spans="1:19" x14ac:dyDescent="0.3">
      <c r="A2415" s="1" t="s">
        <v>2522</v>
      </c>
      <c r="B2415" s="1" t="s">
        <v>90</v>
      </c>
      <c r="C2415" s="1" t="s">
        <v>15</v>
      </c>
      <c r="D2415" s="2">
        <v>37</v>
      </c>
      <c r="E2415" s="1" t="s">
        <v>16</v>
      </c>
      <c r="F2415" s="1" t="s">
        <v>17</v>
      </c>
      <c r="G2415" s="28">
        <v>43010</v>
      </c>
      <c r="H2415" s="3">
        <v>42998.49</v>
      </c>
      <c r="I2415" s="1" t="s">
        <v>18</v>
      </c>
      <c r="J2415" s="1" t="s">
        <v>27</v>
      </c>
      <c r="K2415" s="1" t="s">
        <v>28</v>
      </c>
      <c r="L2415" s="1" t="s">
        <v>20</v>
      </c>
      <c r="M2415" s="1" t="s">
        <v>21</v>
      </c>
      <c r="N2415" s="1" t="s">
        <v>22</v>
      </c>
      <c r="O2415" s="1" t="s">
        <v>20</v>
      </c>
      <c r="P2415" s="1" t="str">
        <f>IFERROR( LOOKUP(Table1[[#This Row],[Age]],$AO$3:$AO$8,$AP$3:$AP$8), "Out of Range")</f>
        <v>35-45</v>
      </c>
      <c r="Q2415" s="1" t="str">
        <f>TEXT(Table1[[#This Row],[Date Joined]],"DD")</f>
        <v>02</v>
      </c>
      <c r="R2415" s="1" t="str">
        <f>TEXT(Table1[[#This Row],[Date Joined]],"MMM")</f>
        <v>Oct</v>
      </c>
      <c r="S2415" s="1" t="str">
        <f>TEXT(Table1[[#This Row],[Date Joined]],"YYYY")</f>
        <v>2017</v>
      </c>
    </row>
    <row r="2416" spans="1:19" x14ac:dyDescent="0.3">
      <c r="A2416" s="1" t="s">
        <v>2523</v>
      </c>
      <c r="B2416" s="1" t="s">
        <v>94</v>
      </c>
      <c r="C2416" s="1" t="s">
        <v>24</v>
      </c>
      <c r="D2416" s="2">
        <v>41</v>
      </c>
      <c r="E2416" s="1" t="s">
        <v>16</v>
      </c>
      <c r="F2416" s="1" t="s">
        <v>41</v>
      </c>
      <c r="G2416" s="28">
        <v>43010</v>
      </c>
      <c r="H2416" s="3">
        <v>29757.94</v>
      </c>
      <c r="I2416" s="1" t="s">
        <v>18</v>
      </c>
      <c r="J2416" s="1" t="s">
        <v>27</v>
      </c>
      <c r="K2416" s="1" t="s">
        <v>20</v>
      </c>
      <c r="L2416" s="1" t="s">
        <v>20</v>
      </c>
      <c r="M2416" s="1" t="s">
        <v>21</v>
      </c>
      <c r="N2416" s="1" t="s">
        <v>22</v>
      </c>
      <c r="O2416" s="1" t="s">
        <v>20</v>
      </c>
      <c r="P2416" s="1" t="str">
        <f>IFERROR( LOOKUP(Table1[[#This Row],[Age]],$AO$3:$AO$8,$AP$3:$AP$8), "Out of Range")</f>
        <v>35-45</v>
      </c>
      <c r="Q2416" s="1" t="str">
        <f>TEXT(Table1[[#This Row],[Date Joined]],"DD")</f>
        <v>02</v>
      </c>
      <c r="R2416" s="1" t="str">
        <f>TEXT(Table1[[#This Row],[Date Joined]],"MMM")</f>
        <v>Oct</v>
      </c>
      <c r="S2416" s="1" t="str">
        <f>TEXT(Table1[[#This Row],[Date Joined]],"YYYY")</f>
        <v>2017</v>
      </c>
    </row>
    <row r="2417" spans="1:19" x14ac:dyDescent="0.3">
      <c r="A2417" s="1" t="s">
        <v>1014</v>
      </c>
      <c r="B2417" s="1" t="s">
        <v>30</v>
      </c>
      <c r="C2417" s="1" t="s">
        <v>24</v>
      </c>
      <c r="D2417" s="2">
        <v>31</v>
      </c>
      <c r="E2417" s="1" t="s">
        <v>16</v>
      </c>
      <c r="F2417" s="1" t="s">
        <v>17</v>
      </c>
      <c r="G2417" s="28">
        <v>42904</v>
      </c>
      <c r="H2417" s="3">
        <v>36718.04</v>
      </c>
      <c r="I2417" s="1" t="s">
        <v>31</v>
      </c>
      <c r="J2417" s="1" t="s">
        <v>27</v>
      </c>
      <c r="K2417" s="1" t="s">
        <v>20</v>
      </c>
      <c r="L2417" s="1" t="s">
        <v>20</v>
      </c>
      <c r="M2417" s="1" t="s">
        <v>21</v>
      </c>
      <c r="N2417" s="1" t="s">
        <v>22</v>
      </c>
      <c r="O2417" s="1" t="s">
        <v>28</v>
      </c>
      <c r="P2417" s="1" t="str">
        <f>IFERROR( LOOKUP(Table1[[#This Row],[Age]],$AO$3:$AO$8,$AP$3:$AP$8), "Out of Range")</f>
        <v>26-35</v>
      </c>
      <c r="Q2417" s="1" t="str">
        <f>TEXT(Table1[[#This Row],[Date Joined]],"DD")</f>
        <v>18</v>
      </c>
      <c r="R2417" s="1" t="str">
        <f>TEXT(Table1[[#This Row],[Date Joined]],"MMM")</f>
        <v>Jun</v>
      </c>
      <c r="S2417" s="1" t="str">
        <f>TEXT(Table1[[#This Row],[Date Joined]],"YYYY")</f>
        <v>2017</v>
      </c>
    </row>
    <row r="2418" spans="1:19" x14ac:dyDescent="0.3">
      <c r="A2418" s="1" t="s">
        <v>2525</v>
      </c>
      <c r="B2418" s="1" t="s">
        <v>83</v>
      </c>
      <c r="C2418" s="1" t="s">
        <v>24</v>
      </c>
      <c r="D2418" s="2">
        <v>34</v>
      </c>
      <c r="E2418" s="1" t="s">
        <v>16</v>
      </c>
      <c r="F2418" s="1" t="s">
        <v>17</v>
      </c>
      <c r="G2418" s="28">
        <v>43010</v>
      </c>
      <c r="H2418" s="3">
        <v>35829.760000000002</v>
      </c>
      <c r="I2418" s="1" t="s">
        <v>31</v>
      </c>
      <c r="J2418" s="1" t="s">
        <v>32</v>
      </c>
      <c r="K2418" s="1" t="s">
        <v>28</v>
      </c>
      <c r="L2418" s="1" t="s">
        <v>28</v>
      </c>
      <c r="M2418" s="1" t="s">
        <v>22</v>
      </c>
      <c r="N2418" s="1" t="s">
        <v>22</v>
      </c>
      <c r="O2418" s="1" t="s">
        <v>20</v>
      </c>
      <c r="P2418" s="1" t="str">
        <f>IFERROR( LOOKUP(Table1[[#This Row],[Age]],$AO$3:$AO$8,$AP$3:$AP$8), "Out of Range")</f>
        <v>26-35</v>
      </c>
      <c r="Q2418" s="1" t="str">
        <f>TEXT(Table1[[#This Row],[Date Joined]],"DD")</f>
        <v>02</v>
      </c>
      <c r="R2418" s="1" t="str">
        <f>TEXT(Table1[[#This Row],[Date Joined]],"MMM")</f>
        <v>Oct</v>
      </c>
      <c r="S2418" s="1" t="str">
        <f>TEXT(Table1[[#This Row],[Date Joined]],"YYYY")</f>
        <v>2017</v>
      </c>
    </row>
    <row r="2419" spans="1:19" x14ac:dyDescent="0.3">
      <c r="A2419" s="1" t="s">
        <v>2526</v>
      </c>
      <c r="B2419" s="1" t="s">
        <v>51</v>
      </c>
      <c r="C2419" s="1" t="s">
        <v>15</v>
      </c>
      <c r="D2419" s="2">
        <v>38</v>
      </c>
      <c r="E2419" s="1" t="s">
        <v>16</v>
      </c>
      <c r="F2419" s="1" t="s">
        <v>41</v>
      </c>
      <c r="G2419" s="28">
        <v>43010</v>
      </c>
      <c r="H2419" s="3">
        <v>88448.99</v>
      </c>
      <c r="I2419" s="1" t="s">
        <v>18</v>
      </c>
      <c r="J2419" s="1" t="s">
        <v>32</v>
      </c>
      <c r="K2419" s="1" t="s">
        <v>20</v>
      </c>
      <c r="L2419" s="1" t="s">
        <v>20</v>
      </c>
      <c r="M2419" s="1" t="s">
        <v>21</v>
      </c>
      <c r="N2419" s="1" t="s">
        <v>22</v>
      </c>
      <c r="O2419" s="1" t="s">
        <v>20</v>
      </c>
      <c r="P2419" s="1" t="str">
        <f>IFERROR( LOOKUP(Table1[[#This Row],[Age]],$AO$3:$AO$8,$AP$3:$AP$8), "Out of Range")</f>
        <v>35-45</v>
      </c>
      <c r="Q2419" s="1" t="str">
        <f>TEXT(Table1[[#This Row],[Date Joined]],"DD")</f>
        <v>02</v>
      </c>
      <c r="R2419" s="1" t="str">
        <f>TEXT(Table1[[#This Row],[Date Joined]],"MMM")</f>
        <v>Oct</v>
      </c>
      <c r="S2419" s="1" t="str">
        <f>TEXT(Table1[[#This Row],[Date Joined]],"YYYY")</f>
        <v>2017</v>
      </c>
    </row>
    <row r="2420" spans="1:19" x14ac:dyDescent="0.3">
      <c r="A2420" s="1" t="s">
        <v>1016</v>
      </c>
      <c r="B2420" s="1" t="s">
        <v>67</v>
      </c>
      <c r="C2420" s="1" t="s">
        <v>15</v>
      </c>
      <c r="D2420" s="2">
        <v>31</v>
      </c>
      <c r="E2420" s="1" t="s">
        <v>16</v>
      </c>
      <c r="F2420" s="1" t="s">
        <v>17</v>
      </c>
      <c r="G2420" s="28">
        <v>42904</v>
      </c>
      <c r="H2420" s="3">
        <v>53272.94</v>
      </c>
      <c r="I2420" s="1" t="s">
        <v>18</v>
      </c>
      <c r="J2420" s="1" t="s">
        <v>32</v>
      </c>
      <c r="K2420" s="1" t="s">
        <v>20</v>
      </c>
      <c r="L2420" s="1" t="s">
        <v>20</v>
      </c>
      <c r="M2420" s="1" t="s">
        <v>22</v>
      </c>
      <c r="N2420" s="1" t="s">
        <v>22</v>
      </c>
      <c r="O2420" s="1" t="s">
        <v>20</v>
      </c>
      <c r="P2420" s="1" t="str">
        <f>IFERROR( LOOKUP(Table1[[#This Row],[Age]],$AO$3:$AO$8,$AP$3:$AP$8), "Out of Range")</f>
        <v>26-35</v>
      </c>
      <c r="Q2420" s="1" t="str">
        <f>TEXT(Table1[[#This Row],[Date Joined]],"DD")</f>
        <v>18</v>
      </c>
      <c r="R2420" s="1" t="str">
        <f>TEXT(Table1[[#This Row],[Date Joined]],"MMM")</f>
        <v>Jun</v>
      </c>
      <c r="S2420" s="1" t="str">
        <f>TEXT(Table1[[#This Row],[Date Joined]],"YYYY")</f>
        <v>2017</v>
      </c>
    </row>
    <row r="2421" spans="1:19" x14ac:dyDescent="0.3">
      <c r="A2421" s="1" t="s">
        <v>2528</v>
      </c>
      <c r="B2421" s="1" t="s">
        <v>58</v>
      </c>
      <c r="C2421" s="1" t="s">
        <v>24</v>
      </c>
      <c r="D2421" s="2">
        <v>42</v>
      </c>
      <c r="E2421" s="1" t="s">
        <v>16</v>
      </c>
      <c r="F2421" s="1" t="s">
        <v>17</v>
      </c>
      <c r="G2421" s="28">
        <v>43010</v>
      </c>
      <c r="H2421" s="3">
        <v>22370.61</v>
      </c>
      <c r="I2421" s="1" t="s">
        <v>31</v>
      </c>
      <c r="J2421" s="1" t="s">
        <v>27</v>
      </c>
      <c r="K2421" s="1" t="s">
        <v>20</v>
      </c>
      <c r="L2421" s="1" t="s">
        <v>28</v>
      </c>
      <c r="M2421" s="1" t="s">
        <v>21</v>
      </c>
      <c r="N2421" s="1" t="s">
        <v>22</v>
      </c>
      <c r="O2421" s="1" t="s">
        <v>28</v>
      </c>
      <c r="P2421" s="1" t="str">
        <f>IFERROR( LOOKUP(Table1[[#This Row],[Age]],$AO$3:$AO$8,$AP$3:$AP$8), "Out of Range")</f>
        <v>35-45</v>
      </c>
      <c r="Q2421" s="1" t="str">
        <f>TEXT(Table1[[#This Row],[Date Joined]],"DD")</f>
        <v>02</v>
      </c>
      <c r="R2421" s="1" t="str">
        <f>TEXT(Table1[[#This Row],[Date Joined]],"MMM")</f>
        <v>Oct</v>
      </c>
      <c r="S2421" s="1" t="str">
        <f>TEXT(Table1[[#This Row],[Date Joined]],"YYYY")</f>
        <v>2017</v>
      </c>
    </row>
    <row r="2422" spans="1:19" x14ac:dyDescent="0.3">
      <c r="A2422" s="1" t="s">
        <v>1089</v>
      </c>
      <c r="B2422" s="1" t="s">
        <v>42</v>
      </c>
      <c r="C2422" s="1" t="s">
        <v>24</v>
      </c>
      <c r="D2422" s="2">
        <v>31</v>
      </c>
      <c r="E2422" s="1" t="s">
        <v>16</v>
      </c>
      <c r="F2422" s="1" t="s">
        <v>41</v>
      </c>
      <c r="G2422" s="28">
        <v>42910</v>
      </c>
      <c r="H2422" s="3">
        <v>111064.33</v>
      </c>
      <c r="I2422" s="1" t="s">
        <v>49</v>
      </c>
      <c r="J2422" s="1" t="s">
        <v>32</v>
      </c>
      <c r="K2422" s="1" t="s">
        <v>28</v>
      </c>
      <c r="L2422" s="1" t="s">
        <v>20</v>
      </c>
      <c r="M2422" s="1" t="s">
        <v>22</v>
      </c>
      <c r="N2422" s="1" t="s">
        <v>22</v>
      </c>
      <c r="O2422" s="1" t="s">
        <v>28</v>
      </c>
      <c r="P2422" s="1" t="str">
        <f>IFERROR( LOOKUP(Table1[[#This Row],[Age]],$AO$3:$AO$8,$AP$3:$AP$8), "Out of Range")</f>
        <v>26-35</v>
      </c>
      <c r="Q2422" s="1" t="str">
        <f>TEXT(Table1[[#This Row],[Date Joined]],"DD")</f>
        <v>24</v>
      </c>
      <c r="R2422" s="1" t="str">
        <f>TEXT(Table1[[#This Row],[Date Joined]],"MMM")</f>
        <v>Jun</v>
      </c>
      <c r="S2422" s="1" t="str">
        <f>TEXT(Table1[[#This Row],[Date Joined]],"YYYY")</f>
        <v>2017</v>
      </c>
    </row>
    <row r="2423" spans="1:19" x14ac:dyDescent="0.3">
      <c r="A2423" s="1" t="s">
        <v>1109</v>
      </c>
      <c r="B2423" s="1" t="s">
        <v>101</v>
      </c>
      <c r="C2423" s="1" t="s">
        <v>24</v>
      </c>
      <c r="D2423" s="2">
        <v>31</v>
      </c>
      <c r="E2423" s="1" t="s">
        <v>25</v>
      </c>
      <c r="F2423" s="1" t="s">
        <v>41</v>
      </c>
      <c r="G2423" s="28">
        <v>42912</v>
      </c>
      <c r="H2423" s="3">
        <v>48002.01</v>
      </c>
      <c r="I2423" s="1" t="s">
        <v>18</v>
      </c>
      <c r="J2423" s="1" t="s">
        <v>27</v>
      </c>
      <c r="K2423" s="1" t="s">
        <v>28</v>
      </c>
      <c r="L2423" s="1" t="s">
        <v>28</v>
      </c>
      <c r="M2423" s="1" t="s">
        <v>21</v>
      </c>
      <c r="N2423" s="1" t="s">
        <v>22</v>
      </c>
      <c r="O2423" s="1" t="s">
        <v>20</v>
      </c>
      <c r="P2423" s="1" t="str">
        <f>IFERROR( LOOKUP(Table1[[#This Row],[Age]],$AO$3:$AO$8,$AP$3:$AP$8), "Out of Range")</f>
        <v>26-35</v>
      </c>
      <c r="Q2423" s="1" t="str">
        <f>TEXT(Table1[[#This Row],[Date Joined]],"DD")</f>
        <v>26</v>
      </c>
      <c r="R2423" s="1" t="str">
        <f>TEXT(Table1[[#This Row],[Date Joined]],"MMM")</f>
        <v>Jun</v>
      </c>
      <c r="S2423" s="1" t="str">
        <f>TEXT(Table1[[#This Row],[Date Joined]],"YYYY")</f>
        <v>2017</v>
      </c>
    </row>
    <row r="2424" spans="1:19" x14ac:dyDescent="0.3">
      <c r="A2424" s="1" t="s">
        <v>1117</v>
      </c>
      <c r="B2424" s="1" t="s">
        <v>74</v>
      </c>
      <c r="C2424" s="1" t="s">
        <v>15</v>
      </c>
      <c r="D2424" s="2">
        <v>31</v>
      </c>
      <c r="E2424" s="1" t="s">
        <v>34</v>
      </c>
      <c r="F2424" s="1" t="s">
        <v>26</v>
      </c>
      <c r="G2424" s="28">
        <v>42913</v>
      </c>
      <c r="H2424" s="3">
        <v>42186.48</v>
      </c>
      <c r="I2424" s="1" t="s">
        <v>18</v>
      </c>
      <c r="J2424" s="1" t="s">
        <v>32</v>
      </c>
      <c r="K2424" s="1" t="s">
        <v>28</v>
      </c>
      <c r="L2424" s="1" t="s">
        <v>20</v>
      </c>
      <c r="M2424" s="1" t="s">
        <v>22</v>
      </c>
      <c r="N2424" s="1" t="s">
        <v>22</v>
      </c>
      <c r="O2424" s="1" t="s">
        <v>20</v>
      </c>
      <c r="P2424" s="1" t="str">
        <f>IFERROR( LOOKUP(Table1[[#This Row],[Age]],$AO$3:$AO$8,$AP$3:$AP$8), "Out of Range")</f>
        <v>26-35</v>
      </c>
      <c r="Q2424" s="1" t="str">
        <f>TEXT(Table1[[#This Row],[Date Joined]],"DD")</f>
        <v>27</v>
      </c>
      <c r="R2424" s="1" t="str">
        <f>TEXT(Table1[[#This Row],[Date Joined]],"MMM")</f>
        <v>Jun</v>
      </c>
      <c r="S2424" s="1" t="str">
        <f>TEXT(Table1[[#This Row],[Date Joined]],"YYYY")</f>
        <v>2017</v>
      </c>
    </row>
    <row r="2425" spans="1:19" x14ac:dyDescent="0.3">
      <c r="A2425" s="1" t="s">
        <v>2532</v>
      </c>
      <c r="B2425" s="1" t="s">
        <v>43</v>
      </c>
      <c r="C2425" s="1" t="s">
        <v>24</v>
      </c>
      <c r="D2425" s="2">
        <v>41</v>
      </c>
      <c r="E2425" s="1" t="s">
        <v>16</v>
      </c>
      <c r="F2425" s="1" t="s">
        <v>26</v>
      </c>
      <c r="G2425" s="28">
        <v>43010</v>
      </c>
      <c r="H2425" s="3">
        <v>1437.48</v>
      </c>
      <c r="I2425" s="1" t="s">
        <v>31</v>
      </c>
      <c r="J2425" s="1" t="s">
        <v>27</v>
      </c>
      <c r="K2425" s="1" t="s">
        <v>20</v>
      </c>
      <c r="L2425" s="1" t="s">
        <v>20</v>
      </c>
      <c r="M2425" s="1" t="s">
        <v>22</v>
      </c>
      <c r="N2425" s="1" t="s">
        <v>22</v>
      </c>
      <c r="O2425" s="1" t="s">
        <v>20</v>
      </c>
      <c r="P2425" s="1" t="str">
        <f>IFERROR( LOOKUP(Table1[[#This Row],[Age]],$AO$3:$AO$8,$AP$3:$AP$8), "Out of Range")</f>
        <v>35-45</v>
      </c>
      <c r="Q2425" s="1" t="str">
        <f>TEXT(Table1[[#This Row],[Date Joined]],"DD")</f>
        <v>02</v>
      </c>
      <c r="R2425" s="1" t="str">
        <f>TEXT(Table1[[#This Row],[Date Joined]],"MMM")</f>
        <v>Oct</v>
      </c>
      <c r="S2425" s="1" t="str">
        <f>TEXT(Table1[[#This Row],[Date Joined]],"YYYY")</f>
        <v>2017</v>
      </c>
    </row>
    <row r="2426" spans="1:19" x14ac:dyDescent="0.3">
      <c r="A2426" s="1" t="s">
        <v>1147</v>
      </c>
      <c r="B2426" s="1" t="s">
        <v>23</v>
      </c>
      <c r="C2426" s="1" t="s">
        <v>24</v>
      </c>
      <c r="D2426" s="2">
        <v>31</v>
      </c>
      <c r="E2426" s="1" t="s">
        <v>16</v>
      </c>
      <c r="F2426" s="1" t="s">
        <v>17</v>
      </c>
      <c r="G2426" s="28">
        <v>42916</v>
      </c>
      <c r="H2426" s="3">
        <v>37081.25</v>
      </c>
      <c r="I2426" s="1" t="s">
        <v>18</v>
      </c>
      <c r="J2426" s="1" t="s">
        <v>32</v>
      </c>
      <c r="K2426" s="1" t="s">
        <v>28</v>
      </c>
      <c r="L2426" s="1" t="s">
        <v>28</v>
      </c>
      <c r="M2426" s="1" t="s">
        <v>22</v>
      </c>
      <c r="N2426" s="1" t="s">
        <v>22</v>
      </c>
      <c r="O2426" s="1" t="s">
        <v>20</v>
      </c>
      <c r="P2426" s="1" t="str">
        <f>IFERROR( LOOKUP(Table1[[#This Row],[Age]],$AO$3:$AO$8,$AP$3:$AP$8), "Out of Range")</f>
        <v>26-35</v>
      </c>
      <c r="Q2426" s="1" t="str">
        <f>TEXT(Table1[[#This Row],[Date Joined]],"DD")</f>
        <v>30</v>
      </c>
      <c r="R2426" s="1" t="str">
        <f>TEXT(Table1[[#This Row],[Date Joined]],"MMM")</f>
        <v>Jun</v>
      </c>
      <c r="S2426" s="1" t="str">
        <f>TEXT(Table1[[#This Row],[Date Joined]],"YYYY")</f>
        <v>2017</v>
      </c>
    </row>
    <row r="2427" spans="1:19" x14ac:dyDescent="0.3">
      <c r="A2427" s="1" t="s">
        <v>2534</v>
      </c>
      <c r="B2427" s="1" t="s">
        <v>54</v>
      </c>
      <c r="C2427" s="1" t="s">
        <v>15</v>
      </c>
      <c r="D2427" s="2">
        <v>48</v>
      </c>
      <c r="E2427" s="1" t="s">
        <v>40</v>
      </c>
      <c r="F2427" s="1" t="s">
        <v>26</v>
      </c>
      <c r="G2427" s="28">
        <v>43010</v>
      </c>
      <c r="H2427" s="3">
        <v>81816.25</v>
      </c>
      <c r="I2427" s="1" t="s">
        <v>18</v>
      </c>
      <c r="J2427" s="1" t="s">
        <v>27</v>
      </c>
      <c r="K2427" s="1" t="s">
        <v>28</v>
      </c>
      <c r="L2427" s="1" t="s">
        <v>28</v>
      </c>
      <c r="M2427" s="1" t="s">
        <v>21</v>
      </c>
      <c r="N2427" s="1" t="s">
        <v>22</v>
      </c>
      <c r="O2427" s="1" t="s">
        <v>20</v>
      </c>
      <c r="P2427" s="1" t="str">
        <f>IFERROR( LOOKUP(Table1[[#This Row],[Age]],$AO$3:$AO$8,$AP$3:$AP$8), "Out of Range")</f>
        <v>45-55</v>
      </c>
      <c r="Q2427" s="1" t="str">
        <f>TEXT(Table1[[#This Row],[Date Joined]],"DD")</f>
        <v>02</v>
      </c>
      <c r="R2427" s="1" t="str">
        <f>TEXT(Table1[[#This Row],[Date Joined]],"MMM")</f>
        <v>Oct</v>
      </c>
      <c r="S2427" s="1" t="str">
        <f>TEXT(Table1[[#This Row],[Date Joined]],"YYYY")</f>
        <v>2017</v>
      </c>
    </row>
    <row r="2428" spans="1:19" x14ac:dyDescent="0.3">
      <c r="A2428" s="1" t="s">
        <v>2535</v>
      </c>
      <c r="B2428" s="1" t="s">
        <v>54</v>
      </c>
      <c r="C2428" s="1" t="s">
        <v>24</v>
      </c>
      <c r="D2428" s="2">
        <v>40</v>
      </c>
      <c r="E2428" s="1" t="s">
        <v>40</v>
      </c>
      <c r="F2428" s="1" t="s">
        <v>41</v>
      </c>
      <c r="G2428" s="28">
        <v>43010</v>
      </c>
      <c r="H2428" s="3">
        <v>54522.01</v>
      </c>
      <c r="I2428" s="1" t="s">
        <v>18</v>
      </c>
      <c r="J2428" s="1" t="s">
        <v>27</v>
      </c>
      <c r="K2428" s="1" t="s">
        <v>28</v>
      </c>
      <c r="L2428" s="1" t="s">
        <v>20</v>
      </c>
      <c r="M2428" s="1" t="s">
        <v>21</v>
      </c>
      <c r="N2428" s="1" t="s">
        <v>22</v>
      </c>
      <c r="O2428" s="1" t="s">
        <v>20</v>
      </c>
      <c r="P2428" s="1" t="str">
        <f>IFERROR( LOOKUP(Table1[[#This Row],[Age]],$AO$3:$AO$8,$AP$3:$AP$8), "Out of Range")</f>
        <v>35-45</v>
      </c>
      <c r="Q2428" s="1" t="str">
        <f>TEXT(Table1[[#This Row],[Date Joined]],"DD")</f>
        <v>02</v>
      </c>
      <c r="R2428" s="1" t="str">
        <f>TEXT(Table1[[#This Row],[Date Joined]],"MMM")</f>
        <v>Oct</v>
      </c>
      <c r="S2428" s="1" t="str">
        <f>TEXT(Table1[[#This Row],[Date Joined]],"YYYY")</f>
        <v>2017</v>
      </c>
    </row>
    <row r="2429" spans="1:19" x14ac:dyDescent="0.3">
      <c r="A2429" s="1" t="s">
        <v>2536</v>
      </c>
      <c r="B2429" s="1" t="s">
        <v>33</v>
      </c>
      <c r="C2429" s="1" t="s">
        <v>15</v>
      </c>
      <c r="D2429" s="2">
        <v>36</v>
      </c>
      <c r="E2429" s="1" t="s">
        <v>34</v>
      </c>
      <c r="F2429" s="1" t="s">
        <v>17</v>
      </c>
      <c r="G2429" s="28">
        <v>43010</v>
      </c>
      <c r="H2429" s="3">
        <v>34762.54</v>
      </c>
      <c r="I2429" s="1" t="s">
        <v>31</v>
      </c>
      <c r="J2429" s="1" t="s">
        <v>32</v>
      </c>
      <c r="K2429" s="1" t="s">
        <v>20</v>
      </c>
      <c r="L2429" s="1" t="s">
        <v>20</v>
      </c>
      <c r="M2429" s="1" t="s">
        <v>21</v>
      </c>
      <c r="N2429" s="1" t="s">
        <v>22</v>
      </c>
      <c r="O2429" s="1" t="s">
        <v>20</v>
      </c>
      <c r="P2429" s="1" t="str">
        <f>IFERROR( LOOKUP(Table1[[#This Row],[Age]],$AO$3:$AO$8,$AP$3:$AP$8), "Out of Range")</f>
        <v>35-45</v>
      </c>
      <c r="Q2429" s="1" t="str">
        <f>TEXT(Table1[[#This Row],[Date Joined]],"DD")</f>
        <v>02</v>
      </c>
      <c r="R2429" s="1" t="str">
        <f>TEXT(Table1[[#This Row],[Date Joined]],"MMM")</f>
        <v>Oct</v>
      </c>
      <c r="S2429" s="1" t="str">
        <f>TEXT(Table1[[#This Row],[Date Joined]],"YYYY")</f>
        <v>2017</v>
      </c>
    </row>
    <row r="2430" spans="1:19" x14ac:dyDescent="0.3">
      <c r="A2430" s="1" t="s">
        <v>2537</v>
      </c>
      <c r="B2430" s="1" t="s">
        <v>86</v>
      </c>
      <c r="C2430" s="1" t="s">
        <v>24</v>
      </c>
      <c r="D2430" s="2">
        <v>43</v>
      </c>
      <c r="E2430" s="1" t="s">
        <v>16</v>
      </c>
      <c r="F2430" s="1" t="s">
        <v>17</v>
      </c>
      <c r="G2430" s="28">
        <v>43011</v>
      </c>
      <c r="H2430" s="3">
        <v>64136.91</v>
      </c>
      <c r="I2430" s="1" t="s">
        <v>31</v>
      </c>
      <c r="J2430" s="1" t="s">
        <v>27</v>
      </c>
      <c r="K2430" s="1" t="s">
        <v>28</v>
      </c>
      <c r="L2430" s="1" t="s">
        <v>20</v>
      </c>
      <c r="M2430" s="1" t="s">
        <v>22</v>
      </c>
      <c r="N2430" s="1" t="s">
        <v>22</v>
      </c>
      <c r="O2430" s="1" t="s">
        <v>20</v>
      </c>
      <c r="P2430" s="1" t="str">
        <f>IFERROR( LOOKUP(Table1[[#This Row],[Age]],$AO$3:$AO$8,$AP$3:$AP$8), "Out of Range")</f>
        <v>35-45</v>
      </c>
      <c r="Q2430" s="1" t="str">
        <f>TEXT(Table1[[#This Row],[Date Joined]],"DD")</f>
        <v>03</v>
      </c>
      <c r="R2430" s="1" t="str">
        <f>TEXT(Table1[[#This Row],[Date Joined]],"MMM")</f>
        <v>Oct</v>
      </c>
      <c r="S2430" s="1" t="str">
        <f>TEXT(Table1[[#This Row],[Date Joined]],"YYYY")</f>
        <v>2017</v>
      </c>
    </row>
    <row r="2431" spans="1:19" x14ac:dyDescent="0.3">
      <c r="A2431" s="1" t="s">
        <v>2538</v>
      </c>
      <c r="B2431" s="1" t="s">
        <v>57</v>
      </c>
      <c r="C2431" s="1" t="s">
        <v>15</v>
      </c>
      <c r="D2431" s="2">
        <v>36</v>
      </c>
      <c r="E2431" s="1" t="s">
        <v>16</v>
      </c>
      <c r="F2431" s="1" t="s">
        <v>17</v>
      </c>
      <c r="G2431" s="28">
        <v>43011</v>
      </c>
      <c r="H2431" s="3">
        <v>33842.19</v>
      </c>
      <c r="I2431" s="1" t="s">
        <v>31</v>
      </c>
      <c r="J2431" s="1" t="s">
        <v>27</v>
      </c>
      <c r="K2431" s="1" t="s">
        <v>20</v>
      </c>
      <c r="L2431" s="1" t="s">
        <v>20</v>
      </c>
      <c r="M2431" s="1" t="s">
        <v>21</v>
      </c>
      <c r="N2431" s="1" t="s">
        <v>29</v>
      </c>
      <c r="O2431" s="1" t="s">
        <v>20</v>
      </c>
      <c r="P2431" s="1" t="str">
        <f>IFERROR( LOOKUP(Table1[[#This Row],[Age]],$AO$3:$AO$8,$AP$3:$AP$8), "Out of Range")</f>
        <v>35-45</v>
      </c>
      <c r="Q2431" s="1" t="str">
        <f>TEXT(Table1[[#This Row],[Date Joined]],"DD")</f>
        <v>03</v>
      </c>
      <c r="R2431" s="1" t="str">
        <f>TEXT(Table1[[#This Row],[Date Joined]],"MMM")</f>
        <v>Oct</v>
      </c>
      <c r="S2431" s="1" t="str">
        <f>TEXT(Table1[[#This Row],[Date Joined]],"YYYY")</f>
        <v>2017</v>
      </c>
    </row>
    <row r="2432" spans="1:19" x14ac:dyDescent="0.3">
      <c r="A2432" s="1" t="s">
        <v>2539</v>
      </c>
      <c r="B2432" s="1" t="s">
        <v>72</v>
      </c>
      <c r="C2432" s="1" t="s">
        <v>15</v>
      </c>
      <c r="D2432" s="2">
        <v>40</v>
      </c>
      <c r="E2432" s="1" t="s">
        <v>16</v>
      </c>
      <c r="F2432" s="1" t="s">
        <v>17</v>
      </c>
      <c r="G2432" s="28">
        <v>43011</v>
      </c>
      <c r="H2432" s="3">
        <v>18838.27</v>
      </c>
      <c r="I2432" s="1" t="s">
        <v>18</v>
      </c>
      <c r="J2432" s="1" t="s">
        <v>27</v>
      </c>
      <c r="K2432" s="1" t="s">
        <v>20</v>
      </c>
      <c r="L2432" s="1" t="s">
        <v>28</v>
      </c>
      <c r="M2432" s="1" t="s">
        <v>21</v>
      </c>
      <c r="N2432" s="1" t="s">
        <v>29</v>
      </c>
      <c r="O2432" s="1" t="s">
        <v>20</v>
      </c>
      <c r="P2432" s="1" t="str">
        <f>IFERROR( LOOKUP(Table1[[#This Row],[Age]],$AO$3:$AO$8,$AP$3:$AP$8), "Out of Range")</f>
        <v>35-45</v>
      </c>
      <c r="Q2432" s="1" t="str">
        <f>TEXT(Table1[[#This Row],[Date Joined]],"DD")</f>
        <v>03</v>
      </c>
      <c r="R2432" s="1" t="str">
        <f>TEXT(Table1[[#This Row],[Date Joined]],"MMM")</f>
        <v>Oct</v>
      </c>
      <c r="S2432" s="1" t="str">
        <f>TEXT(Table1[[#This Row],[Date Joined]],"YYYY")</f>
        <v>2017</v>
      </c>
    </row>
    <row r="2433" spans="1:19" x14ac:dyDescent="0.3">
      <c r="A2433" s="1" t="s">
        <v>2540</v>
      </c>
      <c r="B2433" s="1" t="s">
        <v>96</v>
      </c>
      <c r="C2433" s="1" t="s">
        <v>24</v>
      </c>
      <c r="D2433" s="2">
        <v>43</v>
      </c>
      <c r="E2433" s="1" t="s">
        <v>16</v>
      </c>
      <c r="F2433" s="1" t="s">
        <v>17</v>
      </c>
      <c r="G2433" s="28">
        <v>43011</v>
      </c>
      <c r="H2433" s="3">
        <v>34701.61</v>
      </c>
      <c r="I2433" s="1" t="s">
        <v>18</v>
      </c>
      <c r="J2433" s="1" t="s">
        <v>27</v>
      </c>
      <c r="K2433" s="1" t="s">
        <v>20</v>
      </c>
      <c r="L2433" s="1" t="s">
        <v>20</v>
      </c>
      <c r="M2433" s="1" t="s">
        <v>21</v>
      </c>
      <c r="N2433" s="1" t="s">
        <v>29</v>
      </c>
      <c r="O2433" s="1" t="s">
        <v>28</v>
      </c>
      <c r="P2433" s="1" t="str">
        <f>IFERROR( LOOKUP(Table1[[#This Row],[Age]],$AO$3:$AO$8,$AP$3:$AP$8), "Out of Range")</f>
        <v>35-45</v>
      </c>
      <c r="Q2433" s="1" t="str">
        <f>TEXT(Table1[[#This Row],[Date Joined]],"DD")</f>
        <v>03</v>
      </c>
      <c r="R2433" s="1" t="str">
        <f>TEXT(Table1[[#This Row],[Date Joined]],"MMM")</f>
        <v>Oct</v>
      </c>
      <c r="S2433" s="1" t="str">
        <f>TEXT(Table1[[#This Row],[Date Joined]],"YYYY")</f>
        <v>2017</v>
      </c>
    </row>
    <row r="2434" spans="1:19" x14ac:dyDescent="0.3">
      <c r="A2434" s="1" t="s">
        <v>2541</v>
      </c>
      <c r="B2434" s="1" t="s">
        <v>72</v>
      </c>
      <c r="C2434" s="1" t="s">
        <v>24</v>
      </c>
      <c r="D2434" s="2">
        <v>45</v>
      </c>
      <c r="E2434" s="1" t="s">
        <v>16</v>
      </c>
      <c r="F2434" s="1" t="s">
        <v>17</v>
      </c>
      <c r="G2434" s="28">
        <v>43011</v>
      </c>
      <c r="H2434" s="3">
        <v>79903.28</v>
      </c>
      <c r="I2434" s="1" t="s">
        <v>49</v>
      </c>
      <c r="J2434" s="1" t="s">
        <v>32</v>
      </c>
      <c r="K2434" s="1" t="s">
        <v>20</v>
      </c>
      <c r="L2434" s="1" t="s">
        <v>20</v>
      </c>
      <c r="M2434" s="1" t="s">
        <v>21</v>
      </c>
      <c r="N2434" s="1" t="s">
        <v>22</v>
      </c>
      <c r="O2434" s="1" t="s">
        <v>20</v>
      </c>
      <c r="P2434" s="1" t="str">
        <f>IFERROR( LOOKUP(Table1[[#This Row],[Age]],$AO$3:$AO$8,$AP$3:$AP$8), "Out of Range")</f>
        <v>45-55</v>
      </c>
      <c r="Q2434" s="1" t="str">
        <f>TEXT(Table1[[#This Row],[Date Joined]],"DD")</f>
        <v>03</v>
      </c>
      <c r="R2434" s="1" t="str">
        <f>TEXT(Table1[[#This Row],[Date Joined]],"MMM")</f>
        <v>Oct</v>
      </c>
      <c r="S2434" s="1" t="str">
        <f>TEXT(Table1[[#This Row],[Date Joined]],"YYYY")</f>
        <v>2017</v>
      </c>
    </row>
    <row r="2435" spans="1:19" x14ac:dyDescent="0.3">
      <c r="A2435" s="1" t="s">
        <v>1201</v>
      </c>
      <c r="B2435" s="1" t="s">
        <v>30</v>
      </c>
      <c r="C2435" s="1" t="s">
        <v>15</v>
      </c>
      <c r="D2435" s="2">
        <v>31</v>
      </c>
      <c r="E2435" s="1" t="s">
        <v>16</v>
      </c>
      <c r="F2435" s="1" t="s">
        <v>17</v>
      </c>
      <c r="G2435" s="28">
        <v>42922</v>
      </c>
      <c r="H2435" s="3">
        <v>106368.45</v>
      </c>
      <c r="I2435" s="1" t="s">
        <v>18</v>
      </c>
      <c r="J2435" s="1" t="s">
        <v>27</v>
      </c>
      <c r="K2435" s="1" t="s">
        <v>28</v>
      </c>
      <c r="L2435" s="1" t="s">
        <v>20</v>
      </c>
      <c r="M2435" s="1" t="s">
        <v>21</v>
      </c>
      <c r="N2435" s="1" t="s">
        <v>22</v>
      </c>
      <c r="O2435" s="1" t="s">
        <v>20</v>
      </c>
      <c r="P2435" s="1" t="str">
        <f>IFERROR( LOOKUP(Table1[[#This Row],[Age]],$AO$3:$AO$8,$AP$3:$AP$8), "Out of Range")</f>
        <v>26-35</v>
      </c>
      <c r="Q2435" s="1" t="str">
        <f>TEXT(Table1[[#This Row],[Date Joined]],"DD")</f>
        <v>06</v>
      </c>
      <c r="R2435" s="1" t="str">
        <f>TEXT(Table1[[#This Row],[Date Joined]],"MMM")</f>
        <v>Jul</v>
      </c>
      <c r="S2435" s="1" t="str">
        <f>TEXT(Table1[[#This Row],[Date Joined]],"YYYY")</f>
        <v>2017</v>
      </c>
    </row>
    <row r="2436" spans="1:19" x14ac:dyDescent="0.3">
      <c r="A2436" s="1" t="s">
        <v>2543</v>
      </c>
      <c r="B2436" s="1" t="s">
        <v>78</v>
      </c>
      <c r="C2436" s="1" t="s">
        <v>15</v>
      </c>
      <c r="D2436" s="2">
        <v>36</v>
      </c>
      <c r="E2436" s="1" t="s">
        <v>16</v>
      </c>
      <c r="F2436" s="1" t="s">
        <v>17</v>
      </c>
      <c r="G2436" s="28">
        <v>43011</v>
      </c>
      <c r="H2436" s="3">
        <v>65494.7</v>
      </c>
      <c r="I2436" s="1" t="s">
        <v>31</v>
      </c>
      <c r="J2436" s="1" t="s">
        <v>27</v>
      </c>
      <c r="K2436" s="1" t="s">
        <v>20</v>
      </c>
      <c r="L2436" s="1" t="s">
        <v>28</v>
      </c>
      <c r="M2436" s="1" t="s">
        <v>21</v>
      </c>
      <c r="N2436" s="1" t="s">
        <v>22</v>
      </c>
      <c r="O2436" s="1" t="s">
        <v>20</v>
      </c>
      <c r="P2436" s="1" t="str">
        <f>IFERROR( LOOKUP(Table1[[#This Row],[Age]],$AO$3:$AO$8,$AP$3:$AP$8), "Out of Range")</f>
        <v>35-45</v>
      </c>
      <c r="Q2436" s="1" t="str">
        <f>TEXT(Table1[[#This Row],[Date Joined]],"DD")</f>
        <v>03</v>
      </c>
      <c r="R2436" s="1" t="str">
        <f>TEXT(Table1[[#This Row],[Date Joined]],"MMM")</f>
        <v>Oct</v>
      </c>
      <c r="S2436" s="1" t="str">
        <f>TEXT(Table1[[#This Row],[Date Joined]],"YYYY")</f>
        <v>2017</v>
      </c>
    </row>
    <row r="2437" spans="1:19" x14ac:dyDescent="0.3">
      <c r="A2437" s="1" t="s">
        <v>2544</v>
      </c>
      <c r="B2437" s="1" t="s">
        <v>42</v>
      </c>
      <c r="C2437" s="1" t="s">
        <v>15</v>
      </c>
      <c r="D2437" s="2">
        <v>40</v>
      </c>
      <c r="E2437" s="1" t="s">
        <v>16</v>
      </c>
      <c r="F2437" s="1" t="s">
        <v>17</v>
      </c>
      <c r="G2437" s="28">
        <v>43011</v>
      </c>
      <c r="H2437" s="3">
        <v>11552.82</v>
      </c>
      <c r="I2437" s="1" t="s">
        <v>18</v>
      </c>
      <c r="J2437" s="1" t="s">
        <v>32</v>
      </c>
      <c r="K2437" s="1" t="s">
        <v>28</v>
      </c>
      <c r="L2437" s="1" t="s">
        <v>20</v>
      </c>
      <c r="M2437" s="1" t="s">
        <v>21</v>
      </c>
      <c r="N2437" s="1" t="s">
        <v>22</v>
      </c>
      <c r="O2437" s="1" t="s">
        <v>20</v>
      </c>
      <c r="P2437" s="1" t="str">
        <f>IFERROR( LOOKUP(Table1[[#This Row],[Age]],$AO$3:$AO$8,$AP$3:$AP$8), "Out of Range")</f>
        <v>35-45</v>
      </c>
      <c r="Q2437" s="1" t="str">
        <f>TEXT(Table1[[#This Row],[Date Joined]],"DD")</f>
        <v>03</v>
      </c>
      <c r="R2437" s="1" t="str">
        <f>TEXT(Table1[[#This Row],[Date Joined]],"MMM")</f>
        <v>Oct</v>
      </c>
      <c r="S2437" s="1" t="str">
        <f>TEXT(Table1[[#This Row],[Date Joined]],"YYYY")</f>
        <v>2017</v>
      </c>
    </row>
    <row r="2438" spans="1:19" x14ac:dyDescent="0.3">
      <c r="A2438" s="1" t="s">
        <v>1233</v>
      </c>
      <c r="B2438" s="1" t="s">
        <v>83</v>
      </c>
      <c r="C2438" s="1" t="s">
        <v>15</v>
      </c>
      <c r="D2438" s="2">
        <v>31</v>
      </c>
      <c r="E2438" s="1" t="s">
        <v>16</v>
      </c>
      <c r="F2438" s="1" t="s">
        <v>17</v>
      </c>
      <c r="G2438" s="28">
        <v>42924</v>
      </c>
      <c r="H2438" s="3">
        <v>76711.179999999993</v>
      </c>
      <c r="I2438" s="1" t="s">
        <v>18</v>
      </c>
      <c r="J2438" s="1" t="s">
        <v>22</v>
      </c>
      <c r="K2438" s="1" t="s">
        <v>20</v>
      </c>
      <c r="L2438" s="1" t="s">
        <v>20</v>
      </c>
      <c r="M2438" s="1" t="s">
        <v>21</v>
      </c>
      <c r="N2438" s="1" t="s">
        <v>69</v>
      </c>
      <c r="O2438" s="1" t="s">
        <v>28</v>
      </c>
      <c r="P2438" s="1" t="str">
        <f>IFERROR( LOOKUP(Table1[[#This Row],[Age]],$AO$3:$AO$8,$AP$3:$AP$8), "Out of Range")</f>
        <v>26-35</v>
      </c>
      <c r="Q2438" s="1" t="str">
        <f>TEXT(Table1[[#This Row],[Date Joined]],"DD")</f>
        <v>08</v>
      </c>
      <c r="R2438" s="1" t="str">
        <f>TEXT(Table1[[#This Row],[Date Joined]],"MMM")</f>
        <v>Jul</v>
      </c>
      <c r="S2438" s="1" t="str">
        <f>TEXT(Table1[[#This Row],[Date Joined]],"YYYY")</f>
        <v>2017</v>
      </c>
    </row>
    <row r="2439" spans="1:19" x14ac:dyDescent="0.3">
      <c r="A2439" s="1" t="s">
        <v>1248</v>
      </c>
      <c r="B2439" s="1" t="s">
        <v>44</v>
      </c>
      <c r="C2439" s="1" t="s">
        <v>15</v>
      </c>
      <c r="D2439" s="2">
        <v>31</v>
      </c>
      <c r="E2439" s="1" t="s">
        <v>25</v>
      </c>
      <c r="F2439" s="1" t="s">
        <v>17</v>
      </c>
      <c r="G2439" s="28">
        <v>42925</v>
      </c>
      <c r="H2439" s="3">
        <v>14150.79</v>
      </c>
      <c r="I2439" s="1" t="s">
        <v>49</v>
      </c>
      <c r="J2439" s="1" t="s">
        <v>19</v>
      </c>
      <c r="K2439" s="1" t="s">
        <v>28</v>
      </c>
      <c r="L2439" s="1" t="s">
        <v>20</v>
      </c>
      <c r="M2439" s="1" t="s">
        <v>22</v>
      </c>
      <c r="N2439" s="1" t="s">
        <v>22</v>
      </c>
      <c r="O2439" s="1" t="s">
        <v>20</v>
      </c>
      <c r="P2439" s="1" t="str">
        <f>IFERROR( LOOKUP(Table1[[#This Row],[Age]],$AO$3:$AO$8,$AP$3:$AP$8), "Out of Range")</f>
        <v>26-35</v>
      </c>
      <c r="Q2439" s="1" t="str">
        <f>TEXT(Table1[[#This Row],[Date Joined]],"DD")</f>
        <v>09</v>
      </c>
      <c r="R2439" s="1" t="str">
        <f>TEXT(Table1[[#This Row],[Date Joined]],"MMM")</f>
        <v>Jul</v>
      </c>
      <c r="S2439" s="1" t="str">
        <f>TEXT(Table1[[#This Row],[Date Joined]],"YYYY")</f>
        <v>2017</v>
      </c>
    </row>
    <row r="2440" spans="1:19" x14ac:dyDescent="0.3">
      <c r="A2440" s="1" t="s">
        <v>2547</v>
      </c>
      <c r="B2440" s="1" t="s">
        <v>60</v>
      </c>
      <c r="C2440" s="1" t="s">
        <v>15</v>
      </c>
      <c r="D2440" s="2">
        <v>42</v>
      </c>
      <c r="E2440" s="1" t="s">
        <v>16</v>
      </c>
      <c r="F2440" s="1" t="s">
        <v>17</v>
      </c>
      <c r="G2440" s="28">
        <v>43011</v>
      </c>
      <c r="H2440" s="3">
        <v>49213.04</v>
      </c>
      <c r="I2440" s="1" t="s">
        <v>18</v>
      </c>
      <c r="J2440" s="1" t="s">
        <v>32</v>
      </c>
      <c r="K2440" s="1" t="s">
        <v>28</v>
      </c>
      <c r="L2440" s="1" t="s">
        <v>28</v>
      </c>
      <c r="M2440" s="1" t="s">
        <v>21</v>
      </c>
      <c r="N2440" s="1" t="s">
        <v>29</v>
      </c>
      <c r="O2440" s="1" t="s">
        <v>20</v>
      </c>
      <c r="P2440" s="1" t="str">
        <f>IFERROR( LOOKUP(Table1[[#This Row],[Age]],$AO$3:$AO$8,$AP$3:$AP$8), "Out of Range")</f>
        <v>35-45</v>
      </c>
      <c r="Q2440" s="1" t="str">
        <f>TEXT(Table1[[#This Row],[Date Joined]],"DD")</f>
        <v>03</v>
      </c>
      <c r="R2440" s="1" t="str">
        <f>TEXT(Table1[[#This Row],[Date Joined]],"MMM")</f>
        <v>Oct</v>
      </c>
      <c r="S2440" s="1" t="str">
        <f>TEXT(Table1[[#This Row],[Date Joined]],"YYYY")</f>
        <v>2017</v>
      </c>
    </row>
    <row r="2441" spans="1:19" x14ac:dyDescent="0.3">
      <c r="A2441" s="1" t="s">
        <v>1257</v>
      </c>
      <c r="B2441" s="1" t="s">
        <v>36</v>
      </c>
      <c r="C2441" s="1" t="s">
        <v>15</v>
      </c>
      <c r="D2441" s="2">
        <v>31</v>
      </c>
      <c r="E2441" s="1" t="s">
        <v>40</v>
      </c>
      <c r="F2441" s="1" t="s">
        <v>26</v>
      </c>
      <c r="G2441" s="28">
        <v>42926</v>
      </c>
      <c r="H2441" s="3">
        <v>28929.69</v>
      </c>
      <c r="I2441" s="1" t="s">
        <v>31</v>
      </c>
      <c r="J2441" s="1" t="s">
        <v>32</v>
      </c>
      <c r="K2441" s="1" t="s">
        <v>20</v>
      </c>
      <c r="L2441" s="1" t="s">
        <v>20</v>
      </c>
      <c r="M2441" s="1" t="s">
        <v>21</v>
      </c>
      <c r="N2441" s="1" t="s">
        <v>22</v>
      </c>
      <c r="O2441" s="1" t="s">
        <v>20</v>
      </c>
      <c r="P2441" s="1" t="str">
        <f>IFERROR( LOOKUP(Table1[[#This Row],[Age]],$AO$3:$AO$8,$AP$3:$AP$8), "Out of Range")</f>
        <v>26-35</v>
      </c>
      <c r="Q2441" s="1" t="str">
        <f>TEXT(Table1[[#This Row],[Date Joined]],"DD")</f>
        <v>10</v>
      </c>
      <c r="R2441" s="1" t="str">
        <f>TEXT(Table1[[#This Row],[Date Joined]],"MMM")</f>
        <v>Jul</v>
      </c>
      <c r="S2441" s="1" t="str">
        <f>TEXT(Table1[[#This Row],[Date Joined]],"YYYY")</f>
        <v>2017</v>
      </c>
    </row>
    <row r="2442" spans="1:19" x14ac:dyDescent="0.3">
      <c r="A2442" s="1" t="s">
        <v>1331</v>
      </c>
      <c r="B2442" s="1" t="s">
        <v>82</v>
      </c>
      <c r="C2442" s="1" t="s">
        <v>24</v>
      </c>
      <c r="D2442" s="2">
        <v>31</v>
      </c>
      <c r="E2442" s="1" t="s">
        <v>16</v>
      </c>
      <c r="F2442" s="1" t="s">
        <v>17</v>
      </c>
      <c r="G2442" s="28">
        <v>42931</v>
      </c>
      <c r="H2442" s="3">
        <v>7357.96</v>
      </c>
      <c r="I2442" s="1" t="s">
        <v>31</v>
      </c>
      <c r="J2442" s="1" t="s">
        <v>27</v>
      </c>
      <c r="K2442" s="1" t="s">
        <v>20</v>
      </c>
      <c r="L2442" s="1" t="s">
        <v>28</v>
      </c>
      <c r="M2442" s="1" t="s">
        <v>21</v>
      </c>
      <c r="N2442" s="1" t="s">
        <v>22</v>
      </c>
      <c r="O2442" s="1" t="s">
        <v>20</v>
      </c>
      <c r="P2442" s="1" t="str">
        <f>IFERROR( LOOKUP(Table1[[#This Row],[Age]],$AO$3:$AO$8,$AP$3:$AP$8), "Out of Range")</f>
        <v>26-35</v>
      </c>
      <c r="Q2442" s="1" t="str">
        <f>TEXT(Table1[[#This Row],[Date Joined]],"DD")</f>
        <v>15</v>
      </c>
      <c r="R2442" s="1" t="str">
        <f>TEXT(Table1[[#This Row],[Date Joined]],"MMM")</f>
        <v>Jul</v>
      </c>
      <c r="S2442" s="1" t="str">
        <f>TEXT(Table1[[#This Row],[Date Joined]],"YYYY")</f>
        <v>2017</v>
      </c>
    </row>
    <row r="2443" spans="1:19" x14ac:dyDescent="0.3">
      <c r="A2443" s="1" t="s">
        <v>2550</v>
      </c>
      <c r="B2443" s="1" t="s">
        <v>48</v>
      </c>
      <c r="C2443" s="1" t="s">
        <v>15</v>
      </c>
      <c r="D2443" s="2">
        <v>52</v>
      </c>
      <c r="E2443" s="1" t="s">
        <v>40</v>
      </c>
      <c r="F2443" s="1" t="s">
        <v>26</v>
      </c>
      <c r="G2443" s="28">
        <v>43011</v>
      </c>
      <c r="H2443" s="3">
        <v>59717.06</v>
      </c>
      <c r="I2443" s="1" t="s">
        <v>18</v>
      </c>
      <c r="J2443" s="1" t="s">
        <v>27</v>
      </c>
      <c r="K2443" s="1" t="s">
        <v>28</v>
      </c>
      <c r="L2443" s="1" t="s">
        <v>20</v>
      </c>
      <c r="M2443" s="1" t="s">
        <v>22</v>
      </c>
      <c r="N2443" s="1" t="s">
        <v>22</v>
      </c>
      <c r="O2443" s="1" t="s">
        <v>20</v>
      </c>
      <c r="P2443" s="1" t="str">
        <f>IFERROR( LOOKUP(Table1[[#This Row],[Age]],$AO$3:$AO$8,$AP$3:$AP$8), "Out of Range")</f>
        <v>45-55</v>
      </c>
      <c r="Q2443" s="1" t="str">
        <f>TEXT(Table1[[#This Row],[Date Joined]],"DD")</f>
        <v>03</v>
      </c>
      <c r="R2443" s="1" t="str">
        <f>TEXT(Table1[[#This Row],[Date Joined]],"MMM")</f>
        <v>Oct</v>
      </c>
      <c r="S2443" s="1" t="str">
        <f>TEXT(Table1[[#This Row],[Date Joined]],"YYYY")</f>
        <v>2017</v>
      </c>
    </row>
    <row r="2444" spans="1:19" x14ac:dyDescent="0.3">
      <c r="A2444" s="1" t="s">
        <v>2551</v>
      </c>
      <c r="B2444" s="1" t="s">
        <v>68</v>
      </c>
      <c r="C2444" s="1" t="s">
        <v>15</v>
      </c>
      <c r="D2444" s="2">
        <v>58</v>
      </c>
      <c r="E2444" s="1" t="s">
        <v>40</v>
      </c>
      <c r="F2444" s="1" t="s">
        <v>26</v>
      </c>
      <c r="G2444" s="28">
        <v>43011</v>
      </c>
      <c r="H2444" s="3">
        <v>46389.75</v>
      </c>
      <c r="I2444" s="1" t="s">
        <v>18</v>
      </c>
      <c r="J2444" s="1" t="s">
        <v>27</v>
      </c>
      <c r="K2444" s="1" t="s">
        <v>28</v>
      </c>
      <c r="L2444" s="1" t="s">
        <v>20</v>
      </c>
      <c r="M2444" s="1" t="s">
        <v>22</v>
      </c>
      <c r="N2444" s="1" t="s">
        <v>22</v>
      </c>
      <c r="O2444" s="1" t="s">
        <v>20</v>
      </c>
      <c r="P2444" s="1" t="str">
        <f>IFERROR( LOOKUP(Table1[[#This Row],[Age]],$AO$3:$AO$8,$AP$3:$AP$8), "Out of Range")</f>
        <v>55-65</v>
      </c>
      <c r="Q2444" s="1" t="str">
        <f>TEXT(Table1[[#This Row],[Date Joined]],"DD")</f>
        <v>03</v>
      </c>
      <c r="R2444" s="1" t="str">
        <f>TEXT(Table1[[#This Row],[Date Joined]],"MMM")</f>
        <v>Oct</v>
      </c>
      <c r="S2444" s="1" t="str">
        <f>TEXT(Table1[[#This Row],[Date Joined]],"YYYY")</f>
        <v>2017</v>
      </c>
    </row>
    <row r="2445" spans="1:19" x14ac:dyDescent="0.3">
      <c r="A2445" s="1" t="s">
        <v>2552</v>
      </c>
      <c r="B2445" s="1" t="s">
        <v>95</v>
      </c>
      <c r="C2445" s="1" t="s">
        <v>15</v>
      </c>
      <c r="D2445" s="2">
        <v>47</v>
      </c>
      <c r="E2445" s="1" t="s">
        <v>40</v>
      </c>
      <c r="F2445" s="1" t="s">
        <v>41</v>
      </c>
      <c r="G2445" s="28">
        <v>43011</v>
      </c>
      <c r="H2445" s="3">
        <v>130848.25</v>
      </c>
      <c r="I2445" s="1" t="s">
        <v>31</v>
      </c>
      <c r="J2445" s="1" t="s">
        <v>32</v>
      </c>
      <c r="K2445" s="1" t="s">
        <v>28</v>
      </c>
      <c r="L2445" s="1" t="s">
        <v>20</v>
      </c>
      <c r="M2445" s="1" t="s">
        <v>21</v>
      </c>
      <c r="N2445" s="1" t="s">
        <v>22</v>
      </c>
      <c r="O2445" s="1" t="s">
        <v>20</v>
      </c>
      <c r="P2445" s="1" t="str">
        <f>IFERROR( LOOKUP(Table1[[#This Row],[Age]],$AO$3:$AO$8,$AP$3:$AP$8), "Out of Range")</f>
        <v>45-55</v>
      </c>
      <c r="Q2445" s="1" t="str">
        <f>TEXT(Table1[[#This Row],[Date Joined]],"DD")</f>
        <v>03</v>
      </c>
      <c r="R2445" s="1" t="str">
        <f>TEXT(Table1[[#This Row],[Date Joined]],"MMM")</f>
        <v>Oct</v>
      </c>
      <c r="S2445" s="1" t="str">
        <f>TEXT(Table1[[#This Row],[Date Joined]],"YYYY")</f>
        <v>2017</v>
      </c>
    </row>
    <row r="2446" spans="1:19" x14ac:dyDescent="0.3">
      <c r="A2446" s="1" t="s">
        <v>2553</v>
      </c>
      <c r="B2446" s="1" t="s">
        <v>102</v>
      </c>
      <c r="C2446" s="1" t="s">
        <v>24</v>
      </c>
      <c r="D2446" s="2">
        <v>48</v>
      </c>
      <c r="E2446" s="1" t="s">
        <v>40</v>
      </c>
      <c r="F2446" s="1" t="s">
        <v>41</v>
      </c>
      <c r="G2446" s="28">
        <v>43011</v>
      </c>
      <c r="H2446" s="3">
        <v>18514.07</v>
      </c>
      <c r="I2446" s="1" t="s">
        <v>18</v>
      </c>
      <c r="J2446" s="1" t="s">
        <v>27</v>
      </c>
      <c r="K2446" s="1" t="s">
        <v>28</v>
      </c>
      <c r="L2446" s="1" t="s">
        <v>20</v>
      </c>
      <c r="M2446" s="1" t="s">
        <v>21</v>
      </c>
      <c r="N2446" s="1" t="s">
        <v>29</v>
      </c>
      <c r="O2446" s="1" t="s">
        <v>28</v>
      </c>
      <c r="P2446" s="1" t="str">
        <f>IFERROR( LOOKUP(Table1[[#This Row],[Age]],$AO$3:$AO$8,$AP$3:$AP$8), "Out of Range")</f>
        <v>45-55</v>
      </c>
      <c r="Q2446" s="1" t="str">
        <f>TEXT(Table1[[#This Row],[Date Joined]],"DD")</f>
        <v>03</v>
      </c>
      <c r="R2446" s="1" t="str">
        <f>TEXT(Table1[[#This Row],[Date Joined]],"MMM")</f>
        <v>Oct</v>
      </c>
      <c r="S2446" s="1" t="str">
        <f>TEXT(Table1[[#This Row],[Date Joined]],"YYYY")</f>
        <v>2017</v>
      </c>
    </row>
    <row r="2447" spans="1:19" x14ac:dyDescent="0.3">
      <c r="A2447" s="1" t="s">
        <v>2554</v>
      </c>
      <c r="B2447" s="1" t="s">
        <v>105</v>
      </c>
      <c r="C2447" s="1" t="s">
        <v>15</v>
      </c>
      <c r="D2447" s="2">
        <v>50</v>
      </c>
      <c r="E2447" s="1" t="s">
        <v>40</v>
      </c>
      <c r="F2447" s="1" t="s">
        <v>26</v>
      </c>
      <c r="G2447" s="28">
        <v>43011</v>
      </c>
      <c r="H2447" s="3">
        <v>32664.06</v>
      </c>
      <c r="I2447" s="1" t="s">
        <v>18</v>
      </c>
      <c r="J2447" s="1" t="s">
        <v>32</v>
      </c>
      <c r="K2447" s="1" t="s">
        <v>28</v>
      </c>
      <c r="L2447" s="1" t="s">
        <v>28</v>
      </c>
      <c r="M2447" s="1" t="s">
        <v>21</v>
      </c>
      <c r="N2447" s="1" t="s">
        <v>22</v>
      </c>
      <c r="O2447" s="1" t="s">
        <v>20</v>
      </c>
      <c r="P2447" s="1" t="str">
        <f>IFERROR( LOOKUP(Table1[[#This Row],[Age]],$AO$3:$AO$8,$AP$3:$AP$8), "Out of Range")</f>
        <v>45-55</v>
      </c>
      <c r="Q2447" s="1" t="str">
        <f>TEXT(Table1[[#This Row],[Date Joined]],"DD")</f>
        <v>03</v>
      </c>
      <c r="R2447" s="1" t="str">
        <f>TEXT(Table1[[#This Row],[Date Joined]],"MMM")</f>
        <v>Oct</v>
      </c>
      <c r="S2447" s="1" t="str">
        <f>TEXT(Table1[[#This Row],[Date Joined]],"YYYY")</f>
        <v>2017</v>
      </c>
    </row>
    <row r="2448" spans="1:19" x14ac:dyDescent="0.3">
      <c r="A2448" s="1" t="s">
        <v>2555</v>
      </c>
      <c r="B2448" s="1" t="s">
        <v>74</v>
      </c>
      <c r="C2448" s="1" t="s">
        <v>15</v>
      </c>
      <c r="D2448" s="2">
        <v>58</v>
      </c>
      <c r="E2448" s="1" t="s">
        <v>40</v>
      </c>
      <c r="F2448" s="1" t="s">
        <v>26</v>
      </c>
      <c r="G2448" s="28">
        <v>43011</v>
      </c>
      <c r="H2448" s="3">
        <v>19745.490000000002</v>
      </c>
      <c r="I2448" s="1" t="s">
        <v>18</v>
      </c>
      <c r="J2448" s="1" t="s">
        <v>27</v>
      </c>
      <c r="K2448" s="1" t="s">
        <v>28</v>
      </c>
      <c r="L2448" s="1" t="s">
        <v>20</v>
      </c>
      <c r="M2448" s="1" t="s">
        <v>21</v>
      </c>
      <c r="N2448" s="1" t="s">
        <v>29</v>
      </c>
      <c r="O2448" s="1" t="s">
        <v>20</v>
      </c>
      <c r="P2448" s="1" t="str">
        <f>IFERROR( LOOKUP(Table1[[#This Row],[Age]],$AO$3:$AO$8,$AP$3:$AP$8), "Out of Range")</f>
        <v>55-65</v>
      </c>
      <c r="Q2448" s="1" t="str">
        <f>TEXT(Table1[[#This Row],[Date Joined]],"DD")</f>
        <v>03</v>
      </c>
      <c r="R2448" s="1" t="str">
        <f>TEXT(Table1[[#This Row],[Date Joined]],"MMM")</f>
        <v>Oct</v>
      </c>
      <c r="S2448" s="1" t="str">
        <f>TEXT(Table1[[#This Row],[Date Joined]],"YYYY")</f>
        <v>2017</v>
      </c>
    </row>
    <row r="2449" spans="1:19" x14ac:dyDescent="0.3">
      <c r="A2449" s="1" t="s">
        <v>2556</v>
      </c>
      <c r="B2449" s="1" t="s">
        <v>60</v>
      </c>
      <c r="C2449" s="1" t="s">
        <v>15</v>
      </c>
      <c r="D2449" s="2">
        <v>41</v>
      </c>
      <c r="E2449" s="1" t="s">
        <v>34</v>
      </c>
      <c r="F2449" s="1" t="s">
        <v>26</v>
      </c>
      <c r="G2449" s="28">
        <v>43011</v>
      </c>
      <c r="H2449" s="3">
        <v>49009</v>
      </c>
      <c r="I2449" s="1" t="s">
        <v>18</v>
      </c>
      <c r="J2449" s="1" t="s">
        <v>19</v>
      </c>
      <c r="K2449" s="1" t="s">
        <v>20</v>
      </c>
      <c r="L2449" s="1" t="s">
        <v>20</v>
      </c>
      <c r="M2449" s="1" t="s">
        <v>21</v>
      </c>
      <c r="N2449" s="1" t="s">
        <v>29</v>
      </c>
      <c r="O2449" s="1" t="s">
        <v>20</v>
      </c>
      <c r="P2449" s="1" t="str">
        <f>IFERROR( LOOKUP(Table1[[#This Row],[Age]],$AO$3:$AO$8,$AP$3:$AP$8), "Out of Range")</f>
        <v>35-45</v>
      </c>
      <c r="Q2449" s="1" t="str">
        <f>TEXT(Table1[[#This Row],[Date Joined]],"DD")</f>
        <v>03</v>
      </c>
      <c r="R2449" s="1" t="str">
        <f>TEXT(Table1[[#This Row],[Date Joined]],"MMM")</f>
        <v>Oct</v>
      </c>
      <c r="S2449" s="1" t="str">
        <f>TEXT(Table1[[#This Row],[Date Joined]],"YYYY")</f>
        <v>2017</v>
      </c>
    </row>
    <row r="2450" spans="1:19" x14ac:dyDescent="0.3">
      <c r="A2450" s="1" t="s">
        <v>1352</v>
      </c>
      <c r="B2450" s="1" t="s">
        <v>107</v>
      </c>
      <c r="C2450" s="1" t="s">
        <v>15</v>
      </c>
      <c r="D2450" s="2">
        <v>31</v>
      </c>
      <c r="E2450" s="1" t="s">
        <v>16</v>
      </c>
      <c r="F2450" s="1" t="s">
        <v>17</v>
      </c>
      <c r="G2450" s="28">
        <v>42932</v>
      </c>
      <c r="H2450" s="3">
        <v>41509.730000000003</v>
      </c>
      <c r="I2450" s="1" t="s">
        <v>18</v>
      </c>
      <c r="J2450" s="1" t="s">
        <v>19</v>
      </c>
      <c r="K2450" s="1" t="s">
        <v>20</v>
      </c>
      <c r="L2450" s="1" t="s">
        <v>20</v>
      </c>
      <c r="M2450" s="1" t="s">
        <v>21</v>
      </c>
      <c r="N2450" s="1" t="s">
        <v>22</v>
      </c>
      <c r="O2450" s="1" t="s">
        <v>20</v>
      </c>
      <c r="P2450" s="1" t="str">
        <f>IFERROR( LOOKUP(Table1[[#This Row],[Age]],$AO$3:$AO$8,$AP$3:$AP$8), "Out of Range")</f>
        <v>26-35</v>
      </c>
      <c r="Q2450" s="1" t="str">
        <f>TEXT(Table1[[#This Row],[Date Joined]],"DD")</f>
        <v>16</v>
      </c>
      <c r="R2450" s="1" t="str">
        <f>TEXT(Table1[[#This Row],[Date Joined]],"MMM")</f>
        <v>Jul</v>
      </c>
      <c r="S2450" s="1" t="str">
        <f>TEXT(Table1[[#This Row],[Date Joined]],"YYYY")</f>
        <v>2017</v>
      </c>
    </row>
    <row r="2451" spans="1:19" x14ac:dyDescent="0.3">
      <c r="A2451" s="1" t="s">
        <v>2558</v>
      </c>
      <c r="B2451" s="1" t="s">
        <v>57</v>
      </c>
      <c r="C2451" s="1" t="s">
        <v>24</v>
      </c>
      <c r="D2451" s="2">
        <v>42</v>
      </c>
      <c r="E2451" s="1" t="s">
        <v>16</v>
      </c>
      <c r="F2451" s="1" t="s">
        <v>41</v>
      </c>
      <c r="G2451" s="28">
        <v>43012</v>
      </c>
      <c r="H2451" s="3">
        <v>15763.28</v>
      </c>
      <c r="I2451" s="1" t="s">
        <v>18</v>
      </c>
      <c r="J2451" s="1" t="s">
        <v>32</v>
      </c>
      <c r="K2451" s="1" t="s">
        <v>20</v>
      </c>
      <c r="L2451" s="1" t="s">
        <v>20</v>
      </c>
      <c r="M2451" s="1" t="s">
        <v>21</v>
      </c>
      <c r="N2451" s="1" t="s">
        <v>69</v>
      </c>
      <c r="O2451" s="1" t="s">
        <v>28</v>
      </c>
      <c r="P2451" s="1" t="str">
        <f>IFERROR( LOOKUP(Table1[[#This Row],[Age]],$AO$3:$AO$8,$AP$3:$AP$8), "Out of Range")</f>
        <v>35-45</v>
      </c>
      <c r="Q2451" s="1" t="str">
        <f>TEXT(Table1[[#This Row],[Date Joined]],"DD")</f>
        <v>04</v>
      </c>
      <c r="R2451" s="1" t="str">
        <f>TEXT(Table1[[#This Row],[Date Joined]],"MMM")</f>
        <v>Oct</v>
      </c>
      <c r="S2451" s="1" t="str">
        <f>TEXT(Table1[[#This Row],[Date Joined]],"YYYY")</f>
        <v>2017</v>
      </c>
    </row>
    <row r="2452" spans="1:19" x14ac:dyDescent="0.3">
      <c r="A2452" s="1" t="s">
        <v>2559</v>
      </c>
      <c r="B2452" s="1" t="s">
        <v>61</v>
      </c>
      <c r="C2452" s="1" t="s">
        <v>15</v>
      </c>
      <c r="D2452" s="2">
        <v>41</v>
      </c>
      <c r="E2452" s="1" t="s">
        <v>16</v>
      </c>
      <c r="F2452" s="1" t="s">
        <v>17</v>
      </c>
      <c r="G2452" s="28">
        <v>43012</v>
      </c>
      <c r="H2452" s="3">
        <v>80978.97</v>
      </c>
      <c r="I2452" s="1" t="s">
        <v>18</v>
      </c>
      <c r="J2452" s="1" t="s">
        <v>19</v>
      </c>
      <c r="K2452" s="1" t="s">
        <v>28</v>
      </c>
      <c r="L2452" s="1" t="s">
        <v>20</v>
      </c>
      <c r="M2452" s="1" t="s">
        <v>22</v>
      </c>
      <c r="N2452" s="1" t="s">
        <v>22</v>
      </c>
      <c r="O2452" s="1" t="s">
        <v>20</v>
      </c>
      <c r="P2452" s="1" t="str">
        <f>IFERROR( LOOKUP(Table1[[#This Row],[Age]],$AO$3:$AO$8,$AP$3:$AP$8), "Out of Range")</f>
        <v>35-45</v>
      </c>
      <c r="Q2452" s="1" t="str">
        <f>TEXT(Table1[[#This Row],[Date Joined]],"DD")</f>
        <v>04</v>
      </c>
      <c r="R2452" s="1" t="str">
        <f>TEXT(Table1[[#This Row],[Date Joined]],"MMM")</f>
        <v>Oct</v>
      </c>
      <c r="S2452" s="1" t="str">
        <f>TEXT(Table1[[#This Row],[Date Joined]],"YYYY")</f>
        <v>2017</v>
      </c>
    </row>
    <row r="2453" spans="1:19" x14ac:dyDescent="0.3">
      <c r="A2453" s="1" t="s">
        <v>1357</v>
      </c>
      <c r="B2453" s="1" t="s">
        <v>61</v>
      </c>
      <c r="C2453" s="1" t="s">
        <v>24</v>
      </c>
      <c r="D2453" s="2">
        <v>31</v>
      </c>
      <c r="E2453" s="1" t="s">
        <v>16</v>
      </c>
      <c r="F2453" s="1" t="s">
        <v>41</v>
      </c>
      <c r="G2453" s="28">
        <v>42933</v>
      </c>
      <c r="H2453" s="3">
        <v>37335.879999999997</v>
      </c>
      <c r="I2453" s="1" t="s">
        <v>18</v>
      </c>
      <c r="J2453" s="1" t="s">
        <v>27</v>
      </c>
      <c r="K2453" s="1" t="s">
        <v>28</v>
      </c>
      <c r="L2453" s="1" t="s">
        <v>20</v>
      </c>
      <c r="M2453" s="1" t="s">
        <v>21</v>
      </c>
      <c r="N2453" s="1" t="s">
        <v>22</v>
      </c>
      <c r="O2453" s="1" t="s">
        <v>20</v>
      </c>
      <c r="P2453" s="1" t="str">
        <f>IFERROR( LOOKUP(Table1[[#This Row],[Age]],$AO$3:$AO$8,$AP$3:$AP$8), "Out of Range")</f>
        <v>26-35</v>
      </c>
      <c r="Q2453" s="1" t="str">
        <f>TEXT(Table1[[#This Row],[Date Joined]],"DD")</f>
        <v>17</v>
      </c>
      <c r="R2453" s="1" t="str">
        <f>TEXT(Table1[[#This Row],[Date Joined]],"MMM")</f>
        <v>Jul</v>
      </c>
      <c r="S2453" s="1" t="str">
        <f>TEXT(Table1[[#This Row],[Date Joined]],"YYYY")</f>
        <v>2017</v>
      </c>
    </row>
    <row r="2454" spans="1:19" x14ac:dyDescent="0.3">
      <c r="A2454" s="1" t="s">
        <v>2561</v>
      </c>
      <c r="B2454" s="1" t="s">
        <v>76</v>
      </c>
      <c r="C2454" s="1" t="s">
        <v>24</v>
      </c>
      <c r="D2454" s="2">
        <v>34</v>
      </c>
      <c r="E2454" s="1" t="s">
        <v>16</v>
      </c>
      <c r="F2454" s="1" t="s">
        <v>17</v>
      </c>
      <c r="G2454" s="28">
        <v>43012</v>
      </c>
      <c r="H2454" s="3">
        <v>15810.63</v>
      </c>
      <c r="I2454" s="1" t="s">
        <v>49</v>
      </c>
      <c r="J2454" s="1" t="s">
        <v>32</v>
      </c>
      <c r="K2454" s="1" t="s">
        <v>28</v>
      </c>
      <c r="L2454" s="1" t="s">
        <v>20</v>
      </c>
      <c r="M2454" s="1" t="s">
        <v>21</v>
      </c>
      <c r="N2454" s="1" t="s">
        <v>22</v>
      </c>
      <c r="O2454" s="1" t="s">
        <v>20</v>
      </c>
      <c r="P2454" s="1" t="str">
        <f>IFERROR( LOOKUP(Table1[[#This Row],[Age]],$AO$3:$AO$8,$AP$3:$AP$8), "Out of Range")</f>
        <v>26-35</v>
      </c>
      <c r="Q2454" s="1" t="str">
        <f>TEXT(Table1[[#This Row],[Date Joined]],"DD")</f>
        <v>04</v>
      </c>
      <c r="R2454" s="1" t="str">
        <f>TEXT(Table1[[#This Row],[Date Joined]],"MMM")</f>
        <v>Oct</v>
      </c>
      <c r="S2454" s="1" t="str">
        <f>TEXT(Table1[[#This Row],[Date Joined]],"YYYY")</f>
        <v>2017</v>
      </c>
    </row>
    <row r="2455" spans="1:19" x14ac:dyDescent="0.3">
      <c r="A2455" s="1" t="s">
        <v>2562</v>
      </c>
      <c r="B2455" s="1" t="s">
        <v>97</v>
      </c>
      <c r="C2455" s="1" t="s">
        <v>15</v>
      </c>
      <c r="D2455" s="2">
        <v>47</v>
      </c>
      <c r="E2455" s="1" t="s">
        <v>16</v>
      </c>
      <c r="F2455" s="1" t="s">
        <v>17</v>
      </c>
      <c r="G2455" s="28">
        <v>43012</v>
      </c>
      <c r="H2455" s="3">
        <v>80279.78</v>
      </c>
      <c r="I2455" s="1" t="s">
        <v>18</v>
      </c>
      <c r="J2455" s="1" t="s">
        <v>32</v>
      </c>
      <c r="K2455" s="1" t="s">
        <v>28</v>
      </c>
      <c r="L2455" s="1" t="s">
        <v>28</v>
      </c>
      <c r="M2455" s="1" t="s">
        <v>21</v>
      </c>
      <c r="N2455" s="1" t="s">
        <v>22</v>
      </c>
      <c r="O2455" s="1" t="s">
        <v>20</v>
      </c>
      <c r="P2455" s="1" t="str">
        <f>IFERROR( LOOKUP(Table1[[#This Row],[Age]],$AO$3:$AO$8,$AP$3:$AP$8), "Out of Range")</f>
        <v>45-55</v>
      </c>
      <c r="Q2455" s="1" t="str">
        <f>TEXT(Table1[[#This Row],[Date Joined]],"DD")</f>
        <v>04</v>
      </c>
      <c r="R2455" s="1" t="str">
        <f>TEXT(Table1[[#This Row],[Date Joined]],"MMM")</f>
        <v>Oct</v>
      </c>
      <c r="S2455" s="1" t="str">
        <f>TEXT(Table1[[#This Row],[Date Joined]],"YYYY")</f>
        <v>2017</v>
      </c>
    </row>
    <row r="2456" spans="1:19" x14ac:dyDescent="0.3">
      <c r="A2456" s="1" t="s">
        <v>1401</v>
      </c>
      <c r="B2456" s="1" t="s">
        <v>72</v>
      </c>
      <c r="C2456" s="1" t="s">
        <v>24</v>
      </c>
      <c r="D2456" s="2">
        <v>31</v>
      </c>
      <c r="E2456" s="1" t="s">
        <v>16</v>
      </c>
      <c r="F2456" s="1" t="s">
        <v>17</v>
      </c>
      <c r="G2456" s="28">
        <v>42937</v>
      </c>
      <c r="H2456" s="3">
        <v>1984.04</v>
      </c>
      <c r="I2456" s="1" t="s">
        <v>18</v>
      </c>
      <c r="J2456" s="1" t="s">
        <v>27</v>
      </c>
      <c r="K2456" s="1" t="s">
        <v>20</v>
      </c>
      <c r="L2456" s="1" t="s">
        <v>20</v>
      </c>
      <c r="M2456" s="1" t="s">
        <v>53</v>
      </c>
      <c r="N2456" s="1" t="s">
        <v>22</v>
      </c>
      <c r="O2456" s="1" t="s">
        <v>20</v>
      </c>
      <c r="P2456" s="1" t="str">
        <f>IFERROR( LOOKUP(Table1[[#This Row],[Age]],$AO$3:$AO$8,$AP$3:$AP$8), "Out of Range")</f>
        <v>26-35</v>
      </c>
      <c r="Q2456" s="1" t="str">
        <f>TEXT(Table1[[#This Row],[Date Joined]],"DD")</f>
        <v>21</v>
      </c>
      <c r="R2456" s="1" t="str">
        <f>TEXT(Table1[[#This Row],[Date Joined]],"MMM")</f>
        <v>Jul</v>
      </c>
      <c r="S2456" s="1" t="str">
        <f>TEXT(Table1[[#This Row],[Date Joined]],"YYYY")</f>
        <v>2017</v>
      </c>
    </row>
    <row r="2457" spans="1:19" x14ac:dyDescent="0.3">
      <c r="A2457" s="1" t="s">
        <v>2564</v>
      </c>
      <c r="B2457" s="1" t="s">
        <v>83</v>
      </c>
      <c r="C2457" s="1" t="s">
        <v>15</v>
      </c>
      <c r="D2457" s="2">
        <v>44</v>
      </c>
      <c r="E2457" s="1" t="s">
        <v>16</v>
      </c>
      <c r="F2457" s="1" t="s">
        <v>41</v>
      </c>
      <c r="G2457" s="28">
        <v>43012</v>
      </c>
      <c r="H2457" s="3">
        <v>80688.19</v>
      </c>
      <c r="I2457" s="1" t="s">
        <v>18</v>
      </c>
      <c r="J2457" s="1" t="s">
        <v>27</v>
      </c>
      <c r="K2457" s="1" t="s">
        <v>20</v>
      </c>
      <c r="L2457" s="1" t="s">
        <v>20</v>
      </c>
      <c r="M2457" s="1" t="s">
        <v>22</v>
      </c>
      <c r="N2457" s="1" t="s">
        <v>22</v>
      </c>
      <c r="O2457" s="1" t="s">
        <v>20</v>
      </c>
      <c r="P2457" s="1" t="str">
        <f>IFERROR( LOOKUP(Table1[[#This Row],[Age]],$AO$3:$AO$8,$AP$3:$AP$8), "Out of Range")</f>
        <v>35-45</v>
      </c>
      <c r="Q2457" s="1" t="str">
        <f>TEXT(Table1[[#This Row],[Date Joined]],"DD")</f>
        <v>04</v>
      </c>
      <c r="R2457" s="1" t="str">
        <f>TEXT(Table1[[#This Row],[Date Joined]],"MMM")</f>
        <v>Oct</v>
      </c>
      <c r="S2457" s="1" t="str">
        <f>TEXT(Table1[[#This Row],[Date Joined]],"YYYY")</f>
        <v>2017</v>
      </c>
    </row>
    <row r="2458" spans="1:19" x14ac:dyDescent="0.3">
      <c r="A2458" s="1" t="s">
        <v>2565</v>
      </c>
      <c r="B2458" s="1" t="s">
        <v>56</v>
      </c>
      <c r="C2458" s="1" t="s">
        <v>15</v>
      </c>
      <c r="D2458" s="2">
        <v>39</v>
      </c>
      <c r="E2458" s="1" t="s">
        <v>16</v>
      </c>
      <c r="F2458" s="1" t="s">
        <v>26</v>
      </c>
      <c r="G2458" s="28">
        <v>43012</v>
      </c>
      <c r="H2458" s="3">
        <v>14845.4</v>
      </c>
      <c r="I2458" s="1" t="s">
        <v>18</v>
      </c>
      <c r="J2458" s="1" t="s">
        <v>19</v>
      </c>
      <c r="K2458" s="1" t="s">
        <v>28</v>
      </c>
      <c r="L2458" s="1" t="s">
        <v>20</v>
      </c>
      <c r="M2458" s="1" t="s">
        <v>22</v>
      </c>
      <c r="N2458" s="1" t="s">
        <v>22</v>
      </c>
      <c r="O2458" s="1" t="s">
        <v>20</v>
      </c>
      <c r="P2458" s="1" t="str">
        <f>IFERROR( LOOKUP(Table1[[#This Row],[Age]],$AO$3:$AO$8,$AP$3:$AP$8), "Out of Range")</f>
        <v>35-45</v>
      </c>
      <c r="Q2458" s="1" t="str">
        <f>TEXT(Table1[[#This Row],[Date Joined]],"DD")</f>
        <v>04</v>
      </c>
      <c r="R2458" s="1" t="str">
        <f>TEXT(Table1[[#This Row],[Date Joined]],"MMM")</f>
        <v>Oct</v>
      </c>
      <c r="S2458" s="1" t="str">
        <f>TEXT(Table1[[#This Row],[Date Joined]],"YYYY")</f>
        <v>2017</v>
      </c>
    </row>
    <row r="2459" spans="1:19" x14ac:dyDescent="0.3">
      <c r="A2459" s="1" t="s">
        <v>2566</v>
      </c>
      <c r="B2459" s="1" t="s">
        <v>72</v>
      </c>
      <c r="C2459" s="1" t="s">
        <v>24</v>
      </c>
      <c r="D2459" s="2">
        <v>38</v>
      </c>
      <c r="E2459" s="1" t="s">
        <v>16</v>
      </c>
      <c r="F2459" s="1" t="s">
        <v>17</v>
      </c>
      <c r="G2459" s="28">
        <v>43012</v>
      </c>
      <c r="H2459" s="3">
        <v>101255.66</v>
      </c>
      <c r="I2459" s="1" t="s">
        <v>49</v>
      </c>
      <c r="J2459" s="1" t="s">
        <v>27</v>
      </c>
      <c r="K2459" s="1" t="s">
        <v>20</v>
      </c>
      <c r="L2459" s="1" t="s">
        <v>20</v>
      </c>
      <c r="M2459" s="1" t="s">
        <v>21</v>
      </c>
      <c r="N2459" s="1" t="s">
        <v>22</v>
      </c>
      <c r="O2459" s="1" t="s">
        <v>20</v>
      </c>
      <c r="P2459" s="1" t="str">
        <f>IFERROR( LOOKUP(Table1[[#This Row],[Age]],$AO$3:$AO$8,$AP$3:$AP$8), "Out of Range")</f>
        <v>35-45</v>
      </c>
      <c r="Q2459" s="1" t="str">
        <f>TEXT(Table1[[#This Row],[Date Joined]],"DD")</f>
        <v>04</v>
      </c>
      <c r="R2459" s="1" t="str">
        <f>TEXT(Table1[[#This Row],[Date Joined]],"MMM")</f>
        <v>Oct</v>
      </c>
      <c r="S2459" s="1" t="str">
        <f>TEXT(Table1[[#This Row],[Date Joined]],"YYYY")</f>
        <v>2017</v>
      </c>
    </row>
    <row r="2460" spans="1:19" x14ac:dyDescent="0.3">
      <c r="A2460" s="1" t="s">
        <v>2567</v>
      </c>
      <c r="B2460" s="1" t="s">
        <v>86</v>
      </c>
      <c r="C2460" s="1" t="s">
        <v>15</v>
      </c>
      <c r="D2460" s="2">
        <v>37</v>
      </c>
      <c r="E2460" s="1" t="s">
        <v>16</v>
      </c>
      <c r="F2460" s="1" t="s">
        <v>17</v>
      </c>
      <c r="G2460" s="28">
        <v>43012</v>
      </c>
      <c r="H2460" s="3">
        <v>28377.7</v>
      </c>
      <c r="I2460" s="1" t="s">
        <v>18</v>
      </c>
      <c r="J2460" s="1" t="s">
        <v>27</v>
      </c>
      <c r="K2460" s="1" t="s">
        <v>28</v>
      </c>
      <c r="L2460" s="1" t="s">
        <v>28</v>
      </c>
      <c r="M2460" s="1" t="s">
        <v>53</v>
      </c>
      <c r="N2460" s="1" t="s">
        <v>22</v>
      </c>
      <c r="O2460" s="1" t="s">
        <v>20</v>
      </c>
      <c r="P2460" s="1" t="str">
        <f>IFERROR( LOOKUP(Table1[[#This Row],[Age]],$AO$3:$AO$8,$AP$3:$AP$8), "Out of Range")</f>
        <v>35-45</v>
      </c>
      <c r="Q2460" s="1" t="str">
        <f>TEXT(Table1[[#This Row],[Date Joined]],"DD")</f>
        <v>04</v>
      </c>
      <c r="R2460" s="1" t="str">
        <f>TEXT(Table1[[#This Row],[Date Joined]],"MMM")</f>
        <v>Oct</v>
      </c>
      <c r="S2460" s="1" t="str">
        <f>TEXT(Table1[[#This Row],[Date Joined]],"YYYY")</f>
        <v>2017</v>
      </c>
    </row>
    <row r="2461" spans="1:19" x14ac:dyDescent="0.3">
      <c r="A2461" s="1" t="s">
        <v>2568</v>
      </c>
      <c r="B2461" s="1" t="s">
        <v>70</v>
      </c>
      <c r="C2461" s="1" t="s">
        <v>15</v>
      </c>
      <c r="D2461" s="2">
        <v>22</v>
      </c>
      <c r="E2461" s="1" t="s">
        <v>16</v>
      </c>
      <c r="F2461" s="1" t="s">
        <v>17</v>
      </c>
      <c r="G2461" s="28">
        <v>43012</v>
      </c>
      <c r="H2461" s="3">
        <v>1165.45</v>
      </c>
      <c r="I2461" s="1" t="s">
        <v>18</v>
      </c>
      <c r="J2461" s="1" t="s">
        <v>19</v>
      </c>
      <c r="K2461" s="1" t="s">
        <v>20</v>
      </c>
      <c r="L2461" s="1" t="s">
        <v>20</v>
      </c>
      <c r="M2461" s="1" t="s">
        <v>53</v>
      </c>
      <c r="N2461" s="1" t="s">
        <v>22</v>
      </c>
      <c r="O2461" s="1" t="s">
        <v>20</v>
      </c>
      <c r="P2461" s="1" t="str">
        <f>IFERROR( LOOKUP(Table1[[#This Row],[Age]],$AO$3:$AO$8,$AP$3:$AP$8), "Out of Range")</f>
        <v>15-25</v>
      </c>
      <c r="Q2461" s="1" t="str">
        <f>TEXT(Table1[[#This Row],[Date Joined]],"DD")</f>
        <v>04</v>
      </c>
      <c r="R2461" s="1" t="str">
        <f>TEXT(Table1[[#This Row],[Date Joined]],"MMM")</f>
        <v>Oct</v>
      </c>
      <c r="S2461" s="1" t="str">
        <f>TEXT(Table1[[#This Row],[Date Joined]],"YYYY")</f>
        <v>2017</v>
      </c>
    </row>
    <row r="2462" spans="1:19" x14ac:dyDescent="0.3">
      <c r="A2462" s="1" t="s">
        <v>2569</v>
      </c>
      <c r="B2462" s="1" t="s">
        <v>35</v>
      </c>
      <c r="C2462" s="1" t="s">
        <v>15</v>
      </c>
      <c r="D2462" s="2">
        <v>34</v>
      </c>
      <c r="E2462" s="1" t="s">
        <v>16</v>
      </c>
      <c r="F2462" s="1" t="s">
        <v>17</v>
      </c>
      <c r="G2462" s="28">
        <v>43012</v>
      </c>
      <c r="H2462" s="3">
        <v>149154.97</v>
      </c>
      <c r="I2462" s="1" t="s">
        <v>31</v>
      </c>
      <c r="J2462" s="1" t="s">
        <v>19</v>
      </c>
      <c r="K2462" s="1" t="s">
        <v>28</v>
      </c>
      <c r="L2462" s="1" t="s">
        <v>20</v>
      </c>
      <c r="M2462" s="1" t="s">
        <v>21</v>
      </c>
      <c r="N2462" s="1" t="s">
        <v>29</v>
      </c>
      <c r="O2462" s="1" t="s">
        <v>20</v>
      </c>
      <c r="P2462" s="1" t="str">
        <f>IFERROR( LOOKUP(Table1[[#This Row],[Age]],$AO$3:$AO$8,$AP$3:$AP$8), "Out of Range")</f>
        <v>26-35</v>
      </c>
      <c r="Q2462" s="1" t="str">
        <f>TEXT(Table1[[#This Row],[Date Joined]],"DD")</f>
        <v>04</v>
      </c>
      <c r="R2462" s="1" t="str">
        <f>TEXT(Table1[[#This Row],[Date Joined]],"MMM")</f>
        <v>Oct</v>
      </c>
      <c r="S2462" s="1" t="str">
        <f>TEXT(Table1[[#This Row],[Date Joined]],"YYYY")</f>
        <v>2017</v>
      </c>
    </row>
    <row r="2463" spans="1:19" x14ac:dyDescent="0.3">
      <c r="A2463" s="1" t="s">
        <v>2570</v>
      </c>
      <c r="B2463" s="1" t="s">
        <v>36</v>
      </c>
      <c r="C2463" s="1" t="s">
        <v>24</v>
      </c>
      <c r="D2463" s="2">
        <v>49</v>
      </c>
      <c r="E2463" s="1" t="s">
        <v>40</v>
      </c>
      <c r="F2463" s="1" t="s">
        <v>17</v>
      </c>
      <c r="G2463" s="28">
        <v>43012</v>
      </c>
      <c r="H2463" s="3">
        <v>96598.12</v>
      </c>
      <c r="I2463" s="1" t="s">
        <v>31</v>
      </c>
      <c r="J2463" s="1" t="s">
        <v>27</v>
      </c>
      <c r="K2463" s="1" t="s">
        <v>28</v>
      </c>
      <c r="L2463" s="1" t="s">
        <v>20</v>
      </c>
      <c r="M2463" s="1" t="s">
        <v>21</v>
      </c>
      <c r="N2463" s="1" t="s">
        <v>22</v>
      </c>
      <c r="O2463" s="1" t="s">
        <v>20</v>
      </c>
      <c r="P2463" s="1" t="str">
        <f>IFERROR( LOOKUP(Table1[[#This Row],[Age]],$AO$3:$AO$8,$AP$3:$AP$8), "Out of Range")</f>
        <v>45-55</v>
      </c>
      <c r="Q2463" s="1" t="str">
        <f>TEXT(Table1[[#This Row],[Date Joined]],"DD")</f>
        <v>04</v>
      </c>
      <c r="R2463" s="1" t="str">
        <f>TEXT(Table1[[#This Row],[Date Joined]],"MMM")</f>
        <v>Oct</v>
      </c>
      <c r="S2463" s="1" t="str">
        <f>TEXT(Table1[[#This Row],[Date Joined]],"YYYY")</f>
        <v>2017</v>
      </c>
    </row>
    <row r="2464" spans="1:19" x14ac:dyDescent="0.3">
      <c r="A2464" s="1" t="s">
        <v>2571</v>
      </c>
      <c r="B2464" s="1" t="s">
        <v>46</v>
      </c>
      <c r="C2464" s="1" t="s">
        <v>24</v>
      </c>
      <c r="D2464" s="2">
        <v>53</v>
      </c>
      <c r="E2464" s="1" t="s">
        <v>40</v>
      </c>
      <c r="F2464" s="1" t="s">
        <v>41</v>
      </c>
      <c r="G2464" s="28">
        <v>43012</v>
      </c>
      <c r="H2464" s="3">
        <v>11771.64</v>
      </c>
      <c r="I2464" s="1" t="s">
        <v>18</v>
      </c>
      <c r="J2464" s="1" t="s">
        <v>32</v>
      </c>
      <c r="K2464" s="1" t="s">
        <v>28</v>
      </c>
      <c r="L2464" s="1" t="s">
        <v>20</v>
      </c>
      <c r="M2464" s="1" t="s">
        <v>22</v>
      </c>
      <c r="N2464" s="1" t="s">
        <v>22</v>
      </c>
      <c r="O2464" s="1" t="s">
        <v>20</v>
      </c>
      <c r="P2464" s="1" t="str">
        <f>IFERROR( LOOKUP(Table1[[#This Row],[Age]],$AO$3:$AO$8,$AP$3:$AP$8), "Out of Range")</f>
        <v>45-55</v>
      </c>
      <c r="Q2464" s="1" t="str">
        <f>TEXT(Table1[[#This Row],[Date Joined]],"DD")</f>
        <v>04</v>
      </c>
      <c r="R2464" s="1" t="str">
        <f>TEXT(Table1[[#This Row],[Date Joined]],"MMM")</f>
        <v>Oct</v>
      </c>
      <c r="S2464" s="1" t="str">
        <f>TEXT(Table1[[#This Row],[Date Joined]],"YYYY")</f>
        <v>2017</v>
      </c>
    </row>
    <row r="2465" spans="1:19" x14ac:dyDescent="0.3">
      <c r="A2465" s="1" t="s">
        <v>2572</v>
      </c>
      <c r="B2465" s="1" t="s">
        <v>91</v>
      </c>
      <c r="C2465" s="1" t="s">
        <v>24</v>
      </c>
      <c r="D2465" s="2">
        <v>36</v>
      </c>
      <c r="E2465" s="1" t="s">
        <v>16</v>
      </c>
      <c r="F2465" s="1" t="s">
        <v>17</v>
      </c>
      <c r="G2465" s="28">
        <v>43013</v>
      </c>
      <c r="H2465" s="3">
        <v>77035.210000000006</v>
      </c>
      <c r="I2465" s="1" t="s">
        <v>31</v>
      </c>
      <c r="J2465" s="1" t="s">
        <v>22</v>
      </c>
      <c r="K2465" s="1" t="s">
        <v>20</v>
      </c>
      <c r="L2465" s="1" t="s">
        <v>20</v>
      </c>
      <c r="M2465" s="1" t="s">
        <v>22</v>
      </c>
      <c r="N2465" s="1" t="s">
        <v>22</v>
      </c>
      <c r="O2465" s="1" t="s">
        <v>20</v>
      </c>
      <c r="P2465" s="1" t="str">
        <f>IFERROR( LOOKUP(Table1[[#This Row],[Age]],$AO$3:$AO$8,$AP$3:$AP$8), "Out of Range")</f>
        <v>35-45</v>
      </c>
      <c r="Q2465" s="1" t="str">
        <f>TEXT(Table1[[#This Row],[Date Joined]],"DD")</f>
        <v>05</v>
      </c>
      <c r="R2465" s="1" t="str">
        <f>TEXT(Table1[[#This Row],[Date Joined]],"MMM")</f>
        <v>Oct</v>
      </c>
      <c r="S2465" s="1" t="str">
        <f>TEXT(Table1[[#This Row],[Date Joined]],"YYYY")</f>
        <v>2017</v>
      </c>
    </row>
    <row r="2466" spans="1:19" x14ac:dyDescent="0.3">
      <c r="A2466" s="1" t="s">
        <v>2573</v>
      </c>
      <c r="B2466" s="1" t="s">
        <v>43</v>
      </c>
      <c r="C2466" s="1" t="s">
        <v>24</v>
      </c>
      <c r="D2466" s="2">
        <v>34</v>
      </c>
      <c r="E2466" s="1" t="s">
        <v>16</v>
      </c>
      <c r="F2466" s="1" t="s">
        <v>17</v>
      </c>
      <c r="G2466" s="28">
        <v>43013</v>
      </c>
      <c r="H2466" s="3">
        <v>13859.7</v>
      </c>
      <c r="I2466" s="1" t="s">
        <v>31</v>
      </c>
      <c r="J2466" s="1" t="s">
        <v>32</v>
      </c>
      <c r="K2466" s="1" t="s">
        <v>28</v>
      </c>
      <c r="L2466" s="1" t="s">
        <v>20</v>
      </c>
      <c r="M2466" s="1" t="s">
        <v>22</v>
      </c>
      <c r="N2466" s="1" t="s">
        <v>22</v>
      </c>
      <c r="O2466" s="1" t="s">
        <v>28</v>
      </c>
      <c r="P2466" s="1" t="str">
        <f>IFERROR( LOOKUP(Table1[[#This Row],[Age]],$AO$3:$AO$8,$AP$3:$AP$8), "Out of Range")</f>
        <v>26-35</v>
      </c>
      <c r="Q2466" s="1" t="str">
        <f>TEXT(Table1[[#This Row],[Date Joined]],"DD")</f>
        <v>05</v>
      </c>
      <c r="R2466" s="1" t="str">
        <f>TEXT(Table1[[#This Row],[Date Joined]],"MMM")</f>
        <v>Oct</v>
      </c>
      <c r="S2466" s="1" t="str">
        <f>TEXT(Table1[[#This Row],[Date Joined]],"YYYY")</f>
        <v>2017</v>
      </c>
    </row>
    <row r="2467" spans="1:19" x14ac:dyDescent="0.3">
      <c r="A2467" s="1" t="s">
        <v>1415</v>
      </c>
      <c r="B2467" s="1" t="s">
        <v>44</v>
      </c>
      <c r="C2467" s="1" t="s">
        <v>24</v>
      </c>
      <c r="D2467" s="2">
        <v>31</v>
      </c>
      <c r="E2467" s="1" t="s">
        <v>16</v>
      </c>
      <c r="F2467" s="1" t="s">
        <v>17</v>
      </c>
      <c r="G2467" s="28">
        <v>42938</v>
      </c>
      <c r="H2467" s="3">
        <v>273830.90999999997</v>
      </c>
      <c r="I2467" s="1" t="s">
        <v>18</v>
      </c>
      <c r="J2467" s="1" t="s">
        <v>27</v>
      </c>
      <c r="K2467" s="1" t="s">
        <v>20</v>
      </c>
      <c r="L2467" s="1" t="s">
        <v>28</v>
      </c>
      <c r="M2467" s="1" t="s">
        <v>21</v>
      </c>
      <c r="N2467" s="1" t="s">
        <v>22</v>
      </c>
      <c r="O2467" s="1" t="s">
        <v>20</v>
      </c>
      <c r="P2467" s="1" t="str">
        <f>IFERROR( LOOKUP(Table1[[#This Row],[Age]],$AO$3:$AO$8,$AP$3:$AP$8), "Out of Range")</f>
        <v>26-35</v>
      </c>
      <c r="Q2467" s="1" t="str">
        <f>TEXT(Table1[[#This Row],[Date Joined]],"DD")</f>
        <v>22</v>
      </c>
      <c r="R2467" s="1" t="str">
        <f>TEXT(Table1[[#This Row],[Date Joined]],"MMM")</f>
        <v>Jul</v>
      </c>
      <c r="S2467" s="1" t="str">
        <f>TEXT(Table1[[#This Row],[Date Joined]],"YYYY")</f>
        <v>2017</v>
      </c>
    </row>
    <row r="2468" spans="1:19" x14ac:dyDescent="0.3">
      <c r="A2468" s="1" t="s">
        <v>2575</v>
      </c>
      <c r="B2468" s="1" t="s">
        <v>81</v>
      </c>
      <c r="C2468" s="1" t="s">
        <v>24</v>
      </c>
      <c r="D2468" s="2">
        <v>35</v>
      </c>
      <c r="E2468" s="1" t="s">
        <v>16</v>
      </c>
      <c r="F2468" s="1" t="s">
        <v>26</v>
      </c>
      <c r="G2468" s="28">
        <v>43013</v>
      </c>
      <c r="H2468" s="3">
        <v>58278.3</v>
      </c>
      <c r="I2468" s="1" t="s">
        <v>18</v>
      </c>
      <c r="J2468" s="1" t="s">
        <v>27</v>
      </c>
      <c r="K2468" s="1" t="s">
        <v>20</v>
      </c>
      <c r="L2468" s="1" t="s">
        <v>20</v>
      </c>
      <c r="M2468" s="1" t="s">
        <v>21</v>
      </c>
      <c r="N2468" s="1" t="s">
        <v>22</v>
      </c>
      <c r="O2468" s="1" t="s">
        <v>20</v>
      </c>
      <c r="P2468" s="1" t="str">
        <f>IFERROR( LOOKUP(Table1[[#This Row],[Age]],$AO$3:$AO$8,$AP$3:$AP$8), "Out of Range")</f>
        <v>35-45</v>
      </c>
      <c r="Q2468" s="1" t="str">
        <f>TEXT(Table1[[#This Row],[Date Joined]],"DD")</f>
        <v>05</v>
      </c>
      <c r="R2468" s="1" t="str">
        <f>TEXT(Table1[[#This Row],[Date Joined]],"MMM")</f>
        <v>Oct</v>
      </c>
      <c r="S2468" s="1" t="str">
        <f>TEXT(Table1[[#This Row],[Date Joined]],"YYYY")</f>
        <v>2017</v>
      </c>
    </row>
    <row r="2469" spans="1:19" x14ac:dyDescent="0.3">
      <c r="A2469" s="1" t="s">
        <v>2576</v>
      </c>
      <c r="B2469" s="1" t="s">
        <v>97</v>
      </c>
      <c r="C2469" s="1" t="s">
        <v>15</v>
      </c>
      <c r="D2469" s="2">
        <v>42</v>
      </c>
      <c r="E2469" s="1" t="s">
        <v>16</v>
      </c>
      <c r="F2469" s="1" t="s">
        <v>17</v>
      </c>
      <c r="G2469" s="28">
        <v>43013</v>
      </c>
      <c r="H2469" s="3">
        <v>548.57000000000005</v>
      </c>
      <c r="I2469" s="1" t="s">
        <v>31</v>
      </c>
      <c r="J2469" s="1" t="s">
        <v>27</v>
      </c>
      <c r="K2469" s="1" t="s">
        <v>28</v>
      </c>
      <c r="L2469" s="1" t="s">
        <v>20</v>
      </c>
      <c r="M2469" s="1" t="s">
        <v>21</v>
      </c>
      <c r="N2469" s="1" t="s">
        <v>22</v>
      </c>
      <c r="O2469" s="1" t="s">
        <v>20</v>
      </c>
      <c r="P2469" s="1" t="str">
        <f>IFERROR( LOOKUP(Table1[[#This Row],[Age]],$AO$3:$AO$8,$AP$3:$AP$8), "Out of Range")</f>
        <v>35-45</v>
      </c>
      <c r="Q2469" s="1" t="str">
        <f>TEXT(Table1[[#This Row],[Date Joined]],"DD")</f>
        <v>05</v>
      </c>
      <c r="R2469" s="1" t="str">
        <f>TEXT(Table1[[#This Row],[Date Joined]],"MMM")</f>
        <v>Oct</v>
      </c>
      <c r="S2469" s="1" t="str">
        <f>TEXT(Table1[[#This Row],[Date Joined]],"YYYY")</f>
        <v>2017</v>
      </c>
    </row>
    <row r="2470" spans="1:19" x14ac:dyDescent="0.3">
      <c r="A2470" s="1" t="s">
        <v>2577</v>
      </c>
      <c r="B2470" s="1" t="s">
        <v>88</v>
      </c>
      <c r="C2470" s="1" t="s">
        <v>15</v>
      </c>
      <c r="D2470" s="2">
        <v>22</v>
      </c>
      <c r="E2470" s="1" t="s">
        <v>16</v>
      </c>
      <c r="F2470" s="1" t="s">
        <v>17</v>
      </c>
      <c r="G2470" s="28">
        <v>43013</v>
      </c>
      <c r="H2470" s="3">
        <v>99223.67</v>
      </c>
      <c r="I2470" s="1" t="s">
        <v>31</v>
      </c>
      <c r="J2470" s="1" t="s">
        <v>27</v>
      </c>
      <c r="K2470" s="1" t="s">
        <v>28</v>
      </c>
      <c r="L2470" s="1" t="s">
        <v>20</v>
      </c>
      <c r="M2470" s="1" t="s">
        <v>22</v>
      </c>
      <c r="N2470" s="1" t="s">
        <v>22</v>
      </c>
      <c r="O2470" s="1" t="s">
        <v>20</v>
      </c>
      <c r="P2470" s="1" t="str">
        <f>IFERROR( LOOKUP(Table1[[#This Row],[Age]],$AO$3:$AO$8,$AP$3:$AP$8), "Out of Range")</f>
        <v>15-25</v>
      </c>
      <c r="Q2470" s="1" t="str">
        <f>TEXT(Table1[[#This Row],[Date Joined]],"DD")</f>
        <v>05</v>
      </c>
      <c r="R2470" s="1" t="str">
        <f>TEXT(Table1[[#This Row],[Date Joined]],"MMM")</f>
        <v>Oct</v>
      </c>
      <c r="S2470" s="1" t="str">
        <f>TEXT(Table1[[#This Row],[Date Joined]],"YYYY")</f>
        <v>2017</v>
      </c>
    </row>
    <row r="2471" spans="1:19" x14ac:dyDescent="0.3">
      <c r="A2471" s="1" t="s">
        <v>2578</v>
      </c>
      <c r="B2471" s="1" t="s">
        <v>60</v>
      </c>
      <c r="C2471" s="1" t="s">
        <v>15</v>
      </c>
      <c r="D2471" s="2">
        <v>61</v>
      </c>
      <c r="E2471" s="1" t="s">
        <v>40</v>
      </c>
      <c r="F2471" s="1" t="s">
        <v>41</v>
      </c>
      <c r="G2471" s="28">
        <v>43013</v>
      </c>
      <c r="H2471" s="3">
        <v>52746.34</v>
      </c>
      <c r="I2471" s="1" t="s">
        <v>18</v>
      </c>
      <c r="J2471" s="1" t="s">
        <v>19</v>
      </c>
      <c r="K2471" s="1" t="s">
        <v>28</v>
      </c>
      <c r="L2471" s="1" t="s">
        <v>28</v>
      </c>
      <c r="M2471" s="1" t="s">
        <v>21</v>
      </c>
      <c r="N2471" s="1" t="s">
        <v>22</v>
      </c>
      <c r="O2471" s="1" t="s">
        <v>20</v>
      </c>
      <c r="P2471" s="1" t="str">
        <f>IFERROR( LOOKUP(Table1[[#This Row],[Age]],$AO$3:$AO$8,$AP$3:$AP$8), "Out of Range")</f>
        <v>55-65</v>
      </c>
      <c r="Q2471" s="1" t="str">
        <f>TEXT(Table1[[#This Row],[Date Joined]],"DD")</f>
        <v>05</v>
      </c>
      <c r="R2471" s="1" t="str">
        <f>TEXT(Table1[[#This Row],[Date Joined]],"MMM")</f>
        <v>Oct</v>
      </c>
      <c r="S2471" s="1" t="str">
        <f>TEXT(Table1[[#This Row],[Date Joined]],"YYYY")</f>
        <v>2017</v>
      </c>
    </row>
    <row r="2472" spans="1:19" x14ac:dyDescent="0.3">
      <c r="A2472" s="1" t="s">
        <v>2579</v>
      </c>
      <c r="B2472" s="1" t="s">
        <v>63</v>
      </c>
      <c r="C2472" s="1" t="s">
        <v>24</v>
      </c>
      <c r="D2472" s="2">
        <v>44</v>
      </c>
      <c r="E2472" s="1" t="s">
        <v>34</v>
      </c>
      <c r="F2472" s="1" t="s">
        <v>41</v>
      </c>
      <c r="G2472" s="28">
        <v>43013</v>
      </c>
      <c r="H2472" s="3">
        <v>2810.79</v>
      </c>
      <c r="I2472" s="1" t="s">
        <v>18</v>
      </c>
      <c r="J2472" s="1" t="s">
        <v>32</v>
      </c>
      <c r="K2472" s="1" t="s">
        <v>28</v>
      </c>
      <c r="L2472" s="1" t="s">
        <v>20</v>
      </c>
      <c r="M2472" s="1" t="s">
        <v>21</v>
      </c>
      <c r="N2472" s="1" t="s">
        <v>22</v>
      </c>
      <c r="O2472" s="1" t="s">
        <v>20</v>
      </c>
      <c r="P2472" s="1" t="str">
        <f>IFERROR( LOOKUP(Table1[[#This Row],[Age]],$AO$3:$AO$8,$AP$3:$AP$8), "Out of Range")</f>
        <v>35-45</v>
      </c>
      <c r="Q2472" s="1" t="str">
        <f>TEXT(Table1[[#This Row],[Date Joined]],"DD")</f>
        <v>05</v>
      </c>
      <c r="R2472" s="1" t="str">
        <f>TEXT(Table1[[#This Row],[Date Joined]],"MMM")</f>
        <v>Oct</v>
      </c>
      <c r="S2472" s="1" t="str">
        <f>TEXT(Table1[[#This Row],[Date Joined]],"YYYY")</f>
        <v>2017</v>
      </c>
    </row>
    <row r="2473" spans="1:19" x14ac:dyDescent="0.3">
      <c r="A2473" s="1" t="s">
        <v>2580</v>
      </c>
      <c r="B2473" s="1" t="s">
        <v>36</v>
      </c>
      <c r="C2473" s="1" t="s">
        <v>24</v>
      </c>
      <c r="D2473" s="2">
        <v>46</v>
      </c>
      <c r="E2473" s="1" t="s">
        <v>25</v>
      </c>
      <c r="F2473" s="1" t="s">
        <v>41</v>
      </c>
      <c r="G2473" s="28">
        <v>43013</v>
      </c>
      <c r="H2473" s="3">
        <v>66976.3</v>
      </c>
      <c r="I2473" s="1" t="s">
        <v>31</v>
      </c>
      <c r="J2473" s="1" t="s">
        <v>27</v>
      </c>
      <c r="K2473" s="1" t="s">
        <v>20</v>
      </c>
      <c r="L2473" s="1" t="s">
        <v>20</v>
      </c>
      <c r="M2473" s="1" t="s">
        <v>21</v>
      </c>
      <c r="N2473" s="1" t="s">
        <v>38</v>
      </c>
      <c r="O2473" s="1" t="s">
        <v>28</v>
      </c>
      <c r="P2473" s="1" t="str">
        <f>IFERROR( LOOKUP(Table1[[#This Row],[Age]],$AO$3:$AO$8,$AP$3:$AP$8), "Out of Range")</f>
        <v>45-55</v>
      </c>
      <c r="Q2473" s="1" t="str">
        <f>TEXT(Table1[[#This Row],[Date Joined]],"DD")</f>
        <v>05</v>
      </c>
      <c r="R2473" s="1" t="str">
        <f>TEXT(Table1[[#This Row],[Date Joined]],"MMM")</f>
        <v>Oct</v>
      </c>
      <c r="S2473" s="1" t="str">
        <f>TEXT(Table1[[#This Row],[Date Joined]],"YYYY")</f>
        <v>2017</v>
      </c>
    </row>
    <row r="2474" spans="1:19" x14ac:dyDescent="0.3">
      <c r="A2474" s="1" t="s">
        <v>1451</v>
      </c>
      <c r="B2474" s="1" t="s">
        <v>73</v>
      </c>
      <c r="C2474" s="1" t="s">
        <v>24</v>
      </c>
      <c r="D2474" s="2">
        <v>31</v>
      </c>
      <c r="E2474" s="1" t="s">
        <v>25</v>
      </c>
      <c r="F2474" s="1" t="s">
        <v>41</v>
      </c>
      <c r="G2474" s="28">
        <v>42938</v>
      </c>
      <c r="H2474" s="3">
        <v>9896.16</v>
      </c>
      <c r="I2474" s="1" t="s">
        <v>18</v>
      </c>
      <c r="J2474" s="1" t="s">
        <v>27</v>
      </c>
      <c r="K2474" s="1" t="s">
        <v>28</v>
      </c>
      <c r="L2474" s="1" t="s">
        <v>28</v>
      </c>
      <c r="M2474" s="1" t="s">
        <v>21</v>
      </c>
      <c r="N2474" s="1" t="s">
        <v>69</v>
      </c>
      <c r="O2474" s="1" t="s">
        <v>28</v>
      </c>
      <c r="P2474" s="1" t="str">
        <f>IFERROR( LOOKUP(Table1[[#This Row],[Age]],$AO$3:$AO$8,$AP$3:$AP$8), "Out of Range")</f>
        <v>26-35</v>
      </c>
      <c r="Q2474" s="1" t="str">
        <f>TEXT(Table1[[#This Row],[Date Joined]],"DD")</f>
        <v>22</v>
      </c>
      <c r="R2474" s="1" t="str">
        <f>TEXT(Table1[[#This Row],[Date Joined]],"MMM")</f>
        <v>Jul</v>
      </c>
      <c r="S2474" s="1" t="str">
        <f>TEXT(Table1[[#This Row],[Date Joined]],"YYYY")</f>
        <v>2017</v>
      </c>
    </row>
    <row r="2475" spans="1:19" x14ac:dyDescent="0.3">
      <c r="A2475" s="1" t="s">
        <v>2582</v>
      </c>
      <c r="B2475" s="1" t="s">
        <v>43</v>
      </c>
      <c r="C2475" s="1" t="s">
        <v>24</v>
      </c>
      <c r="D2475" s="2">
        <v>22</v>
      </c>
      <c r="E2475" s="1" t="s">
        <v>16</v>
      </c>
      <c r="F2475" s="1" t="s">
        <v>26</v>
      </c>
      <c r="G2475" s="28">
        <v>43014</v>
      </c>
      <c r="H2475" s="3">
        <v>3434.19</v>
      </c>
      <c r="I2475" s="1" t="s">
        <v>18</v>
      </c>
      <c r="J2475" s="1" t="s">
        <v>32</v>
      </c>
      <c r="K2475" s="1" t="s">
        <v>28</v>
      </c>
      <c r="L2475" s="1" t="s">
        <v>20</v>
      </c>
      <c r="M2475" s="1" t="s">
        <v>21</v>
      </c>
      <c r="N2475" s="1" t="s">
        <v>22</v>
      </c>
      <c r="O2475" s="1" t="s">
        <v>20</v>
      </c>
      <c r="P2475" s="1" t="str">
        <f>IFERROR( LOOKUP(Table1[[#This Row],[Age]],$AO$3:$AO$8,$AP$3:$AP$8), "Out of Range")</f>
        <v>15-25</v>
      </c>
      <c r="Q2475" s="1" t="str">
        <f>TEXT(Table1[[#This Row],[Date Joined]],"DD")</f>
        <v>06</v>
      </c>
      <c r="R2475" s="1" t="str">
        <f>TEXT(Table1[[#This Row],[Date Joined]],"MMM")</f>
        <v>Oct</v>
      </c>
      <c r="S2475" s="1" t="str">
        <f>TEXT(Table1[[#This Row],[Date Joined]],"YYYY")</f>
        <v>2017</v>
      </c>
    </row>
    <row r="2476" spans="1:19" x14ac:dyDescent="0.3">
      <c r="A2476" s="1" t="s">
        <v>1467</v>
      </c>
      <c r="B2476" s="1" t="s">
        <v>107</v>
      </c>
      <c r="C2476" s="1" t="s">
        <v>15</v>
      </c>
      <c r="D2476" s="2">
        <v>31</v>
      </c>
      <c r="E2476" s="1" t="s">
        <v>16</v>
      </c>
      <c r="F2476" s="1" t="s">
        <v>17</v>
      </c>
      <c r="G2476" s="28">
        <v>42940</v>
      </c>
      <c r="H2476" s="3">
        <v>36503</v>
      </c>
      <c r="I2476" s="1" t="s">
        <v>18</v>
      </c>
      <c r="J2476" s="1" t="s">
        <v>27</v>
      </c>
      <c r="K2476" s="1" t="s">
        <v>20</v>
      </c>
      <c r="L2476" s="1" t="s">
        <v>20</v>
      </c>
      <c r="M2476" s="1" t="s">
        <v>21</v>
      </c>
      <c r="N2476" s="1" t="s">
        <v>22</v>
      </c>
      <c r="O2476" s="1" t="s">
        <v>20</v>
      </c>
      <c r="P2476" s="1" t="str">
        <f>IFERROR( LOOKUP(Table1[[#This Row],[Age]],$AO$3:$AO$8,$AP$3:$AP$8), "Out of Range")</f>
        <v>26-35</v>
      </c>
      <c r="Q2476" s="1" t="str">
        <f>TEXT(Table1[[#This Row],[Date Joined]],"DD")</f>
        <v>24</v>
      </c>
      <c r="R2476" s="1" t="str">
        <f>TEXT(Table1[[#This Row],[Date Joined]],"MMM")</f>
        <v>Jul</v>
      </c>
      <c r="S2476" s="1" t="str">
        <f>TEXT(Table1[[#This Row],[Date Joined]],"YYYY")</f>
        <v>2017</v>
      </c>
    </row>
    <row r="2477" spans="1:19" x14ac:dyDescent="0.3">
      <c r="A2477" s="1" t="s">
        <v>2584</v>
      </c>
      <c r="B2477" s="1" t="s">
        <v>74</v>
      </c>
      <c r="C2477" s="1" t="s">
        <v>15</v>
      </c>
      <c r="D2477" s="2">
        <v>47</v>
      </c>
      <c r="E2477" s="1" t="s">
        <v>16</v>
      </c>
      <c r="F2477" s="1" t="s">
        <v>17</v>
      </c>
      <c r="G2477" s="28">
        <v>43014</v>
      </c>
      <c r="H2477" s="3">
        <v>95142.97</v>
      </c>
      <c r="I2477" s="1" t="s">
        <v>49</v>
      </c>
      <c r="J2477" s="1" t="s">
        <v>27</v>
      </c>
      <c r="K2477" s="1" t="s">
        <v>28</v>
      </c>
      <c r="L2477" s="1" t="s">
        <v>20</v>
      </c>
      <c r="M2477" s="1" t="s">
        <v>22</v>
      </c>
      <c r="N2477" s="1" t="s">
        <v>22</v>
      </c>
      <c r="O2477" s="1" t="s">
        <v>20</v>
      </c>
      <c r="P2477" s="1" t="str">
        <f>IFERROR( LOOKUP(Table1[[#This Row],[Age]],$AO$3:$AO$8,$AP$3:$AP$8), "Out of Range")</f>
        <v>45-55</v>
      </c>
      <c r="Q2477" s="1" t="str">
        <f>TEXT(Table1[[#This Row],[Date Joined]],"DD")</f>
        <v>06</v>
      </c>
      <c r="R2477" s="1" t="str">
        <f>TEXT(Table1[[#This Row],[Date Joined]],"MMM")</f>
        <v>Oct</v>
      </c>
      <c r="S2477" s="1" t="str">
        <f>TEXT(Table1[[#This Row],[Date Joined]],"YYYY")</f>
        <v>2017</v>
      </c>
    </row>
    <row r="2478" spans="1:19" x14ac:dyDescent="0.3">
      <c r="A2478" s="1" t="s">
        <v>1495</v>
      </c>
      <c r="B2478" s="1" t="s">
        <v>36</v>
      </c>
      <c r="C2478" s="1" t="s">
        <v>15</v>
      </c>
      <c r="D2478" s="2">
        <v>31</v>
      </c>
      <c r="E2478" s="1" t="s">
        <v>16</v>
      </c>
      <c r="F2478" s="1" t="s">
        <v>17</v>
      </c>
      <c r="G2478" s="28">
        <v>42942</v>
      </c>
      <c r="H2478" s="3">
        <v>46538.69</v>
      </c>
      <c r="I2478" s="1" t="s">
        <v>18</v>
      </c>
      <c r="J2478" s="1" t="s">
        <v>27</v>
      </c>
      <c r="K2478" s="1" t="s">
        <v>28</v>
      </c>
      <c r="L2478" s="1" t="s">
        <v>20</v>
      </c>
      <c r="M2478" s="1" t="s">
        <v>21</v>
      </c>
      <c r="N2478" s="1" t="s">
        <v>29</v>
      </c>
      <c r="O2478" s="1" t="s">
        <v>20</v>
      </c>
      <c r="P2478" s="1" t="str">
        <f>IFERROR( LOOKUP(Table1[[#This Row],[Age]],$AO$3:$AO$8,$AP$3:$AP$8), "Out of Range")</f>
        <v>26-35</v>
      </c>
      <c r="Q2478" s="1" t="str">
        <f>TEXT(Table1[[#This Row],[Date Joined]],"DD")</f>
        <v>26</v>
      </c>
      <c r="R2478" s="1" t="str">
        <f>TEXT(Table1[[#This Row],[Date Joined]],"MMM")</f>
        <v>Jul</v>
      </c>
      <c r="S2478" s="1" t="str">
        <f>TEXT(Table1[[#This Row],[Date Joined]],"YYYY")</f>
        <v>2017</v>
      </c>
    </row>
    <row r="2479" spans="1:19" x14ac:dyDescent="0.3">
      <c r="A2479" s="1" t="s">
        <v>2586</v>
      </c>
      <c r="B2479" s="1" t="s">
        <v>79</v>
      </c>
      <c r="C2479" s="1" t="s">
        <v>24</v>
      </c>
      <c r="D2479" s="2">
        <v>38</v>
      </c>
      <c r="E2479" s="1" t="s">
        <v>16</v>
      </c>
      <c r="F2479" s="1" t="s">
        <v>41</v>
      </c>
      <c r="G2479" s="28">
        <v>43014</v>
      </c>
      <c r="H2479" s="3">
        <v>55434.93</v>
      </c>
      <c r="I2479" s="1" t="s">
        <v>18</v>
      </c>
      <c r="J2479" s="1" t="s">
        <v>19</v>
      </c>
      <c r="K2479" s="1" t="s">
        <v>20</v>
      </c>
      <c r="L2479" s="1" t="s">
        <v>20</v>
      </c>
      <c r="M2479" s="1" t="s">
        <v>21</v>
      </c>
      <c r="N2479" s="1" t="s">
        <v>22</v>
      </c>
      <c r="O2479" s="1" t="s">
        <v>28</v>
      </c>
      <c r="P2479" s="1" t="str">
        <f>IFERROR( LOOKUP(Table1[[#This Row],[Age]],$AO$3:$AO$8,$AP$3:$AP$8), "Out of Range")</f>
        <v>35-45</v>
      </c>
      <c r="Q2479" s="1" t="str">
        <f>TEXT(Table1[[#This Row],[Date Joined]],"DD")</f>
        <v>06</v>
      </c>
      <c r="R2479" s="1" t="str">
        <f>TEXT(Table1[[#This Row],[Date Joined]],"MMM")</f>
        <v>Oct</v>
      </c>
      <c r="S2479" s="1" t="str">
        <f>TEXT(Table1[[#This Row],[Date Joined]],"YYYY")</f>
        <v>2017</v>
      </c>
    </row>
    <row r="2480" spans="1:19" x14ac:dyDescent="0.3">
      <c r="A2480" s="1" t="s">
        <v>2587</v>
      </c>
      <c r="B2480" s="1" t="s">
        <v>98</v>
      </c>
      <c r="C2480" s="1" t="s">
        <v>15</v>
      </c>
      <c r="D2480" s="2">
        <v>37</v>
      </c>
      <c r="E2480" s="1" t="s">
        <v>16</v>
      </c>
      <c r="F2480" s="1" t="s">
        <v>17</v>
      </c>
      <c r="G2480" s="28">
        <v>43014</v>
      </c>
      <c r="H2480" s="3">
        <v>41083.279999999999</v>
      </c>
      <c r="I2480" s="1" t="s">
        <v>49</v>
      </c>
      <c r="J2480" s="1" t="s">
        <v>27</v>
      </c>
      <c r="K2480" s="1" t="s">
        <v>20</v>
      </c>
      <c r="L2480" s="1" t="s">
        <v>20</v>
      </c>
      <c r="M2480" s="1" t="s">
        <v>21</v>
      </c>
      <c r="N2480" s="1" t="s">
        <v>29</v>
      </c>
      <c r="O2480" s="1" t="s">
        <v>20</v>
      </c>
      <c r="P2480" s="1" t="str">
        <f>IFERROR( LOOKUP(Table1[[#This Row],[Age]],$AO$3:$AO$8,$AP$3:$AP$8), "Out of Range")</f>
        <v>35-45</v>
      </c>
      <c r="Q2480" s="1" t="str">
        <f>TEXT(Table1[[#This Row],[Date Joined]],"DD")</f>
        <v>06</v>
      </c>
      <c r="R2480" s="1" t="str">
        <f>TEXT(Table1[[#This Row],[Date Joined]],"MMM")</f>
        <v>Oct</v>
      </c>
      <c r="S2480" s="1" t="str">
        <f>TEXT(Table1[[#This Row],[Date Joined]],"YYYY")</f>
        <v>2017</v>
      </c>
    </row>
    <row r="2481" spans="1:19" x14ac:dyDescent="0.3">
      <c r="A2481" s="1" t="s">
        <v>1502</v>
      </c>
      <c r="B2481" s="1" t="s">
        <v>107</v>
      </c>
      <c r="C2481" s="1" t="s">
        <v>24</v>
      </c>
      <c r="D2481" s="2">
        <v>31</v>
      </c>
      <c r="E2481" s="1" t="s">
        <v>16</v>
      </c>
      <c r="F2481" s="1" t="s">
        <v>41</v>
      </c>
      <c r="G2481" s="28">
        <v>42943</v>
      </c>
      <c r="H2481" s="3">
        <v>1750.36</v>
      </c>
      <c r="I2481" s="1" t="s">
        <v>18</v>
      </c>
      <c r="J2481" s="1" t="s">
        <v>19</v>
      </c>
      <c r="K2481" s="1" t="s">
        <v>20</v>
      </c>
      <c r="L2481" s="1" t="s">
        <v>20</v>
      </c>
      <c r="M2481" s="1" t="s">
        <v>21</v>
      </c>
      <c r="N2481" s="1" t="s">
        <v>22</v>
      </c>
      <c r="O2481" s="1" t="s">
        <v>20</v>
      </c>
      <c r="P2481" s="1" t="str">
        <f>IFERROR( LOOKUP(Table1[[#This Row],[Age]],$AO$3:$AO$8,$AP$3:$AP$8), "Out of Range")</f>
        <v>26-35</v>
      </c>
      <c r="Q2481" s="1" t="str">
        <f>TEXT(Table1[[#This Row],[Date Joined]],"DD")</f>
        <v>27</v>
      </c>
      <c r="R2481" s="1" t="str">
        <f>TEXT(Table1[[#This Row],[Date Joined]],"MMM")</f>
        <v>Jul</v>
      </c>
      <c r="S2481" s="1" t="str">
        <f>TEXT(Table1[[#This Row],[Date Joined]],"YYYY")</f>
        <v>2017</v>
      </c>
    </row>
    <row r="2482" spans="1:19" x14ac:dyDescent="0.3">
      <c r="A2482" s="1" t="s">
        <v>1542</v>
      </c>
      <c r="B2482" s="1" t="s">
        <v>30</v>
      </c>
      <c r="C2482" s="1" t="s">
        <v>15</v>
      </c>
      <c r="D2482" s="2">
        <v>31</v>
      </c>
      <c r="E2482" s="1" t="s">
        <v>16</v>
      </c>
      <c r="F2482" s="1" t="s">
        <v>26</v>
      </c>
      <c r="G2482" s="28">
        <v>42945</v>
      </c>
      <c r="H2482" s="3">
        <v>30204.67</v>
      </c>
      <c r="I2482" s="1" t="s">
        <v>31</v>
      </c>
      <c r="J2482" s="1" t="s">
        <v>27</v>
      </c>
      <c r="K2482" s="1" t="s">
        <v>28</v>
      </c>
      <c r="L2482" s="1" t="s">
        <v>20</v>
      </c>
      <c r="M2482" s="1" t="s">
        <v>22</v>
      </c>
      <c r="N2482" s="1" t="s">
        <v>22</v>
      </c>
      <c r="O2482" s="1" t="s">
        <v>20</v>
      </c>
      <c r="P2482" s="1" t="str">
        <f>IFERROR( LOOKUP(Table1[[#This Row],[Age]],$AO$3:$AO$8,$AP$3:$AP$8), "Out of Range")</f>
        <v>26-35</v>
      </c>
      <c r="Q2482" s="1" t="str">
        <f>TEXT(Table1[[#This Row],[Date Joined]],"DD")</f>
        <v>29</v>
      </c>
      <c r="R2482" s="1" t="str">
        <f>TEXT(Table1[[#This Row],[Date Joined]],"MMM")</f>
        <v>Jul</v>
      </c>
      <c r="S2482" s="1" t="str">
        <f>TEXT(Table1[[#This Row],[Date Joined]],"YYYY")</f>
        <v>2017</v>
      </c>
    </row>
    <row r="2483" spans="1:19" x14ac:dyDescent="0.3">
      <c r="A2483" s="1" t="s">
        <v>2590</v>
      </c>
      <c r="B2483" s="1" t="s">
        <v>67</v>
      </c>
      <c r="C2483" s="1" t="s">
        <v>24</v>
      </c>
      <c r="D2483" s="2">
        <v>20</v>
      </c>
      <c r="E2483" s="1" t="s">
        <v>16</v>
      </c>
      <c r="F2483" s="1" t="s">
        <v>17</v>
      </c>
      <c r="G2483" s="28">
        <v>43014</v>
      </c>
      <c r="H2483" s="3">
        <v>111760.03</v>
      </c>
      <c r="I2483" s="1" t="s">
        <v>18</v>
      </c>
      <c r="J2483" s="1" t="s">
        <v>32</v>
      </c>
      <c r="K2483" s="1" t="s">
        <v>20</v>
      </c>
      <c r="L2483" s="1" t="s">
        <v>20</v>
      </c>
      <c r="M2483" s="1" t="s">
        <v>21</v>
      </c>
      <c r="N2483" s="1" t="s">
        <v>22</v>
      </c>
      <c r="O2483" s="1" t="s">
        <v>20</v>
      </c>
      <c r="P2483" s="1" t="str">
        <f>IFERROR( LOOKUP(Table1[[#This Row],[Age]],$AO$3:$AO$8,$AP$3:$AP$8), "Out of Range")</f>
        <v>15-25</v>
      </c>
      <c r="Q2483" s="1" t="str">
        <f>TEXT(Table1[[#This Row],[Date Joined]],"DD")</f>
        <v>06</v>
      </c>
      <c r="R2483" s="1" t="str">
        <f>TEXT(Table1[[#This Row],[Date Joined]],"MMM")</f>
        <v>Oct</v>
      </c>
      <c r="S2483" s="1" t="str">
        <f>TEXT(Table1[[#This Row],[Date Joined]],"YYYY")</f>
        <v>2017</v>
      </c>
    </row>
    <row r="2484" spans="1:19" x14ac:dyDescent="0.3">
      <c r="A2484" s="1" t="s">
        <v>2591</v>
      </c>
      <c r="B2484" s="1" t="s">
        <v>101</v>
      </c>
      <c r="C2484" s="1" t="s">
        <v>24</v>
      </c>
      <c r="D2484" s="2">
        <v>45</v>
      </c>
      <c r="E2484" s="1" t="s">
        <v>40</v>
      </c>
      <c r="F2484" s="1" t="s">
        <v>41</v>
      </c>
      <c r="G2484" s="28">
        <v>43014</v>
      </c>
      <c r="H2484" s="3">
        <v>37301.910000000003</v>
      </c>
      <c r="I2484" s="1" t="s">
        <v>18</v>
      </c>
      <c r="J2484" s="1" t="s">
        <v>27</v>
      </c>
      <c r="K2484" s="1" t="s">
        <v>20</v>
      </c>
      <c r="L2484" s="1" t="s">
        <v>20</v>
      </c>
      <c r="M2484" s="1" t="s">
        <v>21</v>
      </c>
      <c r="N2484" s="1" t="s">
        <v>22</v>
      </c>
      <c r="O2484" s="1" t="s">
        <v>20</v>
      </c>
      <c r="P2484" s="1" t="str">
        <f>IFERROR( LOOKUP(Table1[[#This Row],[Age]],$AO$3:$AO$8,$AP$3:$AP$8), "Out of Range")</f>
        <v>45-55</v>
      </c>
      <c r="Q2484" s="1" t="str">
        <f>TEXT(Table1[[#This Row],[Date Joined]],"DD")</f>
        <v>06</v>
      </c>
      <c r="R2484" s="1" t="str">
        <f>TEXT(Table1[[#This Row],[Date Joined]],"MMM")</f>
        <v>Oct</v>
      </c>
      <c r="S2484" s="1" t="str">
        <f>TEXT(Table1[[#This Row],[Date Joined]],"YYYY")</f>
        <v>2017</v>
      </c>
    </row>
    <row r="2485" spans="1:19" x14ac:dyDescent="0.3">
      <c r="A2485" s="1" t="s">
        <v>2592</v>
      </c>
      <c r="B2485" s="1" t="s">
        <v>72</v>
      </c>
      <c r="C2485" s="1" t="s">
        <v>15</v>
      </c>
      <c r="D2485" s="2">
        <v>50</v>
      </c>
      <c r="E2485" s="1" t="s">
        <v>40</v>
      </c>
      <c r="F2485" s="1" t="s">
        <v>26</v>
      </c>
      <c r="G2485" s="28">
        <v>43014</v>
      </c>
      <c r="H2485" s="3">
        <v>2336.63</v>
      </c>
      <c r="I2485" s="1" t="s">
        <v>18</v>
      </c>
      <c r="J2485" s="1" t="s">
        <v>27</v>
      </c>
      <c r="K2485" s="1" t="s">
        <v>28</v>
      </c>
      <c r="L2485" s="1" t="s">
        <v>20</v>
      </c>
      <c r="M2485" s="1" t="s">
        <v>22</v>
      </c>
      <c r="N2485" s="1" t="s">
        <v>22</v>
      </c>
      <c r="O2485" s="1" t="s">
        <v>20</v>
      </c>
      <c r="P2485" s="1" t="str">
        <f>IFERROR( LOOKUP(Table1[[#This Row],[Age]],$AO$3:$AO$8,$AP$3:$AP$8), "Out of Range")</f>
        <v>45-55</v>
      </c>
      <c r="Q2485" s="1" t="str">
        <f>TEXT(Table1[[#This Row],[Date Joined]],"DD")</f>
        <v>06</v>
      </c>
      <c r="R2485" s="1" t="str">
        <f>TEXT(Table1[[#This Row],[Date Joined]],"MMM")</f>
        <v>Oct</v>
      </c>
      <c r="S2485" s="1" t="str">
        <f>TEXT(Table1[[#This Row],[Date Joined]],"YYYY")</f>
        <v>2017</v>
      </c>
    </row>
    <row r="2486" spans="1:19" x14ac:dyDescent="0.3">
      <c r="A2486" s="1" t="s">
        <v>2593</v>
      </c>
      <c r="B2486" s="1" t="s">
        <v>51</v>
      </c>
      <c r="C2486" s="1" t="s">
        <v>24</v>
      </c>
      <c r="D2486" s="2">
        <v>53</v>
      </c>
      <c r="E2486" s="1" t="s">
        <v>40</v>
      </c>
      <c r="F2486" s="1" t="s">
        <v>41</v>
      </c>
      <c r="G2486" s="28">
        <v>43014</v>
      </c>
      <c r="H2486" s="3">
        <v>19058.12</v>
      </c>
      <c r="I2486" s="1" t="s">
        <v>31</v>
      </c>
      <c r="J2486" s="1" t="s">
        <v>32</v>
      </c>
      <c r="K2486" s="1" t="s">
        <v>20</v>
      </c>
      <c r="L2486" s="1" t="s">
        <v>20</v>
      </c>
      <c r="M2486" s="1" t="s">
        <v>21</v>
      </c>
      <c r="N2486" s="1" t="s">
        <v>22</v>
      </c>
      <c r="O2486" s="1" t="s">
        <v>20</v>
      </c>
      <c r="P2486" s="1" t="str">
        <f>IFERROR( LOOKUP(Table1[[#This Row],[Age]],$AO$3:$AO$8,$AP$3:$AP$8), "Out of Range")</f>
        <v>45-55</v>
      </c>
      <c r="Q2486" s="1" t="str">
        <f>TEXT(Table1[[#This Row],[Date Joined]],"DD")</f>
        <v>06</v>
      </c>
      <c r="R2486" s="1" t="str">
        <f>TEXT(Table1[[#This Row],[Date Joined]],"MMM")</f>
        <v>Oct</v>
      </c>
      <c r="S2486" s="1" t="str">
        <f>TEXT(Table1[[#This Row],[Date Joined]],"YYYY")</f>
        <v>2017</v>
      </c>
    </row>
    <row r="2487" spans="1:19" x14ac:dyDescent="0.3">
      <c r="A2487" s="1" t="s">
        <v>2594</v>
      </c>
      <c r="B2487" s="1" t="s">
        <v>98</v>
      </c>
      <c r="C2487" s="1" t="s">
        <v>24</v>
      </c>
      <c r="D2487" s="2">
        <v>52</v>
      </c>
      <c r="E2487" s="1" t="s">
        <v>40</v>
      </c>
      <c r="F2487" s="1" t="s">
        <v>41</v>
      </c>
      <c r="G2487" s="28">
        <v>43014</v>
      </c>
      <c r="H2487" s="3">
        <v>9285.4</v>
      </c>
      <c r="I2487" s="1" t="s">
        <v>18</v>
      </c>
      <c r="J2487" s="1" t="s">
        <v>32</v>
      </c>
      <c r="K2487" s="1" t="s">
        <v>28</v>
      </c>
      <c r="L2487" s="1" t="s">
        <v>20</v>
      </c>
      <c r="M2487" s="1" t="s">
        <v>21</v>
      </c>
      <c r="N2487" s="1" t="s">
        <v>22</v>
      </c>
      <c r="O2487" s="1" t="s">
        <v>20</v>
      </c>
      <c r="P2487" s="1" t="str">
        <f>IFERROR( LOOKUP(Table1[[#This Row],[Age]],$AO$3:$AO$8,$AP$3:$AP$8), "Out of Range")</f>
        <v>45-55</v>
      </c>
      <c r="Q2487" s="1" t="str">
        <f>TEXT(Table1[[#This Row],[Date Joined]],"DD")</f>
        <v>06</v>
      </c>
      <c r="R2487" s="1" t="str">
        <f>TEXT(Table1[[#This Row],[Date Joined]],"MMM")</f>
        <v>Oct</v>
      </c>
      <c r="S2487" s="1" t="str">
        <f>TEXT(Table1[[#This Row],[Date Joined]],"YYYY")</f>
        <v>2017</v>
      </c>
    </row>
    <row r="2488" spans="1:19" x14ac:dyDescent="0.3">
      <c r="A2488" s="1" t="s">
        <v>2595</v>
      </c>
      <c r="B2488" s="1" t="s">
        <v>91</v>
      </c>
      <c r="C2488" s="1" t="s">
        <v>15</v>
      </c>
      <c r="D2488" s="2">
        <v>58</v>
      </c>
      <c r="E2488" s="1" t="s">
        <v>40</v>
      </c>
      <c r="F2488" s="1" t="s">
        <v>26</v>
      </c>
      <c r="G2488" s="28">
        <v>43014</v>
      </c>
      <c r="H2488" s="3">
        <v>77197.960000000006</v>
      </c>
      <c r="I2488" s="1" t="s">
        <v>18</v>
      </c>
      <c r="J2488" s="1" t="s">
        <v>22</v>
      </c>
      <c r="K2488" s="1" t="s">
        <v>20</v>
      </c>
      <c r="L2488" s="1" t="s">
        <v>20</v>
      </c>
      <c r="M2488" s="1" t="s">
        <v>21</v>
      </c>
      <c r="N2488" s="1" t="s">
        <v>29</v>
      </c>
      <c r="O2488" s="1" t="s">
        <v>28</v>
      </c>
      <c r="P2488" s="1" t="str">
        <f>IFERROR( LOOKUP(Table1[[#This Row],[Age]],$AO$3:$AO$8,$AP$3:$AP$8), "Out of Range")</f>
        <v>55-65</v>
      </c>
      <c r="Q2488" s="1" t="str">
        <f>TEXT(Table1[[#This Row],[Date Joined]],"DD")</f>
        <v>06</v>
      </c>
      <c r="R2488" s="1" t="str">
        <f>TEXT(Table1[[#This Row],[Date Joined]],"MMM")</f>
        <v>Oct</v>
      </c>
      <c r="S2488" s="1" t="str">
        <f>TEXT(Table1[[#This Row],[Date Joined]],"YYYY")</f>
        <v>2017</v>
      </c>
    </row>
    <row r="2489" spans="1:19" x14ac:dyDescent="0.3">
      <c r="A2489" s="1" t="s">
        <v>2596</v>
      </c>
      <c r="B2489" s="1" t="s">
        <v>60</v>
      </c>
      <c r="C2489" s="1" t="s">
        <v>15</v>
      </c>
      <c r="D2489" s="2">
        <v>42</v>
      </c>
      <c r="E2489" s="1" t="s">
        <v>34</v>
      </c>
      <c r="F2489" s="1" t="s">
        <v>17</v>
      </c>
      <c r="G2489" s="28">
        <v>43014</v>
      </c>
      <c r="H2489" s="3">
        <v>8111.96</v>
      </c>
      <c r="I2489" s="1" t="s">
        <v>49</v>
      </c>
      <c r="J2489" s="1" t="s">
        <v>32</v>
      </c>
      <c r="K2489" s="1" t="s">
        <v>20</v>
      </c>
      <c r="L2489" s="1" t="s">
        <v>20</v>
      </c>
      <c r="M2489" s="1" t="s">
        <v>21</v>
      </c>
      <c r="N2489" s="1" t="s">
        <v>22</v>
      </c>
      <c r="O2489" s="1" t="s">
        <v>20</v>
      </c>
      <c r="P2489" s="1" t="str">
        <f>IFERROR( LOOKUP(Table1[[#This Row],[Age]],$AO$3:$AO$8,$AP$3:$AP$8), "Out of Range")</f>
        <v>35-45</v>
      </c>
      <c r="Q2489" s="1" t="str">
        <f>TEXT(Table1[[#This Row],[Date Joined]],"DD")</f>
        <v>06</v>
      </c>
      <c r="R2489" s="1" t="str">
        <f>TEXT(Table1[[#This Row],[Date Joined]],"MMM")</f>
        <v>Oct</v>
      </c>
      <c r="S2489" s="1" t="str">
        <f>TEXT(Table1[[#This Row],[Date Joined]],"YYYY")</f>
        <v>2017</v>
      </c>
    </row>
    <row r="2490" spans="1:19" x14ac:dyDescent="0.3">
      <c r="A2490" s="1" t="s">
        <v>2597</v>
      </c>
      <c r="B2490" s="1" t="s">
        <v>75</v>
      </c>
      <c r="C2490" s="1" t="s">
        <v>15</v>
      </c>
      <c r="D2490" s="2">
        <v>37</v>
      </c>
      <c r="E2490" s="1" t="s">
        <v>34</v>
      </c>
      <c r="F2490" s="1" t="s">
        <v>17</v>
      </c>
      <c r="G2490" s="28">
        <v>43014</v>
      </c>
      <c r="H2490" s="3">
        <v>19410.37</v>
      </c>
      <c r="I2490" s="1" t="s">
        <v>18</v>
      </c>
      <c r="J2490" s="1" t="s">
        <v>27</v>
      </c>
      <c r="K2490" s="1" t="s">
        <v>28</v>
      </c>
      <c r="L2490" s="1" t="s">
        <v>20</v>
      </c>
      <c r="M2490" s="1" t="s">
        <v>22</v>
      </c>
      <c r="N2490" s="1" t="s">
        <v>22</v>
      </c>
      <c r="O2490" s="1" t="s">
        <v>20</v>
      </c>
      <c r="P2490" s="1" t="str">
        <f>IFERROR( LOOKUP(Table1[[#This Row],[Age]],$AO$3:$AO$8,$AP$3:$AP$8), "Out of Range")</f>
        <v>35-45</v>
      </c>
      <c r="Q2490" s="1" t="str">
        <f>TEXT(Table1[[#This Row],[Date Joined]],"DD")</f>
        <v>06</v>
      </c>
      <c r="R2490" s="1" t="str">
        <f>TEXT(Table1[[#This Row],[Date Joined]],"MMM")</f>
        <v>Oct</v>
      </c>
      <c r="S2490" s="1" t="str">
        <f>TEXT(Table1[[#This Row],[Date Joined]],"YYYY")</f>
        <v>2017</v>
      </c>
    </row>
    <row r="2491" spans="1:19" x14ac:dyDescent="0.3">
      <c r="A2491" s="1" t="s">
        <v>1590</v>
      </c>
      <c r="B2491" s="1" t="s">
        <v>83</v>
      </c>
      <c r="C2491" s="1" t="s">
        <v>15</v>
      </c>
      <c r="D2491" s="2">
        <v>31</v>
      </c>
      <c r="E2491" s="1" t="s">
        <v>16</v>
      </c>
      <c r="F2491" s="1" t="s">
        <v>17</v>
      </c>
      <c r="G2491" s="28">
        <v>42949</v>
      </c>
      <c r="H2491" s="3">
        <v>36563.279999999999</v>
      </c>
      <c r="I2491" s="1" t="s">
        <v>31</v>
      </c>
      <c r="J2491" s="1" t="s">
        <v>27</v>
      </c>
      <c r="K2491" s="1" t="s">
        <v>28</v>
      </c>
      <c r="L2491" s="1" t="s">
        <v>20</v>
      </c>
      <c r="M2491" s="1" t="s">
        <v>22</v>
      </c>
      <c r="N2491" s="1" t="s">
        <v>22</v>
      </c>
      <c r="O2491" s="1" t="s">
        <v>20</v>
      </c>
      <c r="P2491" s="1" t="str">
        <f>IFERROR( LOOKUP(Table1[[#This Row],[Age]],$AO$3:$AO$8,$AP$3:$AP$8), "Out of Range")</f>
        <v>26-35</v>
      </c>
      <c r="Q2491" s="1" t="str">
        <f>TEXT(Table1[[#This Row],[Date Joined]],"DD")</f>
        <v>02</v>
      </c>
      <c r="R2491" s="1" t="str">
        <f>TEXT(Table1[[#This Row],[Date Joined]],"MMM")</f>
        <v>Aug</v>
      </c>
      <c r="S2491" s="1" t="str">
        <f>TEXT(Table1[[#This Row],[Date Joined]],"YYYY")</f>
        <v>2017</v>
      </c>
    </row>
    <row r="2492" spans="1:19" x14ac:dyDescent="0.3">
      <c r="A2492" s="1" t="s">
        <v>1602</v>
      </c>
      <c r="B2492" s="1" t="s">
        <v>67</v>
      </c>
      <c r="C2492" s="1" t="s">
        <v>24</v>
      </c>
      <c r="D2492" s="2">
        <v>31</v>
      </c>
      <c r="E2492" s="1" t="s">
        <v>16</v>
      </c>
      <c r="F2492" s="1" t="s">
        <v>17</v>
      </c>
      <c r="G2492" s="28">
        <v>42950</v>
      </c>
      <c r="H2492" s="3">
        <v>126182.48</v>
      </c>
      <c r="I2492" s="1" t="s">
        <v>31</v>
      </c>
      <c r="J2492" s="1" t="s">
        <v>32</v>
      </c>
      <c r="K2492" s="1" t="s">
        <v>20</v>
      </c>
      <c r="L2492" s="1" t="s">
        <v>28</v>
      </c>
      <c r="M2492" s="1" t="s">
        <v>21</v>
      </c>
      <c r="N2492" s="1" t="s">
        <v>22</v>
      </c>
      <c r="O2492" s="1" t="s">
        <v>20</v>
      </c>
      <c r="P2492" s="1" t="str">
        <f>IFERROR( LOOKUP(Table1[[#This Row],[Age]],$AO$3:$AO$8,$AP$3:$AP$8), "Out of Range")</f>
        <v>26-35</v>
      </c>
      <c r="Q2492" s="1" t="str">
        <f>TEXT(Table1[[#This Row],[Date Joined]],"DD")</f>
        <v>03</v>
      </c>
      <c r="R2492" s="1" t="str">
        <f>TEXT(Table1[[#This Row],[Date Joined]],"MMM")</f>
        <v>Aug</v>
      </c>
      <c r="S2492" s="1" t="str">
        <f>TEXT(Table1[[#This Row],[Date Joined]],"YYYY")</f>
        <v>2017</v>
      </c>
    </row>
    <row r="2493" spans="1:19" x14ac:dyDescent="0.3">
      <c r="A2493" s="1" t="s">
        <v>2600</v>
      </c>
      <c r="B2493" s="1" t="s">
        <v>72</v>
      </c>
      <c r="C2493" s="1" t="s">
        <v>24</v>
      </c>
      <c r="D2493" s="2">
        <v>36</v>
      </c>
      <c r="E2493" s="1" t="s">
        <v>34</v>
      </c>
      <c r="F2493" s="1" t="s">
        <v>17</v>
      </c>
      <c r="G2493" s="28">
        <v>43014</v>
      </c>
      <c r="H2493" s="3">
        <v>2351.61</v>
      </c>
      <c r="I2493" s="1" t="s">
        <v>18</v>
      </c>
      <c r="J2493" s="1" t="s">
        <v>19</v>
      </c>
      <c r="K2493" s="1" t="s">
        <v>20</v>
      </c>
      <c r="L2493" s="1" t="s">
        <v>20</v>
      </c>
      <c r="M2493" s="1" t="s">
        <v>21</v>
      </c>
      <c r="N2493" s="1" t="s">
        <v>22</v>
      </c>
      <c r="O2493" s="1" t="s">
        <v>20</v>
      </c>
      <c r="P2493" s="1" t="str">
        <f>IFERROR( LOOKUP(Table1[[#This Row],[Age]],$AO$3:$AO$8,$AP$3:$AP$8), "Out of Range")</f>
        <v>35-45</v>
      </c>
      <c r="Q2493" s="1" t="str">
        <f>TEXT(Table1[[#This Row],[Date Joined]],"DD")</f>
        <v>06</v>
      </c>
      <c r="R2493" s="1" t="str">
        <f>TEXT(Table1[[#This Row],[Date Joined]],"MMM")</f>
        <v>Oct</v>
      </c>
      <c r="S2493" s="1" t="str">
        <f>TEXT(Table1[[#This Row],[Date Joined]],"YYYY")</f>
        <v>2017</v>
      </c>
    </row>
    <row r="2494" spans="1:19" x14ac:dyDescent="0.3">
      <c r="A2494" s="1" t="s">
        <v>2601</v>
      </c>
      <c r="B2494" s="1" t="s">
        <v>52</v>
      </c>
      <c r="C2494" s="1" t="s">
        <v>24</v>
      </c>
      <c r="D2494" s="2">
        <v>43</v>
      </c>
      <c r="E2494" s="1" t="s">
        <v>16</v>
      </c>
      <c r="F2494" s="1" t="s">
        <v>26</v>
      </c>
      <c r="G2494" s="28">
        <v>43015</v>
      </c>
      <c r="H2494" s="3">
        <v>31337.07</v>
      </c>
      <c r="I2494" s="1" t="s">
        <v>31</v>
      </c>
      <c r="J2494" s="1" t="s">
        <v>32</v>
      </c>
      <c r="K2494" s="1" t="s">
        <v>28</v>
      </c>
      <c r="L2494" s="1" t="s">
        <v>20</v>
      </c>
      <c r="M2494" s="1" t="s">
        <v>22</v>
      </c>
      <c r="N2494" s="1" t="s">
        <v>22</v>
      </c>
      <c r="O2494" s="1" t="s">
        <v>20</v>
      </c>
      <c r="P2494" s="1" t="str">
        <f>IFERROR( LOOKUP(Table1[[#This Row],[Age]],$AO$3:$AO$8,$AP$3:$AP$8), "Out of Range")</f>
        <v>35-45</v>
      </c>
      <c r="Q2494" s="1" t="str">
        <f>TEXT(Table1[[#This Row],[Date Joined]],"DD")</f>
        <v>07</v>
      </c>
      <c r="R2494" s="1" t="str">
        <f>TEXT(Table1[[#This Row],[Date Joined]],"MMM")</f>
        <v>Oct</v>
      </c>
      <c r="S2494" s="1" t="str">
        <f>TEXT(Table1[[#This Row],[Date Joined]],"YYYY")</f>
        <v>2017</v>
      </c>
    </row>
    <row r="2495" spans="1:19" x14ac:dyDescent="0.3">
      <c r="A2495" s="1" t="s">
        <v>2602</v>
      </c>
      <c r="B2495" s="1" t="s">
        <v>36</v>
      </c>
      <c r="C2495" s="1" t="s">
        <v>24</v>
      </c>
      <c r="D2495" s="2">
        <v>38</v>
      </c>
      <c r="E2495" s="1" t="s">
        <v>16</v>
      </c>
      <c r="F2495" s="1" t="s">
        <v>17</v>
      </c>
      <c r="G2495" s="28">
        <v>43015</v>
      </c>
      <c r="H2495" s="3">
        <v>50132.33</v>
      </c>
      <c r="I2495" s="1" t="s">
        <v>31</v>
      </c>
      <c r="J2495" s="1" t="s">
        <v>27</v>
      </c>
      <c r="K2495" s="1" t="s">
        <v>20</v>
      </c>
      <c r="L2495" s="1" t="s">
        <v>20</v>
      </c>
      <c r="M2495" s="1" t="s">
        <v>21</v>
      </c>
      <c r="N2495" s="1" t="s">
        <v>22</v>
      </c>
      <c r="O2495" s="1" t="s">
        <v>20</v>
      </c>
      <c r="P2495" s="1" t="str">
        <f>IFERROR( LOOKUP(Table1[[#This Row],[Age]],$AO$3:$AO$8,$AP$3:$AP$8), "Out of Range")</f>
        <v>35-45</v>
      </c>
      <c r="Q2495" s="1" t="str">
        <f>TEXT(Table1[[#This Row],[Date Joined]],"DD")</f>
        <v>07</v>
      </c>
      <c r="R2495" s="1" t="str">
        <f>TEXT(Table1[[#This Row],[Date Joined]],"MMM")</f>
        <v>Oct</v>
      </c>
      <c r="S2495" s="1" t="str">
        <f>TEXT(Table1[[#This Row],[Date Joined]],"YYYY")</f>
        <v>2017</v>
      </c>
    </row>
    <row r="2496" spans="1:19" x14ac:dyDescent="0.3">
      <c r="A2496" s="1" t="s">
        <v>1604</v>
      </c>
      <c r="B2496" s="1" t="s">
        <v>78</v>
      </c>
      <c r="C2496" s="1" t="s">
        <v>15</v>
      </c>
      <c r="D2496" s="2">
        <v>31</v>
      </c>
      <c r="E2496" s="1" t="s">
        <v>16</v>
      </c>
      <c r="F2496" s="1" t="s">
        <v>17</v>
      </c>
      <c r="G2496" s="28">
        <v>42950</v>
      </c>
      <c r="H2496" s="3">
        <v>51062.46</v>
      </c>
      <c r="I2496" s="1" t="s">
        <v>18</v>
      </c>
      <c r="J2496" s="1" t="s">
        <v>27</v>
      </c>
      <c r="K2496" s="1" t="s">
        <v>28</v>
      </c>
      <c r="L2496" s="1" t="s">
        <v>28</v>
      </c>
      <c r="M2496" s="1" t="s">
        <v>21</v>
      </c>
      <c r="N2496" s="1" t="s">
        <v>22</v>
      </c>
      <c r="O2496" s="1" t="s">
        <v>20</v>
      </c>
      <c r="P2496" s="1" t="str">
        <f>IFERROR( LOOKUP(Table1[[#This Row],[Age]],$AO$3:$AO$8,$AP$3:$AP$8), "Out of Range")</f>
        <v>26-35</v>
      </c>
      <c r="Q2496" s="1" t="str">
        <f>TEXT(Table1[[#This Row],[Date Joined]],"DD")</f>
        <v>03</v>
      </c>
      <c r="R2496" s="1" t="str">
        <f>TEXT(Table1[[#This Row],[Date Joined]],"MMM")</f>
        <v>Aug</v>
      </c>
      <c r="S2496" s="1" t="str">
        <f>TEXT(Table1[[#This Row],[Date Joined]],"YYYY")</f>
        <v>2017</v>
      </c>
    </row>
    <row r="2497" spans="1:19" x14ac:dyDescent="0.3">
      <c r="A2497" s="1" t="s">
        <v>2604</v>
      </c>
      <c r="B2497" s="1" t="s">
        <v>86</v>
      </c>
      <c r="C2497" s="1" t="s">
        <v>15</v>
      </c>
      <c r="D2497" s="2">
        <v>37</v>
      </c>
      <c r="E2497" s="1" t="s">
        <v>16</v>
      </c>
      <c r="F2497" s="1" t="s">
        <v>17</v>
      </c>
      <c r="G2497" s="28">
        <v>43015</v>
      </c>
      <c r="H2497" s="3">
        <v>36726.36</v>
      </c>
      <c r="I2497" s="1" t="s">
        <v>31</v>
      </c>
      <c r="J2497" s="1" t="s">
        <v>32</v>
      </c>
      <c r="K2497" s="1" t="s">
        <v>28</v>
      </c>
      <c r="L2497" s="1" t="s">
        <v>20</v>
      </c>
      <c r="M2497" s="1" t="s">
        <v>22</v>
      </c>
      <c r="N2497" s="1" t="s">
        <v>22</v>
      </c>
      <c r="O2497" s="1" t="s">
        <v>20</v>
      </c>
      <c r="P2497" s="1" t="str">
        <f>IFERROR( LOOKUP(Table1[[#This Row],[Age]],$AO$3:$AO$8,$AP$3:$AP$8), "Out of Range")</f>
        <v>35-45</v>
      </c>
      <c r="Q2497" s="1" t="str">
        <f>TEXT(Table1[[#This Row],[Date Joined]],"DD")</f>
        <v>07</v>
      </c>
      <c r="R2497" s="1" t="str">
        <f>TEXT(Table1[[#This Row],[Date Joined]],"MMM")</f>
        <v>Oct</v>
      </c>
      <c r="S2497" s="1" t="str">
        <f>TEXT(Table1[[#This Row],[Date Joined]],"YYYY")</f>
        <v>2017</v>
      </c>
    </row>
    <row r="2498" spans="1:19" x14ac:dyDescent="0.3">
      <c r="A2498" s="1" t="s">
        <v>2605</v>
      </c>
      <c r="B2498" s="1" t="s">
        <v>63</v>
      </c>
      <c r="C2498" s="1" t="s">
        <v>24</v>
      </c>
      <c r="D2498" s="2">
        <v>36</v>
      </c>
      <c r="E2498" s="1" t="s">
        <v>16</v>
      </c>
      <c r="F2498" s="1" t="s">
        <v>17</v>
      </c>
      <c r="G2498" s="28">
        <v>43015</v>
      </c>
      <c r="H2498" s="3">
        <v>166224.93</v>
      </c>
      <c r="I2498" s="1" t="s">
        <v>31</v>
      </c>
      <c r="J2498" s="1" t="s">
        <v>32</v>
      </c>
      <c r="K2498" s="1" t="s">
        <v>28</v>
      </c>
      <c r="L2498" s="1" t="s">
        <v>20</v>
      </c>
      <c r="M2498" s="1" t="s">
        <v>21</v>
      </c>
      <c r="N2498" s="1" t="s">
        <v>22</v>
      </c>
      <c r="O2498" s="1" t="s">
        <v>20</v>
      </c>
      <c r="P2498" s="1" t="str">
        <f>IFERROR( LOOKUP(Table1[[#This Row],[Age]],$AO$3:$AO$8,$AP$3:$AP$8), "Out of Range")</f>
        <v>35-45</v>
      </c>
      <c r="Q2498" s="1" t="str">
        <f>TEXT(Table1[[#This Row],[Date Joined]],"DD")</f>
        <v>07</v>
      </c>
      <c r="R2498" s="1" t="str">
        <f>TEXT(Table1[[#This Row],[Date Joined]],"MMM")</f>
        <v>Oct</v>
      </c>
      <c r="S2498" s="1" t="str">
        <f>TEXT(Table1[[#This Row],[Date Joined]],"YYYY")</f>
        <v>2017</v>
      </c>
    </row>
    <row r="2499" spans="1:19" x14ac:dyDescent="0.3">
      <c r="A2499" s="1" t="s">
        <v>1624</v>
      </c>
      <c r="B2499" s="1" t="s">
        <v>59</v>
      </c>
      <c r="C2499" s="1" t="s">
        <v>15</v>
      </c>
      <c r="D2499" s="2">
        <v>31</v>
      </c>
      <c r="E2499" s="1" t="s">
        <v>16</v>
      </c>
      <c r="F2499" s="1" t="s">
        <v>17</v>
      </c>
      <c r="G2499" s="28">
        <v>42952</v>
      </c>
      <c r="H2499" s="3">
        <v>13218.21</v>
      </c>
      <c r="I2499" s="1" t="s">
        <v>18</v>
      </c>
      <c r="J2499" s="1" t="s">
        <v>19</v>
      </c>
      <c r="K2499" s="1" t="s">
        <v>28</v>
      </c>
      <c r="L2499" s="1" t="s">
        <v>20</v>
      </c>
      <c r="M2499" s="1" t="s">
        <v>53</v>
      </c>
      <c r="N2499" s="1" t="s">
        <v>22</v>
      </c>
      <c r="O2499" s="1" t="s">
        <v>20</v>
      </c>
      <c r="P2499" s="1" t="str">
        <f>IFERROR( LOOKUP(Table1[[#This Row],[Age]],$AO$3:$AO$8,$AP$3:$AP$8), "Out of Range")</f>
        <v>26-35</v>
      </c>
      <c r="Q2499" s="1" t="str">
        <f>TEXT(Table1[[#This Row],[Date Joined]],"DD")</f>
        <v>05</v>
      </c>
      <c r="R2499" s="1" t="str">
        <f>TEXT(Table1[[#This Row],[Date Joined]],"MMM")</f>
        <v>Aug</v>
      </c>
      <c r="S2499" s="1" t="str">
        <f>TEXT(Table1[[#This Row],[Date Joined]],"YYYY")</f>
        <v>2017</v>
      </c>
    </row>
    <row r="2500" spans="1:19" x14ac:dyDescent="0.3">
      <c r="A2500" s="1" t="s">
        <v>1639</v>
      </c>
      <c r="B2500" s="1" t="s">
        <v>35</v>
      </c>
      <c r="C2500" s="1" t="s">
        <v>24</v>
      </c>
      <c r="D2500" s="2">
        <v>31</v>
      </c>
      <c r="E2500" s="1" t="s">
        <v>25</v>
      </c>
      <c r="F2500" s="1" t="s">
        <v>26</v>
      </c>
      <c r="G2500" s="28">
        <v>42953</v>
      </c>
      <c r="H2500" s="3">
        <v>68964.990000000005</v>
      </c>
      <c r="I2500" s="1" t="s">
        <v>18</v>
      </c>
      <c r="J2500" s="1" t="s">
        <v>27</v>
      </c>
      <c r="K2500" s="1" t="s">
        <v>28</v>
      </c>
      <c r="L2500" s="1" t="s">
        <v>20</v>
      </c>
      <c r="M2500" s="1" t="s">
        <v>53</v>
      </c>
      <c r="N2500" s="1" t="s">
        <v>22</v>
      </c>
      <c r="O2500" s="1" t="s">
        <v>20</v>
      </c>
      <c r="P2500" s="1" t="str">
        <f>IFERROR( LOOKUP(Table1[[#This Row],[Age]],$AO$3:$AO$8,$AP$3:$AP$8), "Out of Range")</f>
        <v>26-35</v>
      </c>
      <c r="Q2500" s="1" t="str">
        <f>TEXT(Table1[[#This Row],[Date Joined]],"DD")</f>
        <v>06</v>
      </c>
      <c r="R2500" s="1" t="str">
        <f>TEXT(Table1[[#This Row],[Date Joined]],"MMM")</f>
        <v>Aug</v>
      </c>
      <c r="S2500" s="1" t="str">
        <f>TEXT(Table1[[#This Row],[Date Joined]],"YYYY")</f>
        <v>2017</v>
      </c>
    </row>
    <row r="2501" spans="1:19" x14ac:dyDescent="0.3">
      <c r="A2501" s="1" t="s">
        <v>2608</v>
      </c>
      <c r="B2501" s="1" t="s">
        <v>67</v>
      </c>
      <c r="C2501" s="1" t="s">
        <v>15</v>
      </c>
      <c r="D2501" s="2">
        <v>56</v>
      </c>
      <c r="E2501" s="1" t="s">
        <v>40</v>
      </c>
      <c r="F2501" s="1" t="s">
        <v>26</v>
      </c>
      <c r="G2501" s="28">
        <v>43015</v>
      </c>
      <c r="H2501" s="3">
        <v>31634.9</v>
      </c>
      <c r="I2501" s="1" t="s">
        <v>18</v>
      </c>
      <c r="J2501" s="1" t="s">
        <v>32</v>
      </c>
      <c r="K2501" s="1" t="s">
        <v>20</v>
      </c>
      <c r="L2501" s="1" t="s">
        <v>20</v>
      </c>
      <c r="M2501" s="1" t="s">
        <v>53</v>
      </c>
      <c r="N2501" s="1" t="s">
        <v>22</v>
      </c>
      <c r="O2501" s="1" t="s">
        <v>28</v>
      </c>
      <c r="P2501" s="1" t="str">
        <f>IFERROR( LOOKUP(Table1[[#This Row],[Age]],$AO$3:$AO$8,$AP$3:$AP$8), "Out of Range")</f>
        <v>55-65</v>
      </c>
      <c r="Q2501" s="1" t="str">
        <f>TEXT(Table1[[#This Row],[Date Joined]],"DD")</f>
        <v>07</v>
      </c>
      <c r="R2501" s="1" t="str">
        <f>TEXT(Table1[[#This Row],[Date Joined]],"MMM")</f>
        <v>Oct</v>
      </c>
      <c r="S2501" s="1" t="str">
        <f>TEXT(Table1[[#This Row],[Date Joined]],"YYYY")</f>
        <v>2017</v>
      </c>
    </row>
    <row r="2502" spans="1:19" x14ac:dyDescent="0.3">
      <c r="A2502" s="1" t="s">
        <v>2609</v>
      </c>
      <c r="B2502" s="1" t="s">
        <v>71</v>
      </c>
      <c r="C2502" s="1" t="s">
        <v>15</v>
      </c>
      <c r="D2502" s="2">
        <v>59</v>
      </c>
      <c r="E2502" s="1" t="s">
        <v>40</v>
      </c>
      <c r="F2502" s="1" t="s">
        <v>26</v>
      </c>
      <c r="G2502" s="28">
        <v>43015</v>
      </c>
      <c r="H2502" s="3">
        <v>1029.8499999999999</v>
      </c>
      <c r="I2502" s="1" t="s">
        <v>31</v>
      </c>
      <c r="J2502" s="1" t="s">
        <v>32</v>
      </c>
      <c r="K2502" s="1" t="s">
        <v>20</v>
      </c>
      <c r="L2502" s="1" t="s">
        <v>20</v>
      </c>
      <c r="M2502" s="1" t="s">
        <v>21</v>
      </c>
      <c r="N2502" s="1" t="s">
        <v>22</v>
      </c>
      <c r="O2502" s="1" t="s">
        <v>20</v>
      </c>
      <c r="P2502" s="1" t="str">
        <f>IFERROR( LOOKUP(Table1[[#This Row],[Age]],$AO$3:$AO$8,$AP$3:$AP$8), "Out of Range")</f>
        <v>55-65</v>
      </c>
      <c r="Q2502" s="1" t="str">
        <f>TEXT(Table1[[#This Row],[Date Joined]],"DD")</f>
        <v>07</v>
      </c>
      <c r="R2502" s="1" t="str">
        <f>TEXT(Table1[[#This Row],[Date Joined]],"MMM")</f>
        <v>Oct</v>
      </c>
      <c r="S2502" s="1" t="str">
        <f>TEXT(Table1[[#This Row],[Date Joined]],"YYYY")</f>
        <v>2017</v>
      </c>
    </row>
    <row r="2503" spans="1:19" x14ac:dyDescent="0.3">
      <c r="A2503" s="1" t="s">
        <v>1681</v>
      </c>
      <c r="B2503" s="1" t="s">
        <v>78</v>
      </c>
      <c r="C2503" s="1" t="s">
        <v>15</v>
      </c>
      <c r="D2503" s="2">
        <v>31</v>
      </c>
      <c r="E2503" s="1" t="s">
        <v>40</v>
      </c>
      <c r="F2503" s="1" t="s">
        <v>17</v>
      </c>
      <c r="G2503" s="28">
        <v>42957</v>
      </c>
      <c r="H2503" s="3">
        <v>185419.67</v>
      </c>
      <c r="I2503" s="1" t="s">
        <v>18</v>
      </c>
      <c r="J2503" s="1" t="s">
        <v>27</v>
      </c>
      <c r="K2503" s="1" t="s">
        <v>28</v>
      </c>
      <c r="L2503" s="1" t="s">
        <v>20</v>
      </c>
      <c r="M2503" s="1" t="s">
        <v>21</v>
      </c>
      <c r="N2503" s="1" t="s">
        <v>22</v>
      </c>
      <c r="O2503" s="1" t="s">
        <v>20</v>
      </c>
      <c r="P2503" s="1" t="str">
        <f>IFERROR( LOOKUP(Table1[[#This Row],[Age]],$AO$3:$AO$8,$AP$3:$AP$8), "Out of Range")</f>
        <v>26-35</v>
      </c>
      <c r="Q2503" s="1" t="str">
        <f>TEXT(Table1[[#This Row],[Date Joined]],"DD")</f>
        <v>10</v>
      </c>
      <c r="R2503" s="1" t="str">
        <f>TEXT(Table1[[#This Row],[Date Joined]],"MMM")</f>
        <v>Aug</v>
      </c>
      <c r="S2503" s="1" t="str">
        <f>TEXT(Table1[[#This Row],[Date Joined]],"YYYY")</f>
        <v>2017</v>
      </c>
    </row>
    <row r="2504" spans="1:19" x14ac:dyDescent="0.3">
      <c r="A2504" s="1" t="s">
        <v>1754</v>
      </c>
      <c r="B2504" s="1" t="s">
        <v>35</v>
      </c>
      <c r="C2504" s="1" t="s">
        <v>24</v>
      </c>
      <c r="D2504" s="2">
        <v>31</v>
      </c>
      <c r="E2504" s="1" t="s">
        <v>16</v>
      </c>
      <c r="F2504" s="1" t="s">
        <v>17</v>
      </c>
      <c r="G2504" s="28">
        <v>42964</v>
      </c>
      <c r="H2504" s="3">
        <v>68252.28</v>
      </c>
      <c r="I2504" s="1" t="s">
        <v>18</v>
      </c>
      <c r="J2504" s="1" t="s">
        <v>27</v>
      </c>
      <c r="K2504" s="1" t="s">
        <v>20</v>
      </c>
      <c r="L2504" s="1" t="s">
        <v>20</v>
      </c>
      <c r="M2504" s="1" t="s">
        <v>21</v>
      </c>
      <c r="N2504" s="1" t="s">
        <v>22</v>
      </c>
      <c r="O2504" s="1" t="s">
        <v>20</v>
      </c>
      <c r="P2504" s="1" t="str">
        <f>IFERROR( LOOKUP(Table1[[#This Row],[Age]],$AO$3:$AO$8,$AP$3:$AP$8), "Out of Range")</f>
        <v>26-35</v>
      </c>
      <c r="Q2504" s="1" t="str">
        <f>TEXT(Table1[[#This Row],[Date Joined]],"DD")</f>
        <v>17</v>
      </c>
      <c r="R2504" s="1" t="str">
        <f>TEXT(Table1[[#This Row],[Date Joined]],"MMM")</f>
        <v>Aug</v>
      </c>
      <c r="S2504" s="1" t="str">
        <f>TEXT(Table1[[#This Row],[Date Joined]],"YYYY")</f>
        <v>2017</v>
      </c>
    </row>
    <row r="2505" spans="1:19" x14ac:dyDescent="0.3">
      <c r="A2505" s="1" t="s">
        <v>2612</v>
      </c>
      <c r="B2505" s="1" t="s">
        <v>46</v>
      </c>
      <c r="C2505" s="1" t="s">
        <v>24</v>
      </c>
      <c r="D2505" s="2">
        <v>35</v>
      </c>
      <c r="E2505" s="1" t="s">
        <v>16</v>
      </c>
      <c r="F2505" s="1" t="s">
        <v>41</v>
      </c>
      <c r="G2505" s="28">
        <v>43016</v>
      </c>
      <c r="H2505" s="3">
        <v>62927.18</v>
      </c>
      <c r="I2505" s="1" t="s">
        <v>18</v>
      </c>
      <c r="J2505" s="1" t="s">
        <v>32</v>
      </c>
      <c r="K2505" s="1" t="s">
        <v>20</v>
      </c>
      <c r="L2505" s="1" t="s">
        <v>20</v>
      </c>
      <c r="M2505" s="1" t="s">
        <v>21</v>
      </c>
      <c r="N2505" s="1" t="s">
        <v>22</v>
      </c>
      <c r="O2505" s="1" t="s">
        <v>20</v>
      </c>
      <c r="P2505" s="1" t="str">
        <f>IFERROR( LOOKUP(Table1[[#This Row],[Age]],$AO$3:$AO$8,$AP$3:$AP$8), "Out of Range")</f>
        <v>35-45</v>
      </c>
      <c r="Q2505" s="1" t="str">
        <f>TEXT(Table1[[#This Row],[Date Joined]],"DD")</f>
        <v>08</v>
      </c>
      <c r="R2505" s="1" t="str">
        <f>TEXT(Table1[[#This Row],[Date Joined]],"MMM")</f>
        <v>Oct</v>
      </c>
      <c r="S2505" s="1" t="str">
        <f>TEXT(Table1[[#This Row],[Date Joined]],"YYYY")</f>
        <v>2017</v>
      </c>
    </row>
    <row r="2506" spans="1:19" x14ac:dyDescent="0.3">
      <c r="A2506" s="1" t="s">
        <v>2613</v>
      </c>
      <c r="B2506" s="1" t="s">
        <v>66</v>
      </c>
      <c r="C2506" s="1" t="s">
        <v>15</v>
      </c>
      <c r="D2506" s="2">
        <v>46</v>
      </c>
      <c r="E2506" s="1" t="s">
        <v>16</v>
      </c>
      <c r="F2506" s="1" t="s">
        <v>26</v>
      </c>
      <c r="G2506" s="28">
        <v>43016</v>
      </c>
      <c r="H2506" s="3">
        <v>33309.089999999997</v>
      </c>
      <c r="I2506" s="1" t="s">
        <v>18</v>
      </c>
      <c r="J2506" s="1" t="s">
        <v>27</v>
      </c>
      <c r="K2506" s="1" t="s">
        <v>28</v>
      </c>
      <c r="L2506" s="1" t="s">
        <v>28</v>
      </c>
      <c r="M2506" s="1" t="s">
        <v>21</v>
      </c>
      <c r="N2506" s="1" t="s">
        <v>22</v>
      </c>
      <c r="O2506" s="1" t="s">
        <v>20</v>
      </c>
      <c r="P2506" s="1" t="str">
        <f>IFERROR( LOOKUP(Table1[[#This Row],[Age]],$AO$3:$AO$8,$AP$3:$AP$8), "Out of Range")</f>
        <v>45-55</v>
      </c>
      <c r="Q2506" s="1" t="str">
        <f>TEXT(Table1[[#This Row],[Date Joined]],"DD")</f>
        <v>08</v>
      </c>
      <c r="R2506" s="1" t="str">
        <f>TEXT(Table1[[#This Row],[Date Joined]],"MMM")</f>
        <v>Oct</v>
      </c>
      <c r="S2506" s="1" t="str">
        <f>TEXT(Table1[[#This Row],[Date Joined]],"YYYY")</f>
        <v>2017</v>
      </c>
    </row>
    <row r="2507" spans="1:19" x14ac:dyDescent="0.3">
      <c r="A2507" s="1" t="s">
        <v>2614</v>
      </c>
      <c r="B2507" s="1" t="s">
        <v>94</v>
      </c>
      <c r="C2507" s="1" t="s">
        <v>15</v>
      </c>
      <c r="D2507" s="2">
        <v>41</v>
      </c>
      <c r="E2507" s="1" t="s">
        <v>16</v>
      </c>
      <c r="F2507" s="1" t="s">
        <v>17</v>
      </c>
      <c r="G2507" s="28">
        <v>43016</v>
      </c>
      <c r="H2507" s="3">
        <v>42505.25</v>
      </c>
      <c r="I2507" s="1" t="s">
        <v>49</v>
      </c>
      <c r="J2507" s="1" t="s">
        <v>32</v>
      </c>
      <c r="K2507" s="1" t="s">
        <v>20</v>
      </c>
      <c r="L2507" s="1" t="s">
        <v>28</v>
      </c>
      <c r="M2507" s="1" t="s">
        <v>21</v>
      </c>
      <c r="N2507" s="1" t="s">
        <v>22</v>
      </c>
      <c r="O2507" s="1" t="s">
        <v>20</v>
      </c>
      <c r="P2507" s="1" t="str">
        <f>IFERROR( LOOKUP(Table1[[#This Row],[Age]],$AO$3:$AO$8,$AP$3:$AP$8), "Out of Range")</f>
        <v>35-45</v>
      </c>
      <c r="Q2507" s="1" t="str">
        <f>TEXT(Table1[[#This Row],[Date Joined]],"DD")</f>
        <v>08</v>
      </c>
      <c r="R2507" s="1" t="str">
        <f>TEXT(Table1[[#This Row],[Date Joined]],"MMM")</f>
        <v>Oct</v>
      </c>
      <c r="S2507" s="1" t="str">
        <f>TEXT(Table1[[#This Row],[Date Joined]],"YYYY")</f>
        <v>2017</v>
      </c>
    </row>
    <row r="2508" spans="1:19" x14ac:dyDescent="0.3">
      <c r="A2508" s="1" t="s">
        <v>2615</v>
      </c>
      <c r="B2508" s="1" t="s">
        <v>75</v>
      </c>
      <c r="C2508" s="1" t="s">
        <v>24</v>
      </c>
      <c r="D2508" s="2">
        <v>42</v>
      </c>
      <c r="E2508" s="1" t="s">
        <v>16</v>
      </c>
      <c r="F2508" s="1" t="s">
        <v>17</v>
      </c>
      <c r="G2508" s="28">
        <v>43016</v>
      </c>
      <c r="H2508" s="3">
        <v>82377.009999999995</v>
      </c>
      <c r="I2508" s="1" t="s">
        <v>18</v>
      </c>
      <c r="J2508" s="1" t="s">
        <v>27</v>
      </c>
      <c r="K2508" s="1" t="s">
        <v>28</v>
      </c>
      <c r="L2508" s="1" t="s">
        <v>20</v>
      </c>
      <c r="M2508" s="1" t="s">
        <v>21</v>
      </c>
      <c r="N2508" s="1" t="s">
        <v>22</v>
      </c>
      <c r="O2508" s="1" t="s">
        <v>20</v>
      </c>
      <c r="P2508" s="1" t="str">
        <f>IFERROR( LOOKUP(Table1[[#This Row],[Age]],$AO$3:$AO$8,$AP$3:$AP$8), "Out of Range")</f>
        <v>35-45</v>
      </c>
      <c r="Q2508" s="1" t="str">
        <f>TEXT(Table1[[#This Row],[Date Joined]],"DD")</f>
        <v>08</v>
      </c>
      <c r="R2508" s="1" t="str">
        <f>TEXT(Table1[[#This Row],[Date Joined]],"MMM")</f>
        <v>Oct</v>
      </c>
      <c r="S2508" s="1" t="str">
        <f>TEXT(Table1[[#This Row],[Date Joined]],"YYYY")</f>
        <v>2017</v>
      </c>
    </row>
    <row r="2509" spans="1:19" x14ac:dyDescent="0.3">
      <c r="A2509" s="1" t="s">
        <v>2616</v>
      </c>
      <c r="B2509" s="1" t="s">
        <v>101</v>
      </c>
      <c r="C2509" s="1" t="s">
        <v>15</v>
      </c>
      <c r="D2509" s="2">
        <v>42</v>
      </c>
      <c r="E2509" s="1" t="s">
        <v>16</v>
      </c>
      <c r="F2509" s="1" t="s">
        <v>17</v>
      </c>
      <c r="G2509" s="28">
        <v>43016</v>
      </c>
      <c r="H2509" s="3">
        <v>49699.48</v>
      </c>
      <c r="I2509" s="1" t="s">
        <v>31</v>
      </c>
      <c r="J2509" s="1" t="s">
        <v>27</v>
      </c>
      <c r="K2509" s="1" t="s">
        <v>28</v>
      </c>
      <c r="L2509" s="1" t="s">
        <v>20</v>
      </c>
      <c r="M2509" s="1" t="s">
        <v>21</v>
      </c>
      <c r="N2509" s="1" t="s">
        <v>22</v>
      </c>
      <c r="O2509" s="1" t="s">
        <v>20</v>
      </c>
      <c r="P2509" s="1" t="str">
        <f>IFERROR( LOOKUP(Table1[[#This Row],[Age]],$AO$3:$AO$8,$AP$3:$AP$8), "Out of Range")</f>
        <v>35-45</v>
      </c>
      <c r="Q2509" s="1" t="str">
        <f>TEXT(Table1[[#This Row],[Date Joined]],"DD")</f>
        <v>08</v>
      </c>
      <c r="R2509" s="1" t="str">
        <f>TEXT(Table1[[#This Row],[Date Joined]],"MMM")</f>
        <v>Oct</v>
      </c>
      <c r="S2509" s="1" t="str">
        <f>TEXT(Table1[[#This Row],[Date Joined]],"YYYY")</f>
        <v>2017</v>
      </c>
    </row>
    <row r="2510" spans="1:19" x14ac:dyDescent="0.3">
      <c r="A2510" s="1" t="s">
        <v>1790</v>
      </c>
      <c r="B2510" s="1" t="s">
        <v>60</v>
      </c>
      <c r="C2510" s="1" t="s">
        <v>24</v>
      </c>
      <c r="D2510" s="2">
        <v>31</v>
      </c>
      <c r="E2510" s="1" t="s">
        <v>25</v>
      </c>
      <c r="F2510" s="1" t="s">
        <v>41</v>
      </c>
      <c r="G2510" s="28">
        <v>42967</v>
      </c>
      <c r="H2510" s="3">
        <v>46138.85</v>
      </c>
      <c r="I2510" s="1" t="s">
        <v>18</v>
      </c>
      <c r="J2510" s="1" t="s">
        <v>22</v>
      </c>
      <c r="K2510" s="1" t="s">
        <v>20</v>
      </c>
      <c r="L2510" s="1" t="s">
        <v>20</v>
      </c>
      <c r="M2510" s="1" t="s">
        <v>21</v>
      </c>
      <c r="N2510" s="1" t="s">
        <v>22</v>
      </c>
      <c r="O2510" s="1" t="s">
        <v>20</v>
      </c>
      <c r="P2510" s="1" t="str">
        <f>IFERROR( LOOKUP(Table1[[#This Row],[Age]],$AO$3:$AO$8,$AP$3:$AP$8), "Out of Range")</f>
        <v>26-35</v>
      </c>
      <c r="Q2510" s="1" t="str">
        <f>TEXT(Table1[[#This Row],[Date Joined]],"DD")</f>
        <v>20</v>
      </c>
      <c r="R2510" s="1" t="str">
        <f>TEXT(Table1[[#This Row],[Date Joined]],"MMM")</f>
        <v>Aug</v>
      </c>
      <c r="S2510" s="1" t="str">
        <f>TEXT(Table1[[#This Row],[Date Joined]],"YYYY")</f>
        <v>2017</v>
      </c>
    </row>
    <row r="2511" spans="1:19" x14ac:dyDescent="0.3">
      <c r="A2511" s="1" t="s">
        <v>2618</v>
      </c>
      <c r="B2511" s="1" t="s">
        <v>72</v>
      </c>
      <c r="C2511" s="1" t="s">
        <v>15</v>
      </c>
      <c r="D2511" s="2">
        <v>37</v>
      </c>
      <c r="E2511" s="1" t="s">
        <v>16</v>
      </c>
      <c r="F2511" s="1" t="s">
        <v>26</v>
      </c>
      <c r="G2511" s="28">
        <v>43016</v>
      </c>
      <c r="H2511" s="3">
        <v>42366</v>
      </c>
      <c r="I2511" s="1" t="s">
        <v>18</v>
      </c>
      <c r="J2511" s="1" t="s">
        <v>19</v>
      </c>
      <c r="K2511" s="1" t="s">
        <v>28</v>
      </c>
      <c r="L2511" s="1" t="s">
        <v>20</v>
      </c>
      <c r="M2511" s="1" t="s">
        <v>22</v>
      </c>
      <c r="N2511" s="1" t="s">
        <v>22</v>
      </c>
      <c r="O2511" s="1" t="s">
        <v>20</v>
      </c>
      <c r="P2511" s="1" t="str">
        <f>IFERROR( LOOKUP(Table1[[#This Row],[Age]],$AO$3:$AO$8,$AP$3:$AP$8), "Out of Range")</f>
        <v>35-45</v>
      </c>
      <c r="Q2511" s="1" t="str">
        <f>TEXT(Table1[[#This Row],[Date Joined]],"DD")</f>
        <v>08</v>
      </c>
      <c r="R2511" s="1" t="str">
        <f>TEXT(Table1[[#This Row],[Date Joined]],"MMM")</f>
        <v>Oct</v>
      </c>
      <c r="S2511" s="1" t="str">
        <f>TEXT(Table1[[#This Row],[Date Joined]],"YYYY")</f>
        <v>2017</v>
      </c>
    </row>
    <row r="2512" spans="1:19" x14ac:dyDescent="0.3">
      <c r="A2512" s="1" t="s">
        <v>2619</v>
      </c>
      <c r="B2512" s="1" t="s">
        <v>74</v>
      </c>
      <c r="C2512" s="1" t="s">
        <v>15</v>
      </c>
      <c r="D2512" s="2">
        <v>37</v>
      </c>
      <c r="E2512" s="1" t="s">
        <v>16</v>
      </c>
      <c r="F2512" s="1" t="s">
        <v>41</v>
      </c>
      <c r="G2512" s="28">
        <v>43016</v>
      </c>
      <c r="H2512" s="3">
        <v>13162.55</v>
      </c>
      <c r="I2512" s="1" t="s">
        <v>49</v>
      </c>
      <c r="J2512" s="1" t="s">
        <v>27</v>
      </c>
      <c r="K2512" s="1" t="s">
        <v>20</v>
      </c>
      <c r="L2512" s="1" t="s">
        <v>28</v>
      </c>
      <c r="M2512" s="1" t="s">
        <v>22</v>
      </c>
      <c r="N2512" s="1" t="s">
        <v>22</v>
      </c>
      <c r="O2512" s="1" t="s">
        <v>20</v>
      </c>
      <c r="P2512" s="1" t="str">
        <f>IFERROR( LOOKUP(Table1[[#This Row],[Age]],$AO$3:$AO$8,$AP$3:$AP$8), "Out of Range")</f>
        <v>35-45</v>
      </c>
      <c r="Q2512" s="1" t="str">
        <f>TEXT(Table1[[#This Row],[Date Joined]],"DD")</f>
        <v>08</v>
      </c>
      <c r="R2512" s="1" t="str">
        <f>TEXT(Table1[[#This Row],[Date Joined]],"MMM")</f>
        <v>Oct</v>
      </c>
      <c r="S2512" s="1" t="str">
        <f>TEXT(Table1[[#This Row],[Date Joined]],"YYYY")</f>
        <v>2017</v>
      </c>
    </row>
    <row r="2513" spans="1:19" x14ac:dyDescent="0.3">
      <c r="A2513" s="1" t="s">
        <v>2620</v>
      </c>
      <c r="B2513" s="1" t="s">
        <v>72</v>
      </c>
      <c r="C2513" s="1" t="s">
        <v>24</v>
      </c>
      <c r="D2513" s="2">
        <v>41</v>
      </c>
      <c r="E2513" s="1" t="s">
        <v>16</v>
      </c>
      <c r="F2513" s="1" t="s">
        <v>17</v>
      </c>
      <c r="G2513" s="28">
        <v>43016</v>
      </c>
      <c r="H2513" s="3">
        <v>53989.78</v>
      </c>
      <c r="I2513" s="1" t="s">
        <v>18</v>
      </c>
      <c r="J2513" s="1" t="s">
        <v>19</v>
      </c>
      <c r="K2513" s="1" t="s">
        <v>20</v>
      </c>
      <c r="L2513" s="1" t="s">
        <v>20</v>
      </c>
      <c r="M2513" s="1" t="s">
        <v>21</v>
      </c>
      <c r="N2513" s="1" t="s">
        <v>22</v>
      </c>
      <c r="O2513" s="1" t="s">
        <v>20</v>
      </c>
      <c r="P2513" s="1" t="str">
        <f>IFERROR( LOOKUP(Table1[[#This Row],[Age]],$AO$3:$AO$8,$AP$3:$AP$8), "Out of Range")</f>
        <v>35-45</v>
      </c>
      <c r="Q2513" s="1" t="str">
        <f>TEXT(Table1[[#This Row],[Date Joined]],"DD")</f>
        <v>08</v>
      </c>
      <c r="R2513" s="1" t="str">
        <f>TEXT(Table1[[#This Row],[Date Joined]],"MMM")</f>
        <v>Oct</v>
      </c>
      <c r="S2513" s="1" t="str">
        <f>TEXT(Table1[[#This Row],[Date Joined]],"YYYY")</f>
        <v>2017</v>
      </c>
    </row>
    <row r="2514" spans="1:19" x14ac:dyDescent="0.3">
      <c r="A2514" s="1" t="s">
        <v>1796</v>
      </c>
      <c r="B2514" s="1" t="s">
        <v>85</v>
      </c>
      <c r="C2514" s="1" t="s">
        <v>15</v>
      </c>
      <c r="D2514" s="2">
        <v>31</v>
      </c>
      <c r="E2514" s="1" t="s">
        <v>16</v>
      </c>
      <c r="F2514" s="1" t="s">
        <v>17</v>
      </c>
      <c r="G2514" s="28">
        <v>42968</v>
      </c>
      <c r="H2514" s="3">
        <v>135462.43</v>
      </c>
      <c r="I2514" s="1" t="s">
        <v>49</v>
      </c>
      <c r="J2514" s="1" t="s">
        <v>27</v>
      </c>
      <c r="K2514" s="1" t="s">
        <v>28</v>
      </c>
      <c r="L2514" s="1" t="s">
        <v>20</v>
      </c>
      <c r="M2514" s="1" t="s">
        <v>22</v>
      </c>
      <c r="N2514" s="1" t="s">
        <v>22</v>
      </c>
      <c r="O2514" s="1" t="s">
        <v>20</v>
      </c>
      <c r="P2514" s="1" t="str">
        <f>IFERROR( LOOKUP(Table1[[#This Row],[Age]],$AO$3:$AO$8,$AP$3:$AP$8), "Out of Range")</f>
        <v>26-35</v>
      </c>
      <c r="Q2514" s="1" t="str">
        <f>TEXT(Table1[[#This Row],[Date Joined]],"DD")</f>
        <v>21</v>
      </c>
      <c r="R2514" s="1" t="str">
        <f>TEXT(Table1[[#This Row],[Date Joined]],"MMM")</f>
        <v>Aug</v>
      </c>
      <c r="S2514" s="1" t="str">
        <f>TEXT(Table1[[#This Row],[Date Joined]],"YYYY")</f>
        <v>2017</v>
      </c>
    </row>
    <row r="2515" spans="1:19" x14ac:dyDescent="0.3">
      <c r="A2515" s="1" t="s">
        <v>2622</v>
      </c>
      <c r="B2515" s="1" t="s">
        <v>66</v>
      </c>
      <c r="C2515" s="1" t="s">
        <v>15</v>
      </c>
      <c r="D2515" s="2">
        <v>62</v>
      </c>
      <c r="E2515" s="1" t="s">
        <v>40</v>
      </c>
      <c r="F2515" s="1" t="s">
        <v>26</v>
      </c>
      <c r="G2515" s="28">
        <v>43016</v>
      </c>
      <c r="H2515" s="3">
        <v>124768.36</v>
      </c>
      <c r="I2515" s="1" t="s">
        <v>18</v>
      </c>
      <c r="J2515" s="1" t="s">
        <v>19</v>
      </c>
      <c r="K2515" s="1" t="s">
        <v>28</v>
      </c>
      <c r="L2515" s="1" t="s">
        <v>20</v>
      </c>
      <c r="M2515" s="1" t="s">
        <v>22</v>
      </c>
      <c r="N2515" s="1" t="s">
        <v>22</v>
      </c>
      <c r="O2515" s="1" t="s">
        <v>20</v>
      </c>
      <c r="P2515" s="1" t="str">
        <f>IFERROR( LOOKUP(Table1[[#This Row],[Age]],$AO$3:$AO$8,$AP$3:$AP$8), "Out of Range")</f>
        <v>55-65</v>
      </c>
      <c r="Q2515" s="1" t="str">
        <f>TEXT(Table1[[#This Row],[Date Joined]],"DD")</f>
        <v>08</v>
      </c>
      <c r="R2515" s="1" t="str">
        <f>TEXT(Table1[[#This Row],[Date Joined]],"MMM")</f>
        <v>Oct</v>
      </c>
      <c r="S2515" s="1" t="str">
        <f>TEXT(Table1[[#This Row],[Date Joined]],"YYYY")</f>
        <v>2017</v>
      </c>
    </row>
    <row r="2516" spans="1:19" x14ac:dyDescent="0.3">
      <c r="A2516" s="1" t="s">
        <v>2623</v>
      </c>
      <c r="B2516" s="1" t="s">
        <v>100</v>
      </c>
      <c r="C2516" s="1" t="s">
        <v>15</v>
      </c>
      <c r="D2516" s="2">
        <v>46</v>
      </c>
      <c r="E2516" s="1" t="s">
        <v>40</v>
      </c>
      <c r="F2516" s="1" t="s">
        <v>41</v>
      </c>
      <c r="G2516" s="28">
        <v>43016</v>
      </c>
      <c r="H2516" s="3">
        <v>114328.49</v>
      </c>
      <c r="I2516" s="1" t="s">
        <v>31</v>
      </c>
      <c r="J2516" s="1" t="s">
        <v>22</v>
      </c>
      <c r="K2516" s="1" t="s">
        <v>28</v>
      </c>
      <c r="L2516" s="1" t="s">
        <v>20</v>
      </c>
      <c r="M2516" s="1" t="s">
        <v>22</v>
      </c>
      <c r="N2516" s="1" t="s">
        <v>22</v>
      </c>
      <c r="O2516" s="1" t="s">
        <v>20</v>
      </c>
      <c r="P2516" s="1" t="str">
        <f>IFERROR( LOOKUP(Table1[[#This Row],[Age]],$AO$3:$AO$8,$AP$3:$AP$8), "Out of Range")</f>
        <v>45-55</v>
      </c>
      <c r="Q2516" s="1" t="str">
        <f>TEXT(Table1[[#This Row],[Date Joined]],"DD")</f>
        <v>08</v>
      </c>
      <c r="R2516" s="1" t="str">
        <f>TEXT(Table1[[#This Row],[Date Joined]],"MMM")</f>
        <v>Oct</v>
      </c>
      <c r="S2516" s="1" t="str">
        <f>TEXT(Table1[[#This Row],[Date Joined]],"YYYY")</f>
        <v>2017</v>
      </c>
    </row>
    <row r="2517" spans="1:19" x14ac:dyDescent="0.3">
      <c r="A2517" s="1" t="s">
        <v>2624</v>
      </c>
      <c r="B2517" s="1" t="s">
        <v>92</v>
      </c>
      <c r="C2517" s="1" t="s">
        <v>15</v>
      </c>
      <c r="D2517" s="2">
        <v>54</v>
      </c>
      <c r="E2517" s="1" t="s">
        <v>40</v>
      </c>
      <c r="F2517" s="1" t="s">
        <v>26</v>
      </c>
      <c r="G2517" s="28">
        <v>43016</v>
      </c>
      <c r="H2517" s="3">
        <v>143819.28</v>
      </c>
      <c r="I2517" s="1" t="s">
        <v>18</v>
      </c>
      <c r="J2517" s="1" t="s">
        <v>27</v>
      </c>
      <c r="K2517" s="1" t="s">
        <v>28</v>
      </c>
      <c r="L2517" s="1" t="s">
        <v>20</v>
      </c>
      <c r="M2517" s="1" t="s">
        <v>21</v>
      </c>
      <c r="N2517" s="1" t="s">
        <v>22</v>
      </c>
      <c r="O2517" s="1" t="s">
        <v>20</v>
      </c>
      <c r="P2517" s="1" t="str">
        <f>IFERROR( LOOKUP(Table1[[#This Row],[Age]],$AO$3:$AO$8,$AP$3:$AP$8), "Out of Range")</f>
        <v>45-55</v>
      </c>
      <c r="Q2517" s="1" t="str">
        <f>TEXT(Table1[[#This Row],[Date Joined]],"DD")</f>
        <v>08</v>
      </c>
      <c r="R2517" s="1" t="str">
        <f>TEXT(Table1[[#This Row],[Date Joined]],"MMM")</f>
        <v>Oct</v>
      </c>
      <c r="S2517" s="1" t="str">
        <f>TEXT(Table1[[#This Row],[Date Joined]],"YYYY")</f>
        <v>2017</v>
      </c>
    </row>
    <row r="2518" spans="1:19" x14ac:dyDescent="0.3">
      <c r="A2518" s="1" t="s">
        <v>2625</v>
      </c>
      <c r="B2518" s="1" t="s">
        <v>73</v>
      </c>
      <c r="C2518" s="1" t="s">
        <v>24</v>
      </c>
      <c r="D2518" s="2">
        <v>60</v>
      </c>
      <c r="E2518" s="1" t="s">
        <v>40</v>
      </c>
      <c r="F2518" s="1" t="s">
        <v>41</v>
      </c>
      <c r="G2518" s="28">
        <v>43016</v>
      </c>
      <c r="H2518" s="3">
        <v>71553.81</v>
      </c>
      <c r="I2518" s="1" t="s">
        <v>18</v>
      </c>
      <c r="J2518" s="1" t="s">
        <v>32</v>
      </c>
      <c r="K2518" s="1" t="s">
        <v>28</v>
      </c>
      <c r="L2518" s="1" t="s">
        <v>20</v>
      </c>
      <c r="M2518" s="1" t="s">
        <v>21</v>
      </c>
      <c r="N2518" s="1" t="s">
        <v>22</v>
      </c>
      <c r="O2518" s="1" t="s">
        <v>20</v>
      </c>
      <c r="P2518" s="1" t="str">
        <f>IFERROR( LOOKUP(Table1[[#This Row],[Age]],$AO$3:$AO$8,$AP$3:$AP$8), "Out of Range")</f>
        <v>55-65</v>
      </c>
      <c r="Q2518" s="1" t="str">
        <f>TEXT(Table1[[#This Row],[Date Joined]],"DD")</f>
        <v>08</v>
      </c>
      <c r="R2518" s="1" t="str">
        <f>TEXT(Table1[[#This Row],[Date Joined]],"MMM")</f>
        <v>Oct</v>
      </c>
      <c r="S2518" s="1" t="str">
        <f>TEXT(Table1[[#This Row],[Date Joined]],"YYYY")</f>
        <v>2017</v>
      </c>
    </row>
    <row r="2519" spans="1:19" x14ac:dyDescent="0.3">
      <c r="A2519" s="1" t="s">
        <v>2626</v>
      </c>
      <c r="B2519" s="1" t="s">
        <v>72</v>
      </c>
      <c r="C2519" s="1" t="s">
        <v>15</v>
      </c>
      <c r="D2519" s="2">
        <v>44</v>
      </c>
      <c r="E2519" s="1" t="s">
        <v>40</v>
      </c>
      <c r="F2519" s="1" t="s">
        <v>26</v>
      </c>
      <c r="G2519" s="28">
        <v>43016</v>
      </c>
      <c r="H2519" s="3">
        <v>9995.06</v>
      </c>
      <c r="I2519" s="1" t="s">
        <v>18</v>
      </c>
      <c r="J2519" s="1" t="s">
        <v>22</v>
      </c>
      <c r="K2519" s="1" t="s">
        <v>28</v>
      </c>
      <c r="L2519" s="1" t="s">
        <v>20</v>
      </c>
      <c r="M2519" s="1" t="s">
        <v>22</v>
      </c>
      <c r="N2519" s="1" t="s">
        <v>22</v>
      </c>
      <c r="O2519" s="1" t="s">
        <v>20</v>
      </c>
      <c r="P2519" s="1" t="str">
        <f>IFERROR( LOOKUP(Table1[[#This Row],[Age]],$AO$3:$AO$8,$AP$3:$AP$8), "Out of Range")</f>
        <v>35-45</v>
      </c>
      <c r="Q2519" s="1" t="str">
        <f>TEXT(Table1[[#This Row],[Date Joined]],"DD")</f>
        <v>08</v>
      </c>
      <c r="R2519" s="1" t="str">
        <f>TEXT(Table1[[#This Row],[Date Joined]],"MMM")</f>
        <v>Oct</v>
      </c>
      <c r="S2519" s="1" t="str">
        <f>TEXT(Table1[[#This Row],[Date Joined]],"YYYY")</f>
        <v>2017</v>
      </c>
    </row>
    <row r="2520" spans="1:19" x14ac:dyDescent="0.3">
      <c r="A2520" s="1" t="s">
        <v>2627</v>
      </c>
      <c r="B2520" s="1" t="s">
        <v>55</v>
      </c>
      <c r="C2520" s="1" t="s">
        <v>15</v>
      </c>
      <c r="D2520" s="2">
        <v>52</v>
      </c>
      <c r="E2520" s="1" t="s">
        <v>40</v>
      </c>
      <c r="F2520" s="1" t="s">
        <v>26</v>
      </c>
      <c r="G2520" s="28">
        <v>43016</v>
      </c>
      <c r="H2520" s="3">
        <v>1006.1</v>
      </c>
      <c r="I2520" s="1" t="s">
        <v>31</v>
      </c>
      <c r="J2520" s="1" t="s">
        <v>27</v>
      </c>
      <c r="K2520" s="1" t="s">
        <v>20</v>
      </c>
      <c r="L2520" s="1" t="s">
        <v>20</v>
      </c>
      <c r="M2520" s="1" t="s">
        <v>21</v>
      </c>
      <c r="N2520" s="1" t="s">
        <v>22</v>
      </c>
      <c r="O2520" s="1" t="s">
        <v>20</v>
      </c>
      <c r="P2520" s="1" t="str">
        <f>IFERROR( LOOKUP(Table1[[#This Row],[Age]],$AO$3:$AO$8,$AP$3:$AP$8), "Out of Range")</f>
        <v>45-55</v>
      </c>
      <c r="Q2520" s="1" t="str">
        <f>TEXT(Table1[[#This Row],[Date Joined]],"DD")</f>
        <v>08</v>
      </c>
      <c r="R2520" s="1" t="str">
        <f>TEXT(Table1[[#This Row],[Date Joined]],"MMM")</f>
        <v>Oct</v>
      </c>
      <c r="S2520" s="1" t="str">
        <f>TEXT(Table1[[#This Row],[Date Joined]],"YYYY")</f>
        <v>2017</v>
      </c>
    </row>
    <row r="2521" spans="1:19" x14ac:dyDescent="0.3">
      <c r="A2521" s="1" t="s">
        <v>2628</v>
      </c>
      <c r="B2521" s="1" t="s">
        <v>82</v>
      </c>
      <c r="C2521" s="1" t="s">
        <v>24</v>
      </c>
      <c r="D2521" s="2">
        <v>44</v>
      </c>
      <c r="E2521" s="1" t="s">
        <v>34</v>
      </c>
      <c r="F2521" s="1" t="s">
        <v>17</v>
      </c>
      <c r="G2521" s="28">
        <v>43016</v>
      </c>
      <c r="H2521" s="3">
        <v>141375.26999999999</v>
      </c>
      <c r="I2521" s="1" t="s">
        <v>31</v>
      </c>
      <c r="J2521" s="1" t="s">
        <v>32</v>
      </c>
      <c r="K2521" s="1" t="s">
        <v>20</v>
      </c>
      <c r="L2521" s="1" t="s">
        <v>20</v>
      </c>
      <c r="M2521" s="1" t="s">
        <v>21</v>
      </c>
      <c r="N2521" s="1" t="s">
        <v>22</v>
      </c>
      <c r="O2521" s="1" t="s">
        <v>20</v>
      </c>
      <c r="P2521" s="1" t="str">
        <f>IFERROR( LOOKUP(Table1[[#This Row],[Age]],$AO$3:$AO$8,$AP$3:$AP$8), "Out of Range")</f>
        <v>35-45</v>
      </c>
      <c r="Q2521" s="1" t="str">
        <f>TEXT(Table1[[#This Row],[Date Joined]],"DD")</f>
        <v>08</v>
      </c>
      <c r="R2521" s="1" t="str">
        <f>TEXT(Table1[[#This Row],[Date Joined]],"MMM")</f>
        <v>Oct</v>
      </c>
      <c r="S2521" s="1" t="str">
        <f>TEXT(Table1[[#This Row],[Date Joined]],"YYYY")</f>
        <v>2017</v>
      </c>
    </row>
    <row r="2522" spans="1:19" x14ac:dyDescent="0.3">
      <c r="A2522" s="1" t="s">
        <v>2629</v>
      </c>
      <c r="B2522" s="1" t="s">
        <v>30</v>
      </c>
      <c r="C2522" s="1" t="s">
        <v>24</v>
      </c>
      <c r="D2522" s="2">
        <v>20</v>
      </c>
      <c r="E2522" s="1" t="s">
        <v>25</v>
      </c>
      <c r="F2522" s="1" t="s">
        <v>41</v>
      </c>
      <c r="G2522" s="28">
        <v>43016</v>
      </c>
      <c r="H2522" s="3">
        <v>14488</v>
      </c>
      <c r="I2522" s="1" t="s">
        <v>49</v>
      </c>
      <c r="J2522" s="1" t="s">
        <v>32</v>
      </c>
      <c r="K2522" s="1" t="s">
        <v>28</v>
      </c>
      <c r="L2522" s="1" t="s">
        <v>20</v>
      </c>
      <c r="M2522" s="1" t="s">
        <v>22</v>
      </c>
      <c r="N2522" s="1" t="s">
        <v>22</v>
      </c>
      <c r="O2522" s="1" t="s">
        <v>20</v>
      </c>
      <c r="P2522" s="1" t="str">
        <f>IFERROR( LOOKUP(Table1[[#This Row],[Age]],$AO$3:$AO$8,$AP$3:$AP$8), "Out of Range")</f>
        <v>15-25</v>
      </c>
      <c r="Q2522" s="1" t="str">
        <f>TEXT(Table1[[#This Row],[Date Joined]],"DD")</f>
        <v>08</v>
      </c>
      <c r="R2522" s="1" t="str">
        <f>TEXT(Table1[[#This Row],[Date Joined]],"MMM")</f>
        <v>Oct</v>
      </c>
      <c r="S2522" s="1" t="str">
        <f>TEXT(Table1[[#This Row],[Date Joined]],"YYYY")</f>
        <v>2017</v>
      </c>
    </row>
    <row r="2523" spans="1:19" x14ac:dyDescent="0.3">
      <c r="A2523" s="1" t="s">
        <v>2630</v>
      </c>
      <c r="B2523" s="1" t="s">
        <v>39</v>
      </c>
      <c r="C2523" s="1" t="s">
        <v>24</v>
      </c>
      <c r="D2523" s="2">
        <v>40</v>
      </c>
      <c r="E2523" s="1" t="s">
        <v>25</v>
      </c>
      <c r="F2523" s="1" t="s">
        <v>26</v>
      </c>
      <c r="G2523" s="28">
        <v>43016</v>
      </c>
      <c r="H2523" s="3">
        <v>87597.28</v>
      </c>
      <c r="I2523" s="1" t="s">
        <v>18</v>
      </c>
      <c r="J2523" s="1" t="s">
        <v>27</v>
      </c>
      <c r="K2523" s="1" t="s">
        <v>28</v>
      </c>
      <c r="L2523" s="1" t="s">
        <v>20</v>
      </c>
      <c r="M2523" s="1" t="s">
        <v>21</v>
      </c>
      <c r="N2523" s="1" t="s">
        <v>22</v>
      </c>
      <c r="O2523" s="1" t="s">
        <v>20</v>
      </c>
      <c r="P2523" s="1" t="str">
        <f>IFERROR( LOOKUP(Table1[[#This Row],[Age]],$AO$3:$AO$8,$AP$3:$AP$8), "Out of Range")</f>
        <v>35-45</v>
      </c>
      <c r="Q2523" s="1" t="str">
        <f>TEXT(Table1[[#This Row],[Date Joined]],"DD")</f>
        <v>08</v>
      </c>
      <c r="R2523" s="1" t="str">
        <f>TEXT(Table1[[#This Row],[Date Joined]],"MMM")</f>
        <v>Oct</v>
      </c>
      <c r="S2523" s="1" t="str">
        <f>TEXT(Table1[[#This Row],[Date Joined]],"YYYY")</f>
        <v>2017</v>
      </c>
    </row>
    <row r="2524" spans="1:19" x14ac:dyDescent="0.3">
      <c r="A2524" s="1" t="s">
        <v>2631</v>
      </c>
      <c r="B2524" s="1" t="s">
        <v>43</v>
      </c>
      <c r="C2524" s="1" t="s">
        <v>15</v>
      </c>
      <c r="D2524" s="2">
        <v>40</v>
      </c>
      <c r="E2524" s="1" t="s">
        <v>16</v>
      </c>
      <c r="F2524" s="1" t="s">
        <v>26</v>
      </c>
      <c r="G2524" s="28">
        <v>43017</v>
      </c>
      <c r="H2524" s="3">
        <v>61747.06</v>
      </c>
      <c r="I2524" s="1" t="s">
        <v>49</v>
      </c>
      <c r="J2524" s="1" t="s">
        <v>27</v>
      </c>
      <c r="K2524" s="1" t="s">
        <v>20</v>
      </c>
      <c r="L2524" s="1" t="s">
        <v>20</v>
      </c>
      <c r="M2524" s="1" t="s">
        <v>21</v>
      </c>
      <c r="N2524" s="1" t="s">
        <v>22</v>
      </c>
      <c r="O2524" s="1" t="s">
        <v>20</v>
      </c>
      <c r="P2524" s="1" t="str">
        <f>IFERROR( LOOKUP(Table1[[#This Row],[Age]],$AO$3:$AO$8,$AP$3:$AP$8), "Out of Range")</f>
        <v>35-45</v>
      </c>
      <c r="Q2524" s="1" t="str">
        <f>TEXT(Table1[[#This Row],[Date Joined]],"DD")</f>
        <v>09</v>
      </c>
      <c r="R2524" s="1" t="str">
        <f>TEXT(Table1[[#This Row],[Date Joined]],"MMM")</f>
        <v>Oct</v>
      </c>
      <c r="S2524" s="1" t="str">
        <f>TEXT(Table1[[#This Row],[Date Joined]],"YYYY")</f>
        <v>2017</v>
      </c>
    </row>
    <row r="2525" spans="1:19" x14ac:dyDescent="0.3">
      <c r="A2525" s="1" t="s">
        <v>1869</v>
      </c>
      <c r="B2525" s="1" t="s">
        <v>100</v>
      </c>
      <c r="C2525" s="1" t="s">
        <v>24</v>
      </c>
      <c r="D2525" s="2">
        <v>31</v>
      </c>
      <c r="E2525" s="1" t="s">
        <v>16</v>
      </c>
      <c r="F2525" s="1" t="s">
        <v>26</v>
      </c>
      <c r="G2525" s="28">
        <v>42971</v>
      </c>
      <c r="H2525" s="3">
        <v>35747.69</v>
      </c>
      <c r="I2525" s="1" t="s">
        <v>18</v>
      </c>
      <c r="J2525" s="1" t="s">
        <v>27</v>
      </c>
      <c r="K2525" s="1" t="s">
        <v>28</v>
      </c>
      <c r="L2525" s="1" t="s">
        <v>20</v>
      </c>
      <c r="M2525" s="1" t="s">
        <v>21</v>
      </c>
      <c r="N2525" s="1" t="s">
        <v>69</v>
      </c>
      <c r="O2525" s="1" t="s">
        <v>28</v>
      </c>
      <c r="P2525" s="1" t="str">
        <f>IFERROR( LOOKUP(Table1[[#This Row],[Age]],$AO$3:$AO$8,$AP$3:$AP$8), "Out of Range")</f>
        <v>26-35</v>
      </c>
      <c r="Q2525" s="1" t="str">
        <f>TEXT(Table1[[#This Row],[Date Joined]],"DD")</f>
        <v>24</v>
      </c>
      <c r="R2525" s="1" t="str">
        <f>TEXT(Table1[[#This Row],[Date Joined]],"MMM")</f>
        <v>Aug</v>
      </c>
      <c r="S2525" s="1" t="str">
        <f>TEXT(Table1[[#This Row],[Date Joined]],"YYYY")</f>
        <v>2017</v>
      </c>
    </row>
    <row r="2526" spans="1:19" x14ac:dyDescent="0.3">
      <c r="A2526" s="1" t="s">
        <v>1891</v>
      </c>
      <c r="B2526" s="1" t="s">
        <v>72</v>
      </c>
      <c r="C2526" s="1" t="s">
        <v>15</v>
      </c>
      <c r="D2526" s="2">
        <v>31</v>
      </c>
      <c r="E2526" s="1" t="s">
        <v>16</v>
      </c>
      <c r="F2526" s="1" t="s">
        <v>17</v>
      </c>
      <c r="G2526" s="28">
        <v>42973</v>
      </c>
      <c r="H2526" s="3">
        <v>18995.97</v>
      </c>
      <c r="I2526" s="1" t="s">
        <v>31</v>
      </c>
      <c r="J2526" s="1" t="s">
        <v>27</v>
      </c>
      <c r="K2526" s="1" t="s">
        <v>28</v>
      </c>
      <c r="L2526" s="1" t="s">
        <v>20</v>
      </c>
      <c r="M2526" s="1" t="s">
        <v>22</v>
      </c>
      <c r="N2526" s="1" t="s">
        <v>22</v>
      </c>
      <c r="O2526" s="1" t="s">
        <v>20</v>
      </c>
      <c r="P2526" s="1" t="str">
        <f>IFERROR( LOOKUP(Table1[[#This Row],[Age]],$AO$3:$AO$8,$AP$3:$AP$8), "Out of Range")</f>
        <v>26-35</v>
      </c>
      <c r="Q2526" s="1" t="str">
        <f>TEXT(Table1[[#This Row],[Date Joined]],"DD")</f>
        <v>26</v>
      </c>
      <c r="R2526" s="1" t="str">
        <f>TEXT(Table1[[#This Row],[Date Joined]],"MMM")</f>
        <v>Aug</v>
      </c>
      <c r="S2526" s="1" t="str">
        <f>TEXT(Table1[[#This Row],[Date Joined]],"YYYY")</f>
        <v>2017</v>
      </c>
    </row>
    <row r="2527" spans="1:19" x14ac:dyDescent="0.3">
      <c r="A2527" s="1" t="s">
        <v>2634</v>
      </c>
      <c r="B2527" s="1" t="s">
        <v>46</v>
      </c>
      <c r="C2527" s="1" t="s">
        <v>24</v>
      </c>
      <c r="D2527" s="2">
        <v>34</v>
      </c>
      <c r="E2527" s="1" t="s">
        <v>16</v>
      </c>
      <c r="F2527" s="1" t="s">
        <v>17</v>
      </c>
      <c r="G2527" s="28">
        <v>43017</v>
      </c>
      <c r="H2527" s="3">
        <v>44778.97</v>
      </c>
      <c r="I2527" s="1" t="s">
        <v>18</v>
      </c>
      <c r="J2527" s="1" t="s">
        <v>22</v>
      </c>
      <c r="K2527" s="1" t="s">
        <v>20</v>
      </c>
      <c r="L2527" s="1" t="s">
        <v>20</v>
      </c>
      <c r="M2527" s="1" t="s">
        <v>21</v>
      </c>
      <c r="N2527" s="1" t="s">
        <v>38</v>
      </c>
      <c r="O2527" s="1" t="s">
        <v>20</v>
      </c>
      <c r="P2527" s="1" t="str">
        <f>IFERROR( LOOKUP(Table1[[#This Row],[Age]],$AO$3:$AO$8,$AP$3:$AP$8), "Out of Range")</f>
        <v>26-35</v>
      </c>
      <c r="Q2527" s="1" t="str">
        <f>TEXT(Table1[[#This Row],[Date Joined]],"DD")</f>
        <v>09</v>
      </c>
      <c r="R2527" s="1" t="str">
        <f>TEXT(Table1[[#This Row],[Date Joined]],"MMM")</f>
        <v>Oct</v>
      </c>
      <c r="S2527" s="1" t="str">
        <f>TEXT(Table1[[#This Row],[Date Joined]],"YYYY")</f>
        <v>2017</v>
      </c>
    </row>
    <row r="2528" spans="1:19" x14ac:dyDescent="0.3">
      <c r="A2528" s="1" t="s">
        <v>1955</v>
      </c>
      <c r="B2528" s="1" t="s">
        <v>46</v>
      </c>
      <c r="C2528" s="1" t="s">
        <v>24</v>
      </c>
      <c r="D2528" s="2">
        <v>31</v>
      </c>
      <c r="E2528" s="1" t="s">
        <v>16</v>
      </c>
      <c r="F2528" s="1" t="s">
        <v>17</v>
      </c>
      <c r="G2528" s="28">
        <v>42977</v>
      </c>
      <c r="H2528" s="3">
        <v>66530.789999999994</v>
      </c>
      <c r="I2528" s="1" t="s">
        <v>18</v>
      </c>
      <c r="J2528" s="1" t="s">
        <v>27</v>
      </c>
      <c r="K2528" s="1" t="s">
        <v>28</v>
      </c>
      <c r="L2528" s="1" t="s">
        <v>20</v>
      </c>
      <c r="M2528" s="1" t="s">
        <v>21</v>
      </c>
      <c r="N2528" s="1" t="s">
        <v>22</v>
      </c>
      <c r="O2528" s="1" t="s">
        <v>28</v>
      </c>
      <c r="P2528" s="1" t="str">
        <f>IFERROR( LOOKUP(Table1[[#This Row],[Age]],$AO$3:$AO$8,$AP$3:$AP$8), "Out of Range")</f>
        <v>26-35</v>
      </c>
      <c r="Q2528" s="1" t="str">
        <f>TEXT(Table1[[#This Row],[Date Joined]],"DD")</f>
        <v>30</v>
      </c>
      <c r="R2528" s="1" t="str">
        <f>TEXT(Table1[[#This Row],[Date Joined]],"MMM")</f>
        <v>Aug</v>
      </c>
      <c r="S2528" s="1" t="str">
        <f>TEXT(Table1[[#This Row],[Date Joined]],"YYYY")</f>
        <v>2017</v>
      </c>
    </row>
    <row r="2529" spans="1:19" x14ac:dyDescent="0.3">
      <c r="A2529" s="1" t="s">
        <v>2636</v>
      </c>
      <c r="B2529" s="1" t="s">
        <v>86</v>
      </c>
      <c r="C2529" s="1" t="s">
        <v>15</v>
      </c>
      <c r="D2529" s="2">
        <v>34</v>
      </c>
      <c r="E2529" s="1" t="s">
        <v>16</v>
      </c>
      <c r="F2529" s="1" t="s">
        <v>17</v>
      </c>
      <c r="G2529" s="28">
        <v>43017</v>
      </c>
      <c r="H2529" s="3">
        <v>4498.3</v>
      </c>
      <c r="I2529" s="1" t="s">
        <v>31</v>
      </c>
      <c r="J2529" s="1" t="s">
        <v>27</v>
      </c>
      <c r="K2529" s="1" t="s">
        <v>28</v>
      </c>
      <c r="L2529" s="1" t="s">
        <v>28</v>
      </c>
      <c r="M2529" s="1" t="s">
        <v>22</v>
      </c>
      <c r="N2529" s="1" t="s">
        <v>22</v>
      </c>
      <c r="O2529" s="1" t="s">
        <v>20</v>
      </c>
      <c r="P2529" s="1" t="str">
        <f>IFERROR( LOOKUP(Table1[[#This Row],[Age]],$AO$3:$AO$8,$AP$3:$AP$8), "Out of Range")</f>
        <v>26-35</v>
      </c>
      <c r="Q2529" s="1" t="str">
        <f>TEXT(Table1[[#This Row],[Date Joined]],"DD")</f>
        <v>09</v>
      </c>
      <c r="R2529" s="1" t="str">
        <f>TEXT(Table1[[#This Row],[Date Joined]],"MMM")</f>
        <v>Oct</v>
      </c>
      <c r="S2529" s="1" t="str">
        <f>TEXT(Table1[[#This Row],[Date Joined]],"YYYY")</f>
        <v>2017</v>
      </c>
    </row>
    <row r="2530" spans="1:19" x14ac:dyDescent="0.3">
      <c r="A2530" s="1" t="s">
        <v>2637</v>
      </c>
      <c r="B2530" s="1" t="s">
        <v>44</v>
      </c>
      <c r="C2530" s="1" t="s">
        <v>24</v>
      </c>
      <c r="D2530" s="2">
        <v>36</v>
      </c>
      <c r="E2530" s="1" t="s">
        <v>16</v>
      </c>
      <c r="F2530" s="1" t="s">
        <v>17</v>
      </c>
      <c r="G2530" s="28">
        <v>43017</v>
      </c>
      <c r="H2530" s="3">
        <v>36084.04</v>
      </c>
      <c r="I2530" s="1" t="s">
        <v>18</v>
      </c>
      <c r="J2530" s="1" t="s">
        <v>27</v>
      </c>
      <c r="K2530" s="1" t="s">
        <v>28</v>
      </c>
      <c r="L2530" s="1" t="s">
        <v>20</v>
      </c>
      <c r="M2530" s="1" t="s">
        <v>22</v>
      </c>
      <c r="N2530" s="1" t="s">
        <v>22</v>
      </c>
      <c r="O2530" s="1" t="s">
        <v>20</v>
      </c>
      <c r="P2530" s="1" t="str">
        <f>IFERROR( LOOKUP(Table1[[#This Row],[Age]],$AO$3:$AO$8,$AP$3:$AP$8), "Out of Range")</f>
        <v>35-45</v>
      </c>
      <c r="Q2530" s="1" t="str">
        <f>TEXT(Table1[[#This Row],[Date Joined]],"DD")</f>
        <v>09</v>
      </c>
      <c r="R2530" s="1" t="str">
        <f>TEXT(Table1[[#This Row],[Date Joined]],"MMM")</f>
        <v>Oct</v>
      </c>
      <c r="S2530" s="1" t="str">
        <f>TEXT(Table1[[#This Row],[Date Joined]],"YYYY")</f>
        <v>2017</v>
      </c>
    </row>
    <row r="2531" spans="1:19" x14ac:dyDescent="0.3">
      <c r="A2531" s="1" t="s">
        <v>2638</v>
      </c>
      <c r="B2531" s="1" t="s">
        <v>39</v>
      </c>
      <c r="C2531" s="1" t="s">
        <v>24</v>
      </c>
      <c r="D2531" s="2">
        <v>39</v>
      </c>
      <c r="E2531" s="1" t="s">
        <v>16</v>
      </c>
      <c r="F2531" s="1" t="s">
        <v>17</v>
      </c>
      <c r="G2531" s="28">
        <v>43017</v>
      </c>
      <c r="H2531" s="3">
        <v>50301.67</v>
      </c>
      <c r="I2531" s="1" t="s">
        <v>31</v>
      </c>
      <c r="J2531" s="1" t="s">
        <v>32</v>
      </c>
      <c r="K2531" s="1" t="s">
        <v>20</v>
      </c>
      <c r="L2531" s="1" t="s">
        <v>20</v>
      </c>
      <c r="M2531" s="1" t="s">
        <v>22</v>
      </c>
      <c r="N2531" s="1" t="s">
        <v>29</v>
      </c>
      <c r="O2531" s="1" t="s">
        <v>20</v>
      </c>
      <c r="P2531" s="1" t="str">
        <f>IFERROR( LOOKUP(Table1[[#This Row],[Age]],$AO$3:$AO$8,$AP$3:$AP$8), "Out of Range")</f>
        <v>35-45</v>
      </c>
      <c r="Q2531" s="1" t="str">
        <f>TEXT(Table1[[#This Row],[Date Joined]],"DD")</f>
        <v>09</v>
      </c>
      <c r="R2531" s="1" t="str">
        <f>TEXT(Table1[[#This Row],[Date Joined]],"MMM")</f>
        <v>Oct</v>
      </c>
      <c r="S2531" s="1" t="str">
        <f>TEXT(Table1[[#This Row],[Date Joined]],"YYYY")</f>
        <v>2017</v>
      </c>
    </row>
    <row r="2532" spans="1:19" x14ac:dyDescent="0.3">
      <c r="A2532" s="1" t="s">
        <v>2639</v>
      </c>
      <c r="B2532" s="1" t="s">
        <v>102</v>
      </c>
      <c r="C2532" s="1" t="s">
        <v>24</v>
      </c>
      <c r="D2532" s="2">
        <v>38</v>
      </c>
      <c r="E2532" s="1" t="s">
        <v>16</v>
      </c>
      <c r="F2532" s="1" t="s">
        <v>17</v>
      </c>
      <c r="G2532" s="28">
        <v>43017</v>
      </c>
      <c r="H2532" s="3">
        <v>53717.94</v>
      </c>
      <c r="I2532" s="1" t="s">
        <v>31</v>
      </c>
      <c r="J2532" s="1" t="s">
        <v>32</v>
      </c>
      <c r="K2532" s="1" t="s">
        <v>20</v>
      </c>
      <c r="L2532" s="1" t="s">
        <v>20</v>
      </c>
      <c r="M2532" s="1" t="s">
        <v>21</v>
      </c>
      <c r="N2532" s="1" t="s">
        <v>22</v>
      </c>
      <c r="O2532" s="1" t="s">
        <v>20</v>
      </c>
      <c r="P2532" s="1" t="str">
        <f>IFERROR( LOOKUP(Table1[[#This Row],[Age]],$AO$3:$AO$8,$AP$3:$AP$8), "Out of Range")</f>
        <v>35-45</v>
      </c>
      <c r="Q2532" s="1" t="str">
        <f>TEXT(Table1[[#This Row],[Date Joined]],"DD")</f>
        <v>09</v>
      </c>
      <c r="R2532" s="1" t="str">
        <f>TEXT(Table1[[#This Row],[Date Joined]],"MMM")</f>
        <v>Oct</v>
      </c>
      <c r="S2532" s="1" t="str">
        <f>TEXT(Table1[[#This Row],[Date Joined]],"YYYY")</f>
        <v>2017</v>
      </c>
    </row>
    <row r="2533" spans="1:19" x14ac:dyDescent="0.3">
      <c r="A2533" s="1" t="s">
        <v>1960</v>
      </c>
      <c r="B2533" s="1" t="s">
        <v>67</v>
      </c>
      <c r="C2533" s="1" t="s">
        <v>15</v>
      </c>
      <c r="D2533" s="2">
        <v>31</v>
      </c>
      <c r="E2533" s="1" t="s">
        <v>16</v>
      </c>
      <c r="F2533" s="1" t="s">
        <v>17</v>
      </c>
      <c r="G2533" s="28">
        <v>42977</v>
      </c>
      <c r="H2533" s="3">
        <v>87926.01</v>
      </c>
      <c r="I2533" s="1" t="s">
        <v>18</v>
      </c>
      <c r="J2533" s="1" t="s">
        <v>19</v>
      </c>
      <c r="K2533" s="1" t="s">
        <v>28</v>
      </c>
      <c r="L2533" s="1" t="s">
        <v>20</v>
      </c>
      <c r="M2533" s="1" t="s">
        <v>21</v>
      </c>
      <c r="N2533" s="1" t="s">
        <v>22</v>
      </c>
      <c r="O2533" s="1" t="s">
        <v>20</v>
      </c>
      <c r="P2533" s="1" t="str">
        <f>IFERROR( LOOKUP(Table1[[#This Row],[Age]],$AO$3:$AO$8,$AP$3:$AP$8), "Out of Range")</f>
        <v>26-35</v>
      </c>
      <c r="Q2533" s="1" t="str">
        <f>TEXT(Table1[[#This Row],[Date Joined]],"DD")</f>
        <v>30</v>
      </c>
      <c r="R2533" s="1" t="str">
        <f>TEXT(Table1[[#This Row],[Date Joined]],"MMM")</f>
        <v>Aug</v>
      </c>
      <c r="S2533" s="1" t="str">
        <f>TEXT(Table1[[#This Row],[Date Joined]],"YYYY")</f>
        <v>2017</v>
      </c>
    </row>
    <row r="2534" spans="1:19" x14ac:dyDescent="0.3">
      <c r="A2534" s="1" t="s">
        <v>2641</v>
      </c>
      <c r="B2534" s="1" t="s">
        <v>39</v>
      </c>
      <c r="C2534" s="1" t="s">
        <v>15</v>
      </c>
      <c r="D2534" s="2">
        <v>47</v>
      </c>
      <c r="E2534" s="1" t="s">
        <v>40</v>
      </c>
      <c r="F2534" s="1" t="s">
        <v>26</v>
      </c>
      <c r="G2534" s="28">
        <v>43017</v>
      </c>
      <c r="H2534" s="3">
        <v>25781.09</v>
      </c>
      <c r="I2534" s="1" t="s">
        <v>49</v>
      </c>
      <c r="J2534" s="1" t="s">
        <v>27</v>
      </c>
      <c r="K2534" s="1" t="s">
        <v>28</v>
      </c>
      <c r="L2534" s="1" t="s">
        <v>20</v>
      </c>
      <c r="M2534" s="1" t="s">
        <v>53</v>
      </c>
      <c r="N2534" s="1" t="s">
        <v>22</v>
      </c>
      <c r="O2534" s="1" t="s">
        <v>20</v>
      </c>
      <c r="P2534" s="1" t="str">
        <f>IFERROR( LOOKUP(Table1[[#This Row],[Age]],$AO$3:$AO$8,$AP$3:$AP$8), "Out of Range")</f>
        <v>45-55</v>
      </c>
      <c r="Q2534" s="1" t="str">
        <f>TEXT(Table1[[#This Row],[Date Joined]],"DD")</f>
        <v>09</v>
      </c>
      <c r="R2534" s="1" t="str">
        <f>TEXT(Table1[[#This Row],[Date Joined]],"MMM")</f>
        <v>Oct</v>
      </c>
      <c r="S2534" s="1" t="str">
        <f>TEXT(Table1[[#This Row],[Date Joined]],"YYYY")</f>
        <v>2017</v>
      </c>
    </row>
    <row r="2535" spans="1:19" x14ac:dyDescent="0.3">
      <c r="A2535" s="1" t="s">
        <v>2642</v>
      </c>
      <c r="B2535" s="1" t="s">
        <v>56</v>
      </c>
      <c r="C2535" s="1" t="s">
        <v>24</v>
      </c>
      <c r="D2535" s="2">
        <v>52</v>
      </c>
      <c r="E2535" s="1" t="s">
        <v>40</v>
      </c>
      <c r="F2535" s="1" t="s">
        <v>26</v>
      </c>
      <c r="G2535" s="28">
        <v>43017</v>
      </c>
      <c r="H2535" s="3">
        <v>52073.599999999999</v>
      </c>
      <c r="I2535" s="1" t="s">
        <v>18</v>
      </c>
      <c r="J2535" s="1" t="s">
        <v>32</v>
      </c>
      <c r="K2535" s="1" t="s">
        <v>20</v>
      </c>
      <c r="L2535" s="1" t="s">
        <v>20</v>
      </c>
      <c r="M2535" s="1" t="s">
        <v>21</v>
      </c>
      <c r="N2535" s="1" t="s">
        <v>22</v>
      </c>
      <c r="O2535" s="1" t="s">
        <v>20</v>
      </c>
      <c r="P2535" s="1" t="str">
        <f>IFERROR( LOOKUP(Table1[[#This Row],[Age]],$AO$3:$AO$8,$AP$3:$AP$8), "Out of Range")</f>
        <v>45-55</v>
      </c>
      <c r="Q2535" s="1" t="str">
        <f>TEXT(Table1[[#This Row],[Date Joined]],"DD")</f>
        <v>09</v>
      </c>
      <c r="R2535" s="1" t="str">
        <f>TEXT(Table1[[#This Row],[Date Joined]],"MMM")</f>
        <v>Oct</v>
      </c>
      <c r="S2535" s="1" t="str">
        <f>TEXT(Table1[[#This Row],[Date Joined]],"YYYY")</f>
        <v>2017</v>
      </c>
    </row>
    <row r="2536" spans="1:19" x14ac:dyDescent="0.3">
      <c r="A2536" s="1" t="s">
        <v>2643</v>
      </c>
      <c r="B2536" s="1" t="s">
        <v>61</v>
      </c>
      <c r="C2536" s="1" t="s">
        <v>15</v>
      </c>
      <c r="D2536" s="2">
        <v>60</v>
      </c>
      <c r="E2536" s="1" t="s">
        <v>40</v>
      </c>
      <c r="F2536" s="1" t="s">
        <v>26</v>
      </c>
      <c r="G2536" s="28">
        <v>43017</v>
      </c>
      <c r="H2536" s="3">
        <v>17406.509999999998</v>
      </c>
      <c r="I2536" s="1" t="s">
        <v>18</v>
      </c>
      <c r="J2536" s="1" t="s">
        <v>19</v>
      </c>
      <c r="K2536" s="1" t="s">
        <v>20</v>
      </c>
      <c r="L2536" s="1" t="s">
        <v>20</v>
      </c>
      <c r="M2536" s="1" t="s">
        <v>21</v>
      </c>
      <c r="N2536" s="1" t="s">
        <v>22</v>
      </c>
      <c r="O2536" s="1" t="s">
        <v>20</v>
      </c>
      <c r="P2536" s="1" t="str">
        <f>IFERROR( LOOKUP(Table1[[#This Row],[Age]],$AO$3:$AO$8,$AP$3:$AP$8), "Out of Range")</f>
        <v>55-65</v>
      </c>
      <c r="Q2536" s="1" t="str">
        <f>TEXT(Table1[[#This Row],[Date Joined]],"DD")</f>
        <v>09</v>
      </c>
      <c r="R2536" s="1" t="str">
        <f>TEXT(Table1[[#This Row],[Date Joined]],"MMM")</f>
        <v>Oct</v>
      </c>
      <c r="S2536" s="1" t="str">
        <f>TEXT(Table1[[#This Row],[Date Joined]],"YYYY")</f>
        <v>2017</v>
      </c>
    </row>
    <row r="2537" spans="1:19" x14ac:dyDescent="0.3">
      <c r="A2537" s="1" t="s">
        <v>2644</v>
      </c>
      <c r="B2537" s="1" t="s">
        <v>82</v>
      </c>
      <c r="C2537" s="1" t="s">
        <v>15</v>
      </c>
      <c r="D2537" s="2">
        <v>54</v>
      </c>
      <c r="E2537" s="1" t="s">
        <v>40</v>
      </c>
      <c r="F2537" s="1" t="s">
        <v>26</v>
      </c>
      <c r="G2537" s="28">
        <v>43017</v>
      </c>
      <c r="H2537" s="3">
        <v>143852.01</v>
      </c>
      <c r="I2537" s="1" t="s">
        <v>31</v>
      </c>
      <c r="J2537" s="1" t="s">
        <v>32</v>
      </c>
      <c r="K2537" s="1" t="s">
        <v>20</v>
      </c>
      <c r="L2537" s="1" t="s">
        <v>20</v>
      </c>
      <c r="M2537" s="1" t="s">
        <v>21</v>
      </c>
      <c r="N2537" s="1" t="s">
        <v>22</v>
      </c>
      <c r="O2537" s="1" t="s">
        <v>20</v>
      </c>
      <c r="P2537" s="1" t="str">
        <f>IFERROR( LOOKUP(Table1[[#This Row],[Age]],$AO$3:$AO$8,$AP$3:$AP$8), "Out of Range")</f>
        <v>45-55</v>
      </c>
      <c r="Q2537" s="1" t="str">
        <f>TEXT(Table1[[#This Row],[Date Joined]],"DD")</f>
        <v>09</v>
      </c>
      <c r="R2537" s="1" t="str">
        <f>TEXT(Table1[[#This Row],[Date Joined]],"MMM")</f>
        <v>Oct</v>
      </c>
      <c r="S2537" s="1" t="str">
        <f>TEXT(Table1[[#This Row],[Date Joined]],"YYYY")</f>
        <v>2017</v>
      </c>
    </row>
    <row r="2538" spans="1:19" x14ac:dyDescent="0.3">
      <c r="A2538" s="1" t="s">
        <v>2645</v>
      </c>
      <c r="B2538" s="1" t="s">
        <v>57</v>
      </c>
      <c r="C2538" s="1" t="s">
        <v>15</v>
      </c>
      <c r="D2538" s="2">
        <v>39</v>
      </c>
      <c r="E2538" s="1" t="s">
        <v>34</v>
      </c>
      <c r="F2538" s="1" t="s">
        <v>41</v>
      </c>
      <c r="G2538" s="28">
        <v>43017</v>
      </c>
      <c r="H2538" s="3">
        <v>5334.66</v>
      </c>
      <c r="I2538" s="1" t="s">
        <v>49</v>
      </c>
      <c r="J2538" s="1" t="s">
        <v>19</v>
      </c>
      <c r="K2538" s="1" t="s">
        <v>20</v>
      </c>
      <c r="L2538" s="1" t="s">
        <v>20</v>
      </c>
      <c r="M2538" s="1" t="s">
        <v>21</v>
      </c>
      <c r="N2538" s="1" t="s">
        <v>29</v>
      </c>
      <c r="O2538" s="1" t="s">
        <v>20</v>
      </c>
      <c r="P2538" s="1" t="str">
        <f>IFERROR( LOOKUP(Table1[[#This Row],[Age]],$AO$3:$AO$8,$AP$3:$AP$8), "Out of Range")</f>
        <v>35-45</v>
      </c>
      <c r="Q2538" s="1" t="str">
        <f>TEXT(Table1[[#This Row],[Date Joined]],"DD")</f>
        <v>09</v>
      </c>
      <c r="R2538" s="1" t="str">
        <f>TEXT(Table1[[#This Row],[Date Joined]],"MMM")</f>
        <v>Oct</v>
      </c>
      <c r="S2538" s="1" t="str">
        <f>TEXT(Table1[[#This Row],[Date Joined]],"YYYY")</f>
        <v>2017</v>
      </c>
    </row>
    <row r="2539" spans="1:19" x14ac:dyDescent="0.3">
      <c r="A2539" s="1" t="s">
        <v>2646</v>
      </c>
      <c r="B2539" s="1" t="s">
        <v>74</v>
      </c>
      <c r="C2539" s="1" t="s">
        <v>24</v>
      </c>
      <c r="D2539" s="2">
        <v>38</v>
      </c>
      <c r="E2539" s="1" t="s">
        <v>34</v>
      </c>
      <c r="F2539" s="1" t="s">
        <v>17</v>
      </c>
      <c r="G2539" s="28">
        <v>43017</v>
      </c>
      <c r="H2539" s="3">
        <v>45290.49</v>
      </c>
      <c r="I2539" s="1" t="s">
        <v>18</v>
      </c>
      <c r="J2539" s="1" t="s">
        <v>19</v>
      </c>
      <c r="K2539" s="1" t="s">
        <v>28</v>
      </c>
      <c r="L2539" s="1" t="s">
        <v>20</v>
      </c>
      <c r="M2539" s="1" t="s">
        <v>21</v>
      </c>
      <c r="N2539" s="1" t="s">
        <v>22</v>
      </c>
      <c r="O2539" s="1" t="s">
        <v>20</v>
      </c>
      <c r="P2539" s="1" t="str">
        <f>IFERROR( LOOKUP(Table1[[#This Row],[Age]],$AO$3:$AO$8,$AP$3:$AP$8), "Out of Range")</f>
        <v>35-45</v>
      </c>
      <c r="Q2539" s="1" t="str">
        <f>TEXT(Table1[[#This Row],[Date Joined]],"DD")</f>
        <v>09</v>
      </c>
      <c r="R2539" s="1" t="str">
        <f>TEXT(Table1[[#This Row],[Date Joined]],"MMM")</f>
        <v>Oct</v>
      </c>
      <c r="S2539" s="1" t="str">
        <f>TEXT(Table1[[#This Row],[Date Joined]],"YYYY")</f>
        <v>2017</v>
      </c>
    </row>
    <row r="2540" spans="1:19" x14ac:dyDescent="0.3">
      <c r="A2540" s="1" t="s">
        <v>2647</v>
      </c>
      <c r="B2540" s="1" t="s">
        <v>47</v>
      </c>
      <c r="C2540" s="1" t="s">
        <v>15</v>
      </c>
      <c r="D2540" s="2">
        <v>35</v>
      </c>
      <c r="E2540" s="1" t="s">
        <v>34</v>
      </c>
      <c r="F2540" s="1" t="s">
        <v>41</v>
      </c>
      <c r="G2540" s="28">
        <v>43017</v>
      </c>
      <c r="H2540" s="3">
        <v>203529.15</v>
      </c>
      <c r="I2540" s="1" t="s">
        <v>18</v>
      </c>
      <c r="J2540" s="1" t="s">
        <v>27</v>
      </c>
      <c r="K2540" s="1" t="s">
        <v>28</v>
      </c>
      <c r="L2540" s="1" t="s">
        <v>20</v>
      </c>
      <c r="M2540" s="1" t="s">
        <v>22</v>
      </c>
      <c r="N2540" s="1" t="s">
        <v>22</v>
      </c>
      <c r="O2540" s="1" t="s">
        <v>20</v>
      </c>
      <c r="P2540" s="1" t="str">
        <f>IFERROR( LOOKUP(Table1[[#This Row],[Age]],$AO$3:$AO$8,$AP$3:$AP$8), "Out of Range")</f>
        <v>35-45</v>
      </c>
      <c r="Q2540" s="1" t="str">
        <f>TEXT(Table1[[#This Row],[Date Joined]],"DD")</f>
        <v>09</v>
      </c>
      <c r="R2540" s="1" t="str">
        <f>TEXT(Table1[[#This Row],[Date Joined]],"MMM")</f>
        <v>Oct</v>
      </c>
      <c r="S2540" s="1" t="str">
        <f>TEXT(Table1[[#This Row],[Date Joined]],"YYYY")</f>
        <v>2017</v>
      </c>
    </row>
    <row r="2541" spans="1:19" x14ac:dyDescent="0.3">
      <c r="A2541" s="1" t="s">
        <v>1986</v>
      </c>
      <c r="B2541" s="1" t="s">
        <v>88</v>
      </c>
      <c r="C2541" s="1" t="s">
        <v>24</v>
      </c>
      <c r="D2541" s="2">
        <v>31</v>
      </c>
      <c r="E2541" s="1" t="s">
        <v>16</v>
      </c>
      <c r="F2541" s="1" t="s">
        <v>26</v>
      </c>
      <c r="G2541" s="28">
        <v>42979</v>
      </c>
      <c r="H2541" s="3">
        <v>57281.51</v>
      </c>
      <c r="I2541" s="1" t="s">
        <v>18</v>
      </c>
      <c r="J2541" s="1" t="s">
        <v>27</v>
      </c>
      <c r="K2541" s="1" t="s">
        <v>28</v>
      </c>
      <c r="L2541" s="1" t="s">
        <v>20</v>
      </c>
      <c r="M2541" s="1" t="s">
        <v>22</v>
      </c>
      <c r="N2541" s="1" t="s">
        <v>22</v>
      </c>
      <c r="O2541" s="1" t="s">
        <v>20</v>
      </c>
      <c r="P2541" s="1" t="str">
        <f>IFERROR( LOOKUP(Table1[[#This Row],[Age]],$AO$3:$AO$8,$AP$3:$AP$8), "Out of Range")</f>
        <v>26-35</v>
      </c>
      <c r="Q2541" s="1" t="str">
        <f>TEXT(Table1[[#This Row],[Date Joined]],"DD")</f>
        <v>01</v>
      </c>
      <c r="R2541" s="1" t="str">
        <f>TEXT(Table1[[#This Row],[Date Joined]],"MMM")</f>
        <v>Sep</v>
      </c>
      <c r="S2541" s="1" t="str">
        <f>TEXT(Table1[[#This Row],[Date Joined]],"YYYY")</f>
        <v>2017</v>
      </c>
    </row>
    <row r="2542" spans="1:19" x14ac:dyDescent="0.3">
      <c r="A2542" s="1" t="s">
        <v>2029</v>
      </c>
      <c r="B2542" s="1" t="s">
        <v>84</v>
      </c>
      <c r="C2542" s="1" t="s">
        <v>24</v>
      </c>
      <c r="D2542" s="2">
        <v>31</v>
      </c>
      <c r="E2542" s="1" t="s">
        <v>16</v>
      </c>
      <c r="F2542" s="1" t="s">
        <v>17</v>
      </c>
      <c r="G2542" s="28">
        <v>42983</v>
      </c>
      <c r="H2542" s="3">
        <v>24465.360000000001</v>
      </c>
      <c r="I2542" s="1" t="s">
        <v>18</v>
      </c>
      <c r="J2542" s="1" t="s">
        <v>32</v>
      </c>
      <c r="K2542" s="1" t="s">
        <v>28</v>
      </c>
      <c r="L2542" s="1" t="s">
        <v>20</v>
      </c>
      <c r="M2542" s="1" t="s">
        <v>21</v>
      </c>
      <c r="N2542" s="1" t="s">
        <v>22</v>
      </c>
      <c r="O2542" s="1" t="s">
        <v>20</v>
      </c>
      <c r="P2542" s="1" t="str">
        <f>IFERROR( LOOKUP(Table1[[#This Row],[Age]],$AO$3:$AO$8,$AP$3:$AP$8), "Out of Range")</f>
        <v>26-35</v>
      </c>
      <c r="Q2542" s="1" t="str">
        <f>TEXT(Table1[[#This Row],[Date Joined]],"DD")</f>
        <v>05</v>
      </c>
      <c r="R2542" s="1" t="str">
        <f>TEXT(Table1[[#This Row],[Date Joined]],"MMM")</f>
        <v>Sep</v>
      </c>
      <c r="S2542" s="1" t="str">
        <f>TEXT(Table1[[#This Row],[Date Joined]],"YYYY")</f>
        <v>2017</v>
      </c>
    </row>
    <row r="2543" spans="1:19" x14ac:dyDescent="0.3">
      <c r="A2543" s="1" t="s">
        <v>2650</v>
      </c>
      <c r="B2543" s="1" t="s">
        <v>96</v>
      </c>
      <c r="C2543" s="1" t="s">
        <v>15</v>
      </c>
      <c r="D2543" s="2">
        <v>37</v>
      </c>
      <c r="E2543" s="1" t="s">
        <v>16</v>
      </c>
      <c r="F2543" s="1" t="s">
        <v>17</v>
      </c>
      <c r="G2543" s="28">
        <v>43018</v>
      </c>
      <c r="H2543" s="3">
        <v>176684.09</v>
      </c>
      <c r="I2543" s="1" t="s">
        <v>18</v>
      </c>
      <c r="J2543" s="1" t="s">
        <v>22</v>
      </c>
      <c r="K2543" s="1" t="s">
        <v>28</v>
      </c>
      <c r="L2543" s="1" t="s">
        <v>20</v>
      </c>
      <c r="M2543" s="1" t="s">
        <v>21</v>
      </c>
      <c r="N2543" s="1" t="s">
        <v>22</v>
      </c>
      <c r="O2543" s="1" t="s">
        <v>20</v>
      </c>
      <c r="P2543" s="1" t="str">
        <f>IFERROR( LOOKUP(Table1[[#This Row],[Age]],$AO$3:$AO$8,$AP$3:$AP$8), "Out of Range")</f>
        <v>35-45</v>
      </c>
      <c r="Q2543" s="1" t="str">
        <f>TEXT(Table1[[#This Row],[Date Joined]],"DD")</f>
        <v>10</v>
      </c>
      <c r="R2543" s="1" t="str">
        <f>TEXT(Table1[[#This Row],[Date Joined]],"MMM")</f>
        <v>Oct</v>
      </c>
      <c r="S2543" s="1" t="str">
        <f>TEXT(Table1[[#This Row],[Date Joined]],"YYYY")</f>
        <v>2017</v>
      </c>
    </row>
    <row r="2544" spans="1:19" x14ac:dyDescent="0.3">
      <c r="A2544" s="1" t="s">
        <v>2651</v>
      </c>
      <c r="B2544" s="1" t="s">
        <v>80</v>
      </c>
      <c r="C2544" s="1" t="s">
        <v>24</v>
      </c>
      <c r="D2544" s="2">
        <v>19</v>
      </c>
      <c r="E2544" s="1" t="s">
        <v>16</v>
      </c>
      <c r="F2544" s="1" t="s">
        <v>17</v>
      </c>
      <c r="G2544" s="28">
        <v>43018</v>
      </c>
      <c r="H2544" s="3">
        <v>56634.7</v>
      </c>
      <c r="I2544" s="1" t="s">
        <v>31</v>
      </c>
      <c r="J2544" s="1" t="s">
        <v>27</v>
      </c>
      <c r="K2544" s="1" t="s">
        <v>28</v>
      </c>
      <c r="L2544" s="1" t="s">
        <v>20</v>
      </c>
      <c r="M2544" s="1" t="s">
        <v>21</v>
      </c>
      <c r="N2544" s="1" t="s">
        <v>22</v>
      </c>
      <c r="O2544" s="1" t="s">
        <v>20</v>
      </c>
      <c r="P2544" s="1" t="str">
        <f>IFERROR( LOOKUP(Table1[[#This Row],[Age]],$AO$3:$AO$8,$AP$3:$AP$8), "Out of Range")</f>
        <v>15-25</v>
      </c>
      <c r="Q2544" s="1" t="str">
        <f>TEXT(Table1[[#This Row],[Date Joined]],"DD")</f>
        <v>10</v>
      </c>
      <c r="R2544" s="1" t="str">
        <f>TEXT(Table1[[#This Row],[Date Joined]],"MMM")</f>
        <v>Oct</v>
      </c>
      <c r="S2544" s="1" t="str">
        <f>TEXT(Table1[[#This Row],[Date Joined]],"YYYY")</f>
        <v>2017</v>
      </c>
    </row>
    <row r="2545" spans="1:19" x14ac:dyDescent="0.3">
      <c r="A2545" s="1" t="s">
        <v>2033</v>
      </c>
      <c r="B2545" s="1" t="s">
        <v>68</v>
      </c>
      <c r="C2545" s="1" t="s">
        <v>24</v>
      </c>
      <c r="D2545" s="2">
        <v>31</v>
      </c>
      <c r="E2545" s="1" t="s">
        <v>34</v>
      </c>
      <c r="F2545" s="1" t="s">
        <v>41</v>
      </c>
      <c r="G2545" s="28">
        <v>42983</v>
      </c>
      <c r="H2545" s="3">
        <v>11254.24</v>
      </c>
      <c r="I2545" s="1" t="s">
        <v>49</v>
      </c>
      <c r="J2545" s="1" t="s">
        <v>27</v>
      </c>
      <c r="K2545" s="1" t="s">
        <v>28</v>
      </c>
      <c r="L2545" s="1" t="s">
        <v>20</v>
      </c>
      <c r="M2545" s="1" t="s">
        <v>22</v>
      </c>
      <c r="N2545" s="1" t="s">
        <v>22</v>
      </c>
      <c r="O2545" s="1" t="s">
        <v>20</v>
      </c>
      <c r="P2545" s="1" t="str">
        <f>IFERROR( LOOKUP(Table1[[#This Row],[Age]],$AO$3:$AO$8,$AP$3:$AP$8), "Out of Range")</f>
        <v>26-35</v>
      </c>
      <c r="Q2545" s="1" t="str">
        <f>TEXT(Table1[[#This Row],[Date Joined]],"DD")</f>
        <v>05</v>
      </c>
      <c r="R2545" s="1" t="str">
        <f>TEXT(Table1[[#This Row],[Date Joined]],"MMM")</f>
        <v>Sep</v>
      </c>
      <c r="S2545" s="1" t="str">
        <f>TEXT(Table1[[#This Row],[Date Joined]],"YYYY")</f>
        <v>2017</v>
      </c>
    </row>
    <row r="2546" spans="1:19" x14ac:dyDescent="0.3">
      <c r="A2546" s="1" t="s">
        <v>2653</v>
      </c>
      <c r="B2546" s="1" t="s">
        <v>47</v>
      </c>
      <c r="C2546" s="1" t="s">
        <v>15</v>
      </c>
      <c r="D2546" s="2">
        <v>36</v>
      </c>
      <c r="E2546" s="1" t="s">
        <v>16</v>
      </c>
      <c r="F2546" s="1" t="s">
        <v>17</v>
      </c>
      <c r="G2546" s="28">
        <v>43018</v>
      </c>
      <c r="H2546" s="3">
        <v>62153.03</v>
      </c>
      <c r="I2546" s="1" t="s">
        <v>49</v>
      </c>
      <c r="J2546" s="1" t="s">
        <v>19</v>
      </c>
      <c r="K2546" s="1" t="s">
        <v>20</v>
      </c>
      <c r="L2546" s="1" t="s">
        <v>28</v>
      </c>
      <c r="M2546" s="1" t="s">
        <v>21</v>
      </c>
      <c r="N2546" s="1" t="s">
        <v>22</v>
      </c>
      <c r="O2546" s="1" t="s">
        <v>20</v>
      </c>
      <c r="P2546" s="1" t="str">
        <f>IFERROR( LOOKUP(Table1[[#This Row],[Age]],$AO$3:$AO$8,$AP$3:$AP$8), "Out of Range")</f>
        <v>35-45</v>
      </c>
      <c r="Q2546" s="1" t="str">
        <f>TEXT(Table1[[#This Row],[Date Joined]],"DD")</f>
        <v>10</v>
      </c>
      <c r="R2546" s="1" t="str">
        <f>TEXT(Table1[[#This Row],[Date Joined]],"MMM")</f>
        <v>Oct</v>
      </c>
      <c r="S2546" s="1" t="str">
        <f>TEXT(Table1[[#This Row],[Date Joined]],"YYYY")</f>
        <v>2017</v>
      </c>
    </row>
    <row r="2547" spans="1:19" x14ac:dyDescent="0.3">
      <c r="A2547" s="1" t="s">
        <v>2654</v>
      </c>
      <c r="B2547" s="1" t="s">
        <v>52</v>
      </c>
      <c r="C2547" s="1" t="s">
        <v>15</v>
      </c>
      <c r="D2547" s="2">
        <v>48</v>
      </c>
      <c r="E2547" s="1" t="s">
        <v>16</v>
      </c>
      <c r="F2547" s="1" t="s">
        <v>41</v>
      </c>
      <c r="G2547" s="28">
        <v>43018</v>
      </c>
      <c r="H2547" s="3">
        <v>58872.7</v>
      </c>
      <c r="I2547" s="1" t="s">
        <v>31</v>
      </c>
      <c r="J2547" s="1" t="s">
        <v>27</v>
      </c>
      <c r="K2547" s="1" t="s">
        <v>28</v>
      </c>
      <c r="L2547" s="1" t="s">
        <v>28</v>
      </c>
      <c r="M2547" s="1" t="s">
        <v>22</v>
      </c>
      <c r="N2547" s="1" t="s">
        <v>22</v>
      </c>
      <c r="O2547" s="1" t="s">
        <v>20</v>
      </c>
      <c r="P2547" s="1" t="str">
        <f>IFERROR( LOOKUP(Table1[[#This Row],[Age]],$AO$3:$AO$8,$AP$3:$AP$8), "Out of Range")</f>
        <v>45-55</v>
      </c>
      <c r="Q2547" s="1" t="str">
        <f>TEXT(Table1[[#This Row],[Date Joined]],"DD")</f>
        <v>10</v>
      </c>
      <c r="R2547" s="1" t="str">
        <f>TEXT(Table1[[#This Row],[Date Joined]],"MMM")</f>
        <v>Oct</v>
      </c>
      <c r="S2547" s="1" t="str">
        <f>TEXT(Table1[[#This Row],[Date Joined]],"YYYY")</f>
        <v>2017</v>
      </c>
    </row>
    <row r="2548" spans="1:19" x14ac:dyDescent="0.3">
      <c r="A2548" s="1" t="s">
        <v>2048</v>
      </c>
      <c r="B2548" s="1" t="s">
        <v>51</v>
      </c>
      <c r="C2548" s="1" t="s">
        <v>15</v>
      </c>
      <c r="D2548" s="2">
        <v>31</v>
      </c>
      <c r="E2548" s="1" t="s">
        <v>16</v>
      </c>
      <c r="F2548" s="1" t="s">
        <v>17</v>
      </c>
      <c r="G2548" s="28">
        <v>42985</v>
      </c>
      <c r="H2548" s="3">
        <v>25962.6</v>
      </c>
      <c r="I2548" s="1" t="s">
        <v>18</v>
      </c>
      <c r="J2548" s="1" t="s">
        <v>27</v>
      </c>
      <c r="K2548" s="1" t="s">
        <v>28</v>
      </c>
      <c r="L2548" s="1" t="s">
        <v>20</v>
      </c>
      <c r="M2548" s="1" t="s">
        <v>21</v>
      </c>
      <c r="N2548" s="1" t="s">
        <v>22</v>
      </c>
      <c r="O2548" s="1" t="s">
        <v>20</v>
      </c>
      <c r="P2548" s="1" t="str">
        <f>IFERROR( LOOKUP(Table1[[#This Row],[Age]],$AO$3:$AO$8,$AP$3:$AP$8), "Out of Range")</f>
        <v>26-35</v>
      </c>
      <c r="Q2548" s="1" t="str">
        <f>TEXT(Table1[[#This Row],[Date Joined]],"DD")</f>
        <v>07</v>
      </c>
      <c r="R2548" s="1" t="str">
        <f>TEXT(Table1[[#This Row],[Date Joined]],"MMM")</f>
        <v>Sep</v>
      </c>
      <c r="S2548" s="1" t="str">
        <f>TEXT(Table1[[#This Row],[Date Joined]],"YYYY")</f>
        <v>2017</v>
      </c>
    </row>
    <row r="2549" spans="1:19" x14ac:dyDescent="0.3">
      <c r="A2549" s="1" t="s">
        <v>2656</v>
      </c>
      <c r="B2549" s="1" t="s">
        <v>61</v>
      </c>
      <c r="C2549" s="1" t="s">
        <v>15</v>
      </c>
      <c r="D2549" s="2">
        <v>52</v>
      </c>
      <c r="E2549" s="1" t="s">
        <v>40</v>
      </c>
      <c r="F2549" s="1" t="s">
        <v>26</v>
      </c>
      <c r="G2549" s="28">
        <v>43018</v>
      </c>
      <c r="H2549" s="3">
        <v>50921.33</v>
      </c>
      <c r="I2549" s="1" t="s">
        <v>18</v>
      </c>
      <c r="J2549" s="1" t="s">
        <v>27</v>
      </c>
      <c r="K2549" s="1" t="s">
        <v>28</v>
      </c>
      <c r="L2549" s="1" t="s">
        <v>20</v>
      </c>
      <c r="M2549" s="1" t="s">
        <v>21</v>
      </c>
      <c r="N2549" s="1" t="s">
        <v>22</v>
      </c>
      <c r="O2549" s="1" t="s">
        <v>20</v>
      </c>
      <c r="P2549" s="1" t="str">
        <f>IFERROR( LOOKUP(Table1[[#This Row],[Age]],$AO$3:$AO$8,$AP$3:$AP$8), "Out of Range")</f>
        <v>45-55</v>
      </c>
      <c r="Q2549" s="1" t="str">
        <f>TEXT(Table1[[#This Row],[Date Joined]],"DD")</f>
        <v>10</v>
      </c>
      <c r="R2549" s="1" t="str">
        <f>TEXT(Table1[[#This Row],[Date Joined]],"MMM")</f>
        <v>Oct</v>
      </c>
      <c r="S2549" s="1" t="str">
        <f>TEXT(Table1[[#This Row],[Date Joined]],"YYYY")</f>
        <v>2017</v>
      </c>
    </row>
    <row r="2550" spans="1:19" x14ac:dyDescent="0.3">
      <c r="A2550" s="1" t="s">
        <v>2657</v>
      </c>
      <c r="B2550" s="1" t="s">
        <v>33</v>
      </c>
      <c r="C2550" s="1" t="s">
        <v>15</v>
      </c>
      <c r="D2550" s="2">
        <v>39</v>
      </c>
      <c r="E2550" s="1" t="s">
        <v>34</v>
      </c>
      <c r="F2550" s="1" t="s">
        <v>17</v>
      </c>
      <c r="G2550" s="28">
        <v>43018</v>
      </c>
      <c r="H2550" s="3">
        <v>42001.78</v>
      </c>
      <c r="I2550" s="1" t="s">
        <v>18</v>
      </c>
      <c r="J2550" s="1" t="s">
        <v>22</v>
      </c>
      <c r="K2550" s="1" t="s">
        <v>28</v>
      </c>
      <c r="L2550" s="1" t="s">
        <v>20</v>
      </c>
      <c r="M2550" s="1" t="s">
        <v>21</v>
      </c>
      <c r="N2550" s="1" t="s">
        <v>22</v>
      </c>
      <c r="O2550" s="1" t="s">
        <v>20</v>
      </c>
      <c r="P2550" s="1" t="str">
        <f>IFERROR( LOOKUP(Table1[[#This Row],[Age]],$AO$3:$AO$8,$AP$3:$AP$8), "Out of Range")</f>
        <v>35-45</v>
      </c>
      <c r="Q2550" s="1" t="str">
        <f>TEXT(Table1[[#This Row],[Date Joined]],"DD")</f>
        <v>10</v>
      </c>
      <c r="R2550" s="1" t="str">
        <f>TEXT(Table1[[#This Row],[Date Joined]],"MMM")</f>
        <v>Oct</v>
      </c>
      <c r="S2550" s="1" t="str">
        <f>TEXT(Table1[[#This Row],[Date Joined]],"YYYY")</f>
        <v>2017</v>
      </c>
    </row>
    <row r="2551" spans="1:19" x14ac:dyDescent="0.3">
      <c r="A2551" s="1" t="s">
        <v>2658</v>
      </c>
      <c r="B2551" s="1" t="s">
        <v>96</v>
      </c>
      <c r="C2551" s="1" t="s">
        <v>24</v>
      </c>
      <c r="D2551" s="2">
        <v>23</v>
      </c>
      <c r="E2551" s="1" t="s">
        <v>25</v>
      </c>
      <c r="F2551" s="1" t="s">
        <v>41</v>
      </c>
      <c r="G2551" s="28">
        <v>43018</v>
      </c>
      <c r="H2551" s="3">
        <v>83313.55</v>
      </c>
      <c r="I2551" s="1" t="s">
        <v>31</v>
      </c>
      <c r="J2551" s="1" t="s">
        <v>32</v>
      </c>
      <c r="K2551" s="1" t="s">
        <v>20</v>
      </c>
      <c r="L2551" s="1" t="s">
        <v>20</v>
      </c>
      <c r="M2551" s="1" t="s">
        <v>21</v>
      </c>
      <c r="N2551" s="1" t="s">
        <v>22</v>
      </c>
      <c r="O2551" s="1" t="s">
        <v>20</v>
      </c>
      <c r="P2551" s="1" t="str">
        <f>IFERROR( LOOKUP(Table1[[#This Row],[Age]],$AO$3:$AO$8,$AP$3:$AP$8), "Out of Range")</f>
        <v>15-25</v>
      </c>
      <c r="Q2551" s="1" t="str">
        <f>TEXT(Table1[[#This Row],[Date Joined]],"DD")</f>
        <v>10</v>
      </c>
      <c r="R2551" s="1" t="str">
        <f>TEXT(Table1[[#This Row],[Date Joined]],"MMM")</f>
        <v>Oct</v>
      </c>
      <c r="S2551" s="1" t="str">
        <f>TEXT(Table1[[#This Row],[Date Joined]],"YYYY")</f>
        <v>2017</v>
      </c>
    </row>
    <row r="2552" spans="1:19" x14ac:dyDescent="0.3">
      <c r="A2552" s="1" t="s">
        <v>2659</v>
      </c>
      <c r="B2552" s="1" t="s">
        <v>48</v>
      </c>
      <c r="C2552" s="1" t="s">
        <v>24</v>
      </c>
      <c r="D2552" s="2">
        <v>43</v>
      </c>
      <c r="E2552" s="1" t="s">
        <v>25</v>
      </c>
      <c r="F2552" s="1" t="s">
        <v>41</v>
      </c>
      <c r="G2552" s="28">
        <v>43018</v>
      </c>
      <c r="H2552" s="3">
        <v>44760.78</v>
      </c>
      <c r="I2552" s="1" t="s">
        <v>18</v>
      </c>
      <c r="J2552" s="1" t="s">
        <v>32</v>
      </c>
      <c r="K2552" s="1" t="s">
        <v>20</v>
      </c>
      <c r="L2552" s="1" t="s">
        <v>28</v>
      </c>
      <c r="M2552" s="1" t="s">
        <v>22</v>
      </c>
      <c r="N2552" s="1" t="s">
        <v>22</v>
      </c>
      <c r="O2552" s="1" t="s">
        <v>20</v>
      </c>
      <c r="P2552" s="1" t="str">
        <f>IFERROR( LOOKUP(Table1[[#This Row],[Age]],$AO$3:$AO$8,$AP$3:$AP$8), "Out of Range")</f>
        <v>35-45</v>
      </c>
      <c r="Q2552" s="1" t="str">
        <f>TEXT(Table1[[#This Row],[Date Joined]],"DD")</f>
        <v>10</v>
      </c>
      <c r="R2552" s="1" t="str">
        <f>TEXT(Table1[[#This Row],[Date Joined]],"MMM")</f>
        <v>Oct</v>
      </c>
      <c r="S2552" s="1" t="str">
        <f>TEXT(Table1[[#This Row],[Date Joined]],"YYYY")</f>
        <v>2017</v>
      </c>
    </row>
    <row r="2553" spans="1:19" x14ac:dyDescent="0.3">
      <c r="A2553" s="1" t="s">
        <v>2056</v>
      </c>
      <c r="B2553" s="1" t="s">
        <v>52</v>
      </c>
      <c r="C2553" s="1" t="s">
        <v>15</v>
      </c>
      <c r="D2553" s="2">
        <v>31</v>
      </c>
      <c r="E2553" s="1" t="s">
        <v>16</v>
      </c>
      <c r="F2553" s="1" t="s">
        <v>17</v>
      </c>
      <c r="G2553" s="28">
        <v>42985</v>
      </c>
      <c r="H2553" s="3">
        <v>104709.21</v>
      </c>
      <c r="I2553" s="1" t="s">
        <v>18</v>
      </c>
      <c r="J2553" s="1" t="s">
        <v>27</v>
      </c>
      <c r="K2553" s="1" t="s">
        <v>28</v>
      </c>
      <c r="L2553" s="1" t="s">
        <v>20</v>
      </c>
      <c r="M2553" s="1" t="s">
        <v>21</v>
      </c>
      <c r="N2553" s="1" t="s">
        <v>22</v>
      </c>
      <c r="O2553" s="1" t="s">
        <v>20</v>
      </c>
      <c r="P2553" s="1" t="str">
        <f>IFERROR( LOOKUP(Table1[[#This Row],[Age]],$AO$3:$AO$8,$AP$3:$AP$8), "Out of Range")</f>
        <v>26-35</v>
      </c>
      <c r="Q2553" s="1" t="str">
        <f>TEXT(Table1[[#This Row],[Date Joined]],"DD")</f>
        <v>07</v>
      </c>
      <c r="R2553" s="1" t="str">
        <f>TEXT(Table1[[#This Row],[Date Joined]],"MMM")</f>
        <v>Sep</v>
      </c>
      <c r="S2553" s="1" t="str">
        <f>TEXT(Table1[[#This Row],[Date Joined]],"YYYY")</f>
        <v>2017</v>
      </c>
    </row>
    <row r="2554" spans="1:19" x14ac:dyDescent="0.3">
      <c r="A2554" s="1" t="s">
        <v>2068</v>
      </c>
      <c r="B2554" s="1" t="s">
        <v>14</v>
      </c>
      <c r="C2554" s="1" t="s">
        <v>24</v>
      </c>
      <c r="D2554" s="2">
        <v>31</v>
      </c>
      <c r="E2554" s="1" t="s">
        <v>16</v>
      </c>
      <c r="F2554" s="1" t="s">
        <v>17</v>
      </c>
      <c r="G2554" s="28">
        <v>42986</v>
      </c>
      <c r="H2554" s="3">
        <v>195098.85</v>
      </c>
      <c r="I2554" s="1" t="s">
        <v>18</v>
      </c>
      <c r="J2554" s="1" t="s">
        <v>27</v>
      </c>
      <c r="K2554" s="1" t="s">
        <v>28</v>
      </c>
      <c r="L2554" s="1" t="s">
        <v>20</v>
      </c>
      <c r="M2554" s="1" t="s">
        <v>22</v>
      </c>
      <c r="N2554" s="1" t="s">
        <v>22</v>
      </c>
      <c r="O2554" s="1" t="s">
        <v>20</v>
      </c>
      <c r="P2554" s="1" t="str">
        <f>IFERROR( LOOKUP(Table1[[#This Row],[Age]],$AO$3:$AO$8,$AP$3:$AP$8), "Out of Range")</f>
        <v>26-35</v>
      </c>
      <c r="Q2554" s="1" t="str">
        <f>TEXT(Table1[[#This Row],[Date Joined]],"DD")</f>
        <v>08</v>
      </c>
      <c r="R2554" s="1" t="str">
        <f>TEXT(Table1[[#This Row],[Date Joined]],"MMM")</f>
        <v>Sep</v>
      </c>
      <c r="S2554" s="1" t="str">
        <f>TEXT(Table1[[#This Row],[Date Joined]],"YYYY")</f>
        <v>2017</v>
      </c>
    </row>
    <row r="2555" spans="1:19" x14ac:dyDescent="0.3">
      <c r="A2555" s="1" t="s">
        <v>2075</v>
      </c>
      <c r="B2555" s="1" t="s">
        <v>44</v>
      </c>
      <c r="C2555" s="1" t="s">
        <v>15</v>
      </c>
      <c r="D2555" s="2">
        <v>31</v>
      </c>
      <c r="E2555" s="1" t="s">
        <v>16</v>
      </c>
      <c r="F2555" s="1" t="s">
        <v>26</v>
      </c>
      <c r="G2555" s="28">
        <v>42987</v>
      </c>
      <c r="H2555" s="3">
        <v>37249.33</v>
      </c>
      <c r="I2555" s="1" t="s">
        <v>18</v>
      </c>
      <c r="J2555" s="1" t="s">
        <v>19</v>
      </c>
      <c r="K2555" s="1" t="s">
        <v>28</v>
      </c>
      <c r="L2555" s="1" t="s">
        <v>20</v>
      </c>
      <c r="M2555" s="1" t="s">
        <v>21</v>
      </c>
      <c r="N2555" s="1" t="s">
        <v>22</v>
      </c>
      <c r="O2555" s="1" t="s">
        <v>20</v>
      </c>
      <c r="P2555" s="1" t="str">
        <f>IFERROR( LOOKUP(Table1[[#This Row],[Age]],$AO$3:$AO$8,$AP$3:$AP$8), "Out of Range")</f>
        <v>26-35</v>
      </c>
      <c r="Q2555" s="1" t="str">
        <f>TEXT(Table1[[#This Row],[Date Joined]],"DD")</f>
        <v>09</v>
      </c>
      <c r="R2555" s="1" t="str">
        <f>TEXT(Table1[[#This Row],[Date Joined]],"MMM")</f>
        <v>Sep</v>
      </c>
      <c r="S2555" s="1" t="str">
        <f>TEXT(Table1[[#This Row],[Date Joined]],"YYYY")</f>
        <v>2017</v>
      </c>
    </row>
    <row r="2556" spans="1:19" x14ac:dyDescent="0.3">
      <c r="A2556" s="1" t="s">
        <v>2122</v>
      </c>
      <c r="B2556" s="1" t="s">
        <v>60</v>
      </c>
      <c r="C2556" s="1" t="s">
        <v>24</v>
      </c>
      <c r="D2556" s="2">
        <v>31</v>
      </c>
      <c r="E2556" s="1" t="s">
        <v>25</v>
      </c>
      <c r="F2556" s="1" t="s">
        <v>41</v>
      </c>
      <c r="G2556" s="28">
        <v>42989</v>
      </c>
      <c r="H2556" s="3">
        <v>12328.67</v>
      </c>
      <c r="I2556" s="1" t="s">
        <v>31</v>
      </c>
      <c r="J2556" s="1" t="s">
        <v>27</v>
      </c>
      <c r="K2556" s="1" t="s">
        <v>28</v>
      </c>
      <c r="L2556" s="1" t="s">
        <v>20</v>
      </c>
      <c r="M2556" s="1" t="s">
        <v>21</v>
      </c>
      <c r="N2556" s="1" t="s">
        <v>29</v>
      </c>
      <c r="O2556" s="1" t="s">
        <v>20</v>
      </c>
      <c r="P2556" s="1" t="str">
        <f>IFERROR( LOOKUP(Table1[[#This Row],[Age]],$AO$3:$AO$8,$AP$3:$AP$8), "Out of Range")</f>
        <v>26-35</v>
      </c>
      <c r="Q2556" s="1" t="str">
        <f>TEXT(Table1[[#This Row],[Date Joined]],"DD")</f>
        <v>11</v>
      </c>
      <c r="R2556" s="1" t="str">
        <f>TEXT(Table1[[#This Row],[Date Joined]],"MMM")</f>
        <v>Sep</v>
      </c>
      <c r="S2556" s="1" t="str">
        <f>TEXT(Table1[[#This Row],[Date Joined]],"YYYY")</f>
        <v>2017</v>
      </c>
    </row>
    <row r="2557" spans="1:19" x14ac:dyDescent="0.3">
      <c r="A2557" s="1" t="s">
        <v>2126</v>
      </c>
      <c r="B2557" s="1" t="s">
        <v>51</v>
      </c>
      <c r="C2557" s="1" t="s">
        <v>15</v>
      </c>
      <c r="D2557" s="2">
        <v>31</v>
      </c>
      <c r="E2557" s="1" t="s">
        <v>16</v>
      </c>
      <c r="F2557" s="1" t="s">
        <v>26</v>
      </c>
      <c r="G2557" s="28">
        <v>42990</v>
      </c>
      <c r="H2557" s="3">
        <v>13580.33</v>
      </c>
      <c r="I2557" s="1" t="s">
        <v>31</v>
      </c>
      <c r="J2557" s="1" t="s">
        <v>32</v>
      </c>
      <c r="K2557" s="1" t="s">
        <v>28</v>
      </c>
      <c r="L2557" s="1" t="s">
        <v>20</v>
      </c>
      <c r="M2557" s="1" t="s">
        <v>21</v>
      </c>
      <c r="N2557" s="1" t="s">
        <v>22</v>
      </c>
      <c r="O2557" s="1" t="s">
        <v>28</v>
      </c>
      <c r="P2557" s="1" t="str">
        <f>IFERROR( LOOKUP(Table1[[#This Row],[Age]],$AO$3:$AO$8,$AP$3:$AP$8), "Out of Range")</f>
        <v>26-35</v>
      </c>
      <c r="Q2557" s="1" t="str">
        <f>TEXT(Table1[[#This Row],[Date Joined]],"DD")</f>
        <v>12</v>
      </c>
      <c r="R2557" s="1" t="str">
        <f>TEXT(Table1[[#This Row],[Date Joined]],"MMM")</f>
        <v>Sep</v>
      </c>
      <c r="S2557" s="1" t="str">
        <f>TEXT(Table1[[#This Row],[Date Joined]],"YYYY")</f>
        <v>2017</v>
      </c>
    </row>
    <row r="2558" spans="1:19" x14ac:dyDescent="0.3">
      <c r="A2558" s="1" t="s">
        <v>2140</v>
      </c>
      <c r="B2558" s="1" t="s">
        <v>51</v>
      </c>
      <c r="C2558" s="1" t="s">
        <v>15</v>
      </c>
      <c r="D2558" s="2">
        <v>31</v>
      </c>
      <c r="E2558" s="1" t="s">
        <v>34</v>
      </c>
      <c r="F2558" s="1" t="s">
        <v>26</v>
      </c>
      <c r="G2558" s="28">
        <v>42990</v>
      </c>
      <c r="H2558" s="3">
        <v>43836.31</v>
      </c>
      <c r="I2558" s="1" t="s">
        <v>18</v>
      </c>
      <c r="J2558" s="1" t="s">
        <v>32</v>
      </c>
      <c r="K2558" s="1" t="s">
        <v>28</v>
      </c>
      <c r="L2558" s="1" t="s">
        <v>20</v>
      </c>
      <c r="M2558" s="1" t="s">
        <v>21</v>
      </c>
      <c r="N2558" s="1" t="s">
        <v>22</v>
      </c>
      <c r="O2558" s="1" t="s">
        <v>20</v>
      </c>
      <c r="P2558" s="1" t="str">
        <f>IFERROR( LOOKUP(Table1[[#This Row],[Age]],$AO$3:$AO$8,$AP$3:$AP$8), "Out of Range")</f>
        <v>26-35</v>
      </c>
      <c r="Q2558" s="1" t="str">
        <f>TEXT(Table1[[#This Row],[Date Joined]],"DD")</f>
        <v>12</v>
      </c>
      <c r="R2558" s="1" t="str">
        <f>TEXT(Table1[[#This Row],[Date Joined]],"MMM")</f>
        <v>Sep</v>
      </c>
      <c r="S2558" s="1" t="str">
        <f>TEXT(Table1[[#This Row],[Date Joined]],"YYYY")</f>
        <v>2017</v>
      </c>
    </row>
    <row r="2559" spans="1:19" x14ac:dyDescent="0.3">
      <c r="A2559" s="1" t="s">
        <v>2145</v>
      </c>
      <c r="B2559" s="1" t="s">
        <v>91</v>
      </c>
      <c r="C2559" s="1" t="s">
        <v>15</v>
      </c>
      <c r="D2559" s="2">
        <v>31</v>
      </c>
      <c r="E2559" s="1" t="s">
        <v>16</v>
      </c>
      <c r="F2559" s="1" t="s">
        <v>17</v>
      </c>
      <c r="G2559" s="28">
        <v>42991</v>
      </c>
      <c r="H2559" s="3">
        <v>131377.57</v>
      </c>
      <c r="I2559" s="1" t="s">
        <v>18</v>
      </c>
      <c r="J2559" s="1" t="s">
        <v>32</v>
      </c>
      <c r="K2559" s="1" t="s">
        <v>28</v>
      </c>
      <c r="L2559" s="1" t="s">
        <v>20</v>
      </c>
      <c r="M2559" s="1" t="s">
        <v>21</v>
      </c>
      <c r="N2559" s="1" t="s">
        <v>22</v>
      </c>
      <c r="O2559" s="1" t="s">
        <v>20</v>
      </c>
      <c r="P2559" s="1" t="str">
        <f>IFERROR( LOOKUP(Table1[[#This Row],[Age]],$AO$3:$AO$8,$AP$3:$AP$8), "Out of Range")</f>
        <v>26-35</v>
      </c>
      <c r="Q2559" s="1" t="str">
        <f>TEXT(Table1[[#This Row],[Date Joined]],"DD")</f>
        <v>13</v>
      </c>
      <c r="R2559" s="1" t="str">
        <f>TEXT(Table1[[#This Row],[Date Joined]],"MMM")</f>
        <v>Sep</v>
      </c>
      <c r="S2559" s="1" t="str">
        <f>TEXT(Table1[[#This Row],[Date Joined]],"YYYY")</f>
        <v>2017</v>
      </c>
    </row>
    <row r="2560" spans="1:19" x14ac:dyDescent="0.3">
      <c r="A2560" s="1" t="s">
        <v>2157</v>
      </c>
      <c r="B2560" s="1" t="s">
        <v>48</v>
      </c>
      <c r="C2560" s="1" t="s">
        <v>24</v>
      </c>
      <c r="D2560" s="2">
        <v>31</v>
      </c>
      <c r="E2560" s="1" t="s">
        <v>16</v>
      </c>
      <c r="F2560" s="1" t="s">
        <v>17</v>
      </c>
      <c r="G2560" s="28">
        <v>42992</v>
      </c>
      <c r="H2560" s="3">
        <v>104704.7</v>
      </c>
      <c r="I2560" s="1" t="s">
        <v>18</v>
      </c>
      <c r="J2560" s="1" t="s">
        <v>19</v>
      </c>
      <c r="K2560" s="1" t="s">
        <v>20</v>
      </c>
      <c r="L2560" s="1" t="s">
        <v>28</v>
      </c>
      <c r="M2560" s="1" t="s">
        <v>21</v>
      </c>
      <c r="N2560" s="1" t="s">
        <v>22</v>
      </c>
      <c r="O2560" s="1" t="s">
        <v>20</v>
      </c>
      <c r="P2560" s="1" t="str">
        <f>IFERROR( LOOKUP(Table1[[#This Row],[Age]],$AO$3:$AO$8,$AP$3:$AP$8), "Out of Range")</f>
        <v>26-35</v>
      </c>
      <c r="Q2560" s="1" t="str">
        <f>TEXT(Table1[[#This Row],[Date Joined]],"DD")</f>
        <v>14</v>
      </c>
      <c r="R2560" s="1" t="str">
        <f>TEXT(Table1[[#This Row],[Date Joined]],"MMM")</f>
        <v>Sep</v>
      </c>
      <c r="S2560" s="1" t="str">
        <f>TEXT(Table1[[#This Row],[Date Joined]],"YYYY")</f>
        <v>2017</v>
      </c>
    </row>
    <row r="2561" spans="1:19" x14ac:dyDescent="0.3">
      <c r="A2561" s="1" t="s">
        <v>2197</v>
      </c>
      <c r="B2561" s="1" t="s">
        <v>47</v>
      </c>
      <c r="C2561" s="1" t="s">
        <v>15</v>
      </c>
      <c r="D2561" s="2">
        <v>31</v>
      </c>
      <c r="E2561" s="1" t="s">
        <v>16</v>
      </c>
      <c r="F2561" s="1" t="s">
        <v>17</v>
      </c>
      <c r="G2561" s="28">
        <v>42994</v>
      </c>
      <c r="H2561" s="3">
        <v>88938.42</v>
      </c>
      <c r="I2561" s="1" t="s">
        <v>31</v>
      </c>
      <c r="J2561" s="1" t="s">
        <v>32</v>
      </c>
      <c r="K2561" s="1" t="s">
        <v>20</v>
      </c>
      <c r="L2561" s="1" t="s">
        <v>20</v>
      </c>
      <c r="M2561" s="1" t="s">
        <v>53</v>
      </c>
      <c r="N2561" s="1" t="s">
        <v>38</v>
      </c>
      <c r="O2561" s="1" t="s">
        <v>20</v>
      </c>
      <c r="P2561" s="1" t="str">
        <f>IFERROR( LOOKUP(Table1[[#This Row],[Age]],$AO$3:$AO$8,$AP$3:$AP$8), "Out of Range")</f>
        <v>26-35</v>
      </c>
      <c r="Q2561" s="1" t="str">
        <f>TEXT(Table1[[#This Row],[Date Joined]],"DD")</f>
        <v>16</v>
      </c>
      <c r="R2561" s="1" t="str">
        <f>TEXT(Table1[[#This Row],[Date Joined]],"MMM")</f>
        <v>Sep</v>
      </c>
      <c r="S2561" s="1" t="str">
        <f>TEXT(Table1[[#This Row],[Date Joined]],"YYYY")</f>
        <v>2017</v>
      </c>
    </row>
    <row r="2562" spans="1:19" x14ac:dyDescent="0.3">
      <c r="A2562" s="1" t="s">
        <v>2669</v>
      </c>
      <c r="B2562" s="1" t="s">
        <v>37</v>
      </c>
      <c r="C2562" s="1" t="s">
        <v>24</v>
      </c>
      <c r="D2562" s="2">
        <v>21</v>
      </c>
      <c r="E2562" s="1" t="s">
        <v>16</v>
      </c>
      <c r="F2562" s="1" t="s">
        <v>17</v>
      </c>
      <c r="G2562" s="28">
        <v>43019</v>
      </c>
      <c r="H2562" s="3">
        <v>21788.9</v>
      </c>
      <c r="I2562" s="1" t="s">
        <v>18</v>
      </c>
      <c r="J2562" s="1" t="s">
        <v>27</v>
      </c>
      <c r="K2562" s="1" t="s">
        <v>28</v>
      </c>
      <c r="L2562" s="1" t="s">
        <v>20</v>
      </c>
      <c r="M2562" s="1" t="s">
        <v>21</v>
      </c>
      <c r="N2562" s="1" t="s">
        <v>29</v>
      </c>
      <c r="O2562" s="1" t="s">
        <v>20</v>
      </c>
      <c r="P2562" s="1" t="str">
        <f>IFERROR( LOOKUP(Table1[[#This Row],[Age]],$AO$3:$AO$8,$AP$3:$AP$8), "Out of Range")</f>
        <v>15-25</v>
      </c>
      <c r="Q2562" s="1" t="str">
        <f>TEXT(Table1[[#This Row],[Date Joined]],"DD")</f>
        <v>11</v>
      </c>
      <c r="R2562" s="1" t="str">
        <f>TEXT(Table1[[#This Row],[Date Joined]],"MMM")</f>
        <v>Oct</v>
      </c>
      <c r="S2562" s="1" t="str">
        <f>TEXT(Table1[[#This Row],[Date Joined]],"YYYY")</f>
        <v>2017</v>
      </c>
    </row>
    <row r="2563" spans="1:19" x14ac:dyDescent="0.3">
      <c r="A2563" s="1" t="s">
        <v>2670</v>
      </c>
      <c r="B2563" s="1" t="s">
        <v>63</v>
      </c>
      <c r="C2563" s="1" t="s">
        <v>15</v>
      </c>
      <c r="D2563" s="2">
        <v>48</v>
      </c>
      <c r="E2563" s="1" t="s">
        <v>16</v>
      </c>
      <c r="F2563" s="1" t="s">
        <v>17</v>
      </c>
      <c r="G2563" s="28">
        <v>43019</v>
      </c>
      <c r="H2563" s="3">
        <v>5911.81</v>
      </c>
      <c r="I2563" s="1" t="s">
        <v>18</v>
      </c>
      <c r="J2563" s="1" t="s">
        <v>27</v>
      </c>
      <c r="K2563" s="1" t="s">
        <v>28</v>
      </c>
      <c r="L2563" s="1" t="s">
        <v>20</v>
      </c>
      <c r="M2563" s="1" t="s">
        <v>21</v>
      </c>
      <c r="N2563" s="1" t="s">
        <v>22</v>
      </c>
      <c r="O2563" s="1" t="s">
        <v>20</v>
      </c>
      <c r="P2563" s="1" t="str">
        <f>IFERROR( LOOKUP(Table1[[#This Row],[Age]],$AO$3:$AO$8,$AP$3:$AP$8), "Out of Range")</f>
        <v>45-55</v>
      </c>
      <c r="Q2563" s="1" t="str">
        <f>TEXT(Table1[[#This Row],[Date Joined]],"DD")</f>
        <v>11</v>
      </c>
      <c r="R2563" s="1" t="str">
        <f>TEXT(Table1[[#This Row],[Date Joined]],"MMM")</f>
        <v>Oct</v>
      </c>
      <c r="S2563" s="1" t="str">
        <f>TEXT(Table1[[#This Row],[Date Joined]],"YYYY")</f>
        <v>2017</v>
      </c>
    </row>
    <row r="2564" spans="1:19" x14ac:dyDescent="0.3">
      <c r="A2564" s="1" t="s">
        <v>2671</v>
      </c>
      <c r="B2564" s="1" t="s">
        <v>43</v>
      </c>
      <c r="C2564" s="1" t="s">
        <v>24</v>
      </c>
      <c r="D2564" s="2">
        <v>59</v>
      </c>
      <c r="E2564" s="1" t="s">
        <v>40</v>
      </c>
      <c r="F2564" s="1" t="s">
        <v>17</v>
      </c>
      <c r="G2564" s="28">
        <v>43019</v>
      </c>
      <c r="H2564" s="3">
        <v>42120.87</v>
      </c>
      <c r="I2564" s="1" t="s">
        <v>49</v>
      </c>
      <c r="J2564" s="1" t="s">
        <v>27</v>
      </c>
      <c r="K2564" s="1" t="s">
        <v>20</v>
      </c>
      <c r="L2564" s="1" t="s">
        <v>20</v>
      </c>
      <c r="M2564" s="1" t="s">
        <v>21</v>
      </c>
      <c r="N2564" s="1" t="s">
        <v>22</v>
      </c>
      <c r="O2564" s="1" t="s">
        <v>20</v>
      </c>
      <c r="P2564" s="1" t="str">
        <f>IFERROR( LOOKUP(Table1[[#This Row],[Age]],$AO$3:$AO$8,$AP$3:$AP$8), "Out of Range")</f>
        <v>55-65</v>
      </c>
      <c r="Q2564" s="1" t="str">
        <f>TEXT(Table1[[#This Row],[Date Joined]],"DD")</f>
        <v>11</v>
      </c>
      <c r="R2564" s="1" t="str">
        <f>TEXT(Table1[[#This Row],[Date Joined]],"MMM")</f>
        <v>Oct</v>
      </c>
      <c r="S2564" s="1" t="str">
        <f>TEXT(Table1[[#This Row],[Date Joined]],"YYYY")</f>
        <v>2017</v>
      </c>
    </row>
    <row r="2565" spans="1:19" x14ac:dyDescent="0.3">
      <c r="A2565" s="1" t="s">
        <v>2672</v>
      </c>
      <c r="B2565" s="1" t="s">
        <v>61</v>
      </c>
      <c r="C2565" s="1" t="s">
        <v>24</v>
      </c>
      <c r="D2565" s="2">
        <v>54</v>
      </c>
      <c r="E2565" s="1" t="s">
        <v>40</v>
      </c>
      <c r="F2565" s="1" t="s">
        <v>41</v>
      </c>
      <c r="G2565" s="28">
        <v>43019</v>
      </c>
      <c r="H2565" s="3">
        <v>60732.13</v>
      </c>
      <c r="I2565" s="1" t="s">
        <v>18</v>
      </c>
      <c r="J2565" s="1" t="s">
        <v>27</v>
      </c>
      <c r="K2565" s="1" t="s">
        <v>28</v>
      </c>
      <c r="L2565" s="1" t="s">
        <v>20</v>
      </c>
      <c r="M2565" s="1" t="s">
        <v>21</v>
      </c>
      <c r="N2565" s="1" t="s">
        <v>29</v>
      </c>
      <c r="O2565" s="1" t="s">
        <v>20</v>
      </c>
      <c r="P2565" s="1" t="str">
        <f>IFERROR( LOOKUP(Table1[[#This Row],[Age]],$AO$3:$AO$8,$AP$3:$AP$8), "Out of Range")</f>
        <v>45-55</v>
      </c>
      <c r="Q2565" s="1" t="str">
        <f>TEXT(Table1[[#This Row],[Date Joined]],"DD")</f>
        <v>11</v>
      </c>
      <c r="R2565" s="1" t="str">
        <f>TEXT(Table1[[#This Row],[Date Joined]],"MMM")</f>
        <v>Oct</v>
      </c>
      <c r="S2565" s="1" t="str">
        <f>TEXT(Table1[[#This Row],[Date Joined]],"YYYY")</f>
        <v>2017</v>
      </c>
    </row>
    <row r="2566" spans="1:19" x14ac:dyDescent="0.3">
      <c r="A2566" s="1" t="s">
        <v>2673</v>
      </c>
      <c r="B2566" s="1" t="s">
        <v>101</v>
      </c>
      <c r="C2566" s="1" t="s">
        <v>15</v>
      </c>
      <c r="D2566" s="2">
        <v>50</v>
      </c>
      <c r="E2566" s="1" t="s">
        <v>40</v>
      </c>
      <c r="F2566" s="1" t="s">
        <v>26</v>
      </c>
      <c r="G2566" s="28">
        <v>43019</v>
      </c>
      <c r="H2566" s="3">
        <v>51898.51</v>
      </c>
      <c r="I2566" s="1" t="s">
        <v>49</v>
      </c>
      <c r="J2566" s="1" t="s">
        <v>27</v>
      </c>
      <c r="K2566" s="1" t="s">
        <v>28</v>
      </c>
      <c r="L2566" s="1" t="s">
        <v>28</v>
      </c>
      <c r="M2566" s="1" t="s">
        <v>21</v>
      </c>
      <c r="N2566" s="1" t="s">
        <v>22</v>
      </c>
      <c r="O2566" s="1" t="s">
        <v>20</v>
      </c>
      <c r="P2566" s="1" t="str">
        <f>IFERROR( LOOKUP(Table1[[#This Row],[Age]],$AO$3:$AO$8,$AP$3:$AP$8), "Out of Range")</f>
        <v>45-55</v>
      </c>
      <c r="Q2566" s="1" t="str">
        <f>TEXT(Table1[[#This Row],[Date Joined]],"DD")</f>
        <v>11</v>
      </c>
      <c r="R2566" s="1" t="str">
        <f>TEXT(Table1[[#This Row],[Date Joined]],"MMM")</f>
        <v>Oct</v>
      </c>
      <c r="S2566" s="1" t="str">
        <f>TEXT(Table1[[#This Row],[Date Joined]],"YYYY")</f>
        <v>2017</v>
      </c>
    </row>
    <row r="2567" spans="1:19" x14ac:dyDescent="0.3">
      <c r="A2567" s="1" t="s">
        <v>2267</v>
      </c>
      <c r="B2567" s="1" t="s">
        <v>46</v>
      </c>
      <c r="C2567" s="1" t="s">
        <v>15</v>
      </c>
      <c r="D2567" s="2">
        <v>31</v>
      </c>
      <c r="E2567" s="1" t="s">
        <v>40</v>
      </c>
      <c r="F2567" s="1" t="s">
        <v>26</v>
      </c>
      <c r="G2567" s="28">
        <v>42998</v>
      </c>
      <c r="H2567" s="3">
        <v>27870.03</v>
      </c>
      <c r="I2567" s="1" t="s">
        <v>18</v>
      </c>
      <c r="J2567" s="1" t="s">
        <v>32</v>
      </c>
      <c r="K2567" s="1" t="s">
        <v>20</v>
      </c>
      <c r="L2567" s="1" t="s">
        <v>20</v>
      </c>
      <c r="M2567" s="1" t="s">
        <v>21</v>
      </c>
      <c r="N2567" s="1" t="s">
        <v>22</v>
      </c>
      <c r="O2567" s="1" t="s">
        <v>20</v>
      </c>
      <c r="P2567" s="1" t="str">
        <f>IFERROR( LOOKUP(Table1[[#This Row],[Age]],$AO$3:$AO$8,$AP$3:$AP$8), "Out of Range")</f>
        <v>26-35</v>
      </c>
      <c r="Q2567" s="1" t="str">
        <f>TEXT(Table1[[#This Row],[Date Joined]],"DD")</f>
        <v>20</v>
      </c>
      <c r="R2567" s="1" t="str">
        <f>TEXT(Table1[[#This Row],[Date Joined]],"MMM")</f>
        <v>Sep</v>
      </c>
      <c r="S2567" s="1" t="str">
        <f>TEXT(Table1[[#This Row],[Date Joined]],"YYYY")</f>
        <v>2017</v>
      </c>
    </row>
    <row r="2568" spans="1:19" x14ac:dyDescent="0.3">
      <c r="A2568" s="1" t="s">
        <v>2675</v>
      </c>
      <c r="B2568" s="1" t="s">
        <v>77</v>
      </c>
      <c r="C2568" s="1" t="s">
        <v>24</v>
      </c>
      <c r="D2568" s="2">
        <v>46</v>
      </c>
      <c r="E2568" s="1" t="s">
        <v>34</v>
      </c>
      <c r="F2568" s="1" t="s">
        <v>17</v>
      </c>
      <c r="G2568" s="28">
        <v>43019</v>
      </c>
      <c r="H2568" s="3">
        <v>81657.149999999994</v>
      </c>
      <c r="I2568" s="1" t="s">
        <v>18</v>
      </c>
      <c r="J2568" s="1" t="s">
        <v>22</v>
      </c>
      <c r="K2568" s="1" t="s">
        <v>20</v>
      </c>
      <c r="L2568" s="1" t="s">
        <v>20</v>
      </c>
      <c r="M2568" s="1" t="s">
        <v>21</v>
      </c>
      <c r="N2568" s="1" t="s">
        <v>22</v>
      </c>
      <c r="O2568" s="1" t="s">
        <v>20</v>
      </c>
      <c r="P2568" s="1" t="str">
        <f>IFERROR( LOOKUP(Table1[[#This Row],[Age]],$AO$3:$AO$8,$AP$3:$AP$8), "Out of Range")</f>
        <v>45-55</v>
      </c>
      <c r="Q2568" s="1" t="str">
        <f>TEXT(Table1[[#This Row],[Date Joined]],"DD")</f>
        <v>11</v>
      </c>
      <c r="R2568" s="1" t="str">
        <f>TEXT(Table1[[#This Row],[Date Joined]],"MMM")</f>
        <v>Oct</v>
      </c>
      <c r="S2568" s="1" t="str">
        <f>TEXT(Table1[[#This Row],[Date Joined]],"YYYY")</f>
        <v>2017</v>
      </c>
    </row>
    <row r="2569" spans="1:19" x14ac:dyDescent="0.3">
      <c r="A2569" s="1" t="s">
        <v>2272</v>
      </c>
      <c r="B2569" s="1" t="s">
        <v>47</v>
      </c>
      <c r="C2569" s="1" t="s">
        <v>24</v>
      </c>
      <c r="D2569" s="2">
        <v>31</v>
      </c>
      <c r="E2569" s="1" t="s">
        <v>34</v>
      </c>
      <c r="F2569" s="1" t="s">
        <v>17</v>
      </c>
      <c r="G2569" s="28">
        <v>42998</v>
      </c>
      <c r="H2569" s="3">
        <v>91920.36</v>
      </c>
      <c r="I2569" s="1" t="s">
        <v>18</v>
      </c>
      <c r="J2569" s="1" t="s">
        <v>27</v>
      </c>
      <c r="K2569" s="1" t="s">
        <v>28</v>
      </c>
      <c r="L2569" s="1" t="s">
        <v>20</v>
      </c>
      <c r="M2569" s="1" t="s">
        <v>21</v>
      </c>
      <c r="N2569" s="1" t="s">
        <v>22</v>
      </c>
      <c r="O2569" s="1" t="s">
        <v>20</v>
      </c>
      <c r="P2569" s="1" t="str">
        <f>IFERROR( LOOKUP(Table1[[#This Row],[Age]],$AO$3:$AO$8,$AP$3:$AP$8), "Out of Range")</f>
        <v>26-35</v>
      </c>
      <c r="Q2569" s="1" t="str">
        <f>TEXT(Table1[[#This Row],[Date Joined]],"DD")</f>
        <v>20</v>
      </c>
      <c r="R2569" s="1" t="str">
        <f>TEXT(Table1[[#This Row],[Date Joined]],"MMM")</f>
        <v>Sep</v>
      </c>
      <c r="S2569" s="1" t="str">
        <f>TEXT(Table1[[#This Row],[Date Joined]],"YYYY")</f>
        <v>2017</v>
      </c>
    </row>
    <row r="2570" spans="1:19" x14ac:dyDescent="0.3">
      <c r="A2570" s="1" t="s">
        <v>2288</v>
      </c>
      <c r="B2570" s="1" t="s">
        <v>72</v>
      </c>
      <c r="C2570" s="1" t="s">
        <v>24</v>
      </c>
      <c r="D2570" s="2">
        <v>31</v>
      </c>
      <c r="E2570" s="1" t="s">
        <v>25</v>
      </c>
      <c r="F2570" s="1" t="s">
        <v>17</v>
      </c>
      <c r="G2570" s="28">
        <v>42999</v>
      </c>
      <c r="H2570" s="3">
        <v>30000.720000000001</v>
      </c>
      <c r="I2570" s="1" t="s">
        <v>18</v>
      </c>
      <c r="J2570" s="1" t="s">
        <v>32</v>
      </c>
      <c r="K2570" s="1" t="s">
        <v>20</v>
      </c>
      <c r="L2570" s="1" t="s">
        <v>20</v>
      </c>
      <c r="M2570" s="1" t="s">
        <v>21</v>
      </c>
      <c r="N2570" s="1" t="s">
        <v>22</v>
      </c>
      <c r="O2570" s="1" t="s">
        <v>20</v>
      </c>
      <c r="P2570" s="1" t="str">
        <f>IFERROR( LOOKUP(Table1[[#This Row],[Age]],$AO$3:$AO$8,$AP$3:$AP$8), "Out of Range")</f>
        <v>26-35</v>
      </c>
      <c r="Q2570" s="1" t="str">
        <f>TEXT(Table1[[#This Row],[Date Joined]],"DD")</f>
        <v>21</v>
      </c>
      <c r="R2570" s="1" t="str">
        <f>TEXT(Table1[[#This Row],[Date Joined]],"MMM")</f>
        <v>Sep</v>
      </c>
      <c r="S2570" s="1" t="str">
        <f>TEXT(Table1[[#This Row],[Date Joined]],"YYYY")</f>
        <v>2017</v>
      </c>
    </row>
    <row r="2571" spans="1:19" x14ac:dyDescent="0.3">
      <c r="A2571" s="1" t="s">
        <v>2678</v>
      </c>
      <c r="B2571" s="1" t="s">
        <v>51</v>
      </c>
      <c r="C2571" s="1" t="s">
        <v>15</v>
      </c>
      <c r="D2571" s="2">
        <v>39</v>
      </c>
      <c r="E2571" s="1" t="s">
        <v>16</v>
      </c>
      <c r="F2571" s="1" t="s">
        <v>17</v>
      </c>
      <c r="G2571" s="28">
        <v>43020</v>
      </c>
      <c r="H2571" s="3">
        <v>79682.42</v>
      </c>
      <c r="I2571" s="1" t="s">
        <v>18</v>
      </c>
      <c r="J2571" s="1" t="s">
        <v>27</v>
      </c>
      <c r="K2571" s="1" t="s">
        <v>28</v>
      </c>
      <c r="L2571" s="1" t="s">
        <v>20</v>
      </c>
      <c r="M2571" s="1" t="s">
        <v>22</v>
      </c>
      <c r="N2571" s="1" t="s">
        <v>22</v>
      </c>
      <c r="O2571" s="1" t="s">
        <v>20</v>
      </c>
      <c r="P2571" s="1" t="str">
        <f>IFERROR( LOOKUP(Table1[[#This Row],[Age]],$AO$3:$AO$8,$AP$3:$AP$8), "Out of Range")</f>
        <v>35-45</v>
      </c>
      <c r="Q2571" s="1" t="str">
        <f>TEXT(Table1[[#This Row],[Date Joined]],"DD")</f>
        <v>12</v>
      </c>
      <c r="R2571" s="1" t="str">
        <f>TEXT(Table1[[#This Row],[Date Joined]],"MMM")</f>
        <v>Oct</v>
      </c>
      <c r="S2571" s="1" t="str">
        <f>TEXT(Table1[[#This Row],[Date Joined]],"YYYY")</f>
        <v>2017</v>
      </c>
    </row>
    <row r="2572" spans="1:19" x14ac:dyDescent="0.3">
      <c r="A2572" s="1" t="s">
        <v>2679</v>
      </c>
      <c r="B2572" s="1" t="s">
        <v>35</v>
      </c>
      <c r="C2572" s="1" t="s">
        <v>15</v>
      </c>
      <c r="D2572" s="2">
        <v>41</v>
      </c>
      <c r="E2572" s="1" t="s">
        <v>16</v>
      </c>
      <c r="F2572" s="1" t="s">
        <v>17</v>
      </c>
      <c r="G2572" s="28">
        <v>43020</v>
      </c>
      <c r="H2572" s="3">
        <v>22088.61</v>
      </c>
      <c r="I2572" s="1" t="s">
        <v>18</v>
      </c>
      <c r="J2572" s="1" t="s">
        <v>27</v>
      </c>
      <c r="K2572" s="1" t="s">
        <v>20</v>
      </c>
      <c r="L2572" s="1" t="s">
        <v>20</v>
      </c>
      <c r="M2572" s="1" t="s">
        <v>22</v>
      </c>
      <c r="N2572" s="1" t="s">
        <v>22</v>
      </c>
      <c r="O2572" s="1" t="s">
        <v>20</v>
      </c>
      <c r="P2572" s="1" t="str">
        <f>IFERROR( LOOKUP(Table1[[#This Row],[Age]],$AO$3:$AO$8,$AP$3:$AP$8), "Out of Range")</f>
        <v>35-45</v>
      </c>
      <c r="Q2572" s="1" t="str">
        <f>TEXT(Table1[[#This Row],[Date Joined]],"DD")</f>
        <v>12</v>
      </c>
      <c r="R2572" s="1" t="str">
        <f>TEXT(Table1[[#This Row],[Date Joined]],"MMM")</f>
        <v>Oct</v>
      </c>
      <c r="S2572" s="1" t="str">
        <f>TEXT(Table1[[#This Row],[Date Joined]],"YYYY")</f>
        <v>2017</v>
      </c>
    </row>
    <row r="2573" spans="1:19" x14ac:dyDescent="0.3">
      <c r="A2573" s="1" t="s">
        <v>2307</v>
      </c>
      <c r="B2573" s="1" t="s">
        <v>88</v>
      </c>
      <c r="C2573" s="1" t="s">
        <v>24</v>
      </c>
      <c r="D2573" s="2">
        <v>31</v>
      </c>
      <c r="E2573" s="1" t="s">
        <v>16</v>
      </c>
      <c r="F2573" s="1" t="s">
        <v>41</v>
      </c>
      <c r="G2573" s="28">
        <v>43001</v>
      </c>
      <c r="H2573" s="3">
        <v>110432.57</v>
      </c>
      <c r="I2573" s="1" t="s">
        <v>18</v>
      </c>
      <c r="J2573" s="1" t="s">
        <v>27</v>
      </c>
      <c r="K2573" s="1" t="s">
        <v>20</v>
      </c>
      <c r="L2573" s="1" t="s">
        <v>28</v>
      </c>
      <c r="M2573" s="1" t="s">
        <v>21</v>
      </c>
      <c r="N2573" s="1" t="s">
        <v>22</v>
      </c>
      <c r="O2573" s="1" t="s">
        <v>20</v>
      </c>
      <c r="P2573" s="1" t="str">
        <f>IFERROR( LOOKUP(Table1[[#This Row],[Age]],$AO$3:$AO$8,$AP$3:$AP$8), "Out of Range")</f>
        <v>26-35</v>
      </c>
      <c r="Q2573" s="1" t="str">
        <f>TEXT(Table1[[#This Row],[Date Joined]],"DD")</f>
        <v>23</v>
      </c>
      <c r="R2573" s="1" t="str">
        <f>TEXT(Table1[[#This Row],[Date Joined]],"MMM")</f>
        <v>Sep</v>
      </c>
      <c r="S2573" s="1" t="str">
        <f>TEXT(Table1[[#This Row],[Date Joined]],"YYYY")</f>
        <v>2017</v>
      </c>
    </row>
    <row r="2574" spans="1:19" x14ac:dyDescent="0.3">
      <c r="A2574" s="1" t="s">
        <v>2334</v>
      </c>
      <c r="B2574" s="1" t="s">
        <v>85</v>
      </c>
      <c r="C2574" s="1" t="s">
        <v>24</v>
      </c>
      <c r="D2574" s="2">
        <v>31</v>
      </c>
      <c r="E2574" s="1" t="s">
        <v>16</v>
      </c>
      <c r="F2574" s="1" t="s">
        <v>17</v>
      </c>
      <c r="G2574" s="28">
        <v>43002</v>
      </c>
      <c r="H2574" s="3">
        <v>70717.73</v>
      </c>
      <c r="I2574" s="1" t="s">
        <v>31</v>
      </c>
      <c r="J2574" s="1" t="s">
        <v>32</v>
      </c>
      <c r="K2574" s="1" t="s">
        <v>20</v>
      </c>
      <c r="L2574" s="1" t="s">
        <v>20</v>
      </c>
      <c r="M2574" s="1" t="s">
        <v>21</v>
      </c>
      <c r="N2574" s="1" t="s">
        <v>22</v>
      </c>
      <c r="O2574" s="1" t="s">
        <v>20</v>
      </c>
      <c r="P2574" s="1" t="str">
        <f>IFERROR( LOOKUP(Table1[[#This Row],[Age]],$AO$3:$AO$8,$AP$3:$AP$8), "Out of Range")</f>
        <v>26-35</v>
      </c>
      <c r="Q2574" s="1" t="str">
        <f>TEXT(Table1[[#This Row],[Date Joined]],"DD")</f>
        <v>24</v>
      </c>
      <c r="R2574" s="1" t="str">
        <f>TEXT(Table1[[#This Row],[Date Joined]],"MMM")</f>
        <v>Sep</v>
      </c>
      <c r="S2574" s="1" t="str">
        <f>TEXT(Table1[[#This Row],[Date Joined]],"YYYY")</f>
        <v>2017</v>
      </c>
    </row>
    <row r="2575" spans="1:19" x14ac:dyDescent="0.3">
      <c r="A2575" s="1" t="s">
        <v>2682</v>
      </c>
      <c r="B2575" s="1" t="s">
        <v>57</v>
      </c>
      <c r="C2575" s="1" t="s">
        <v>24</v>
      </c>
      <c r="D2575" s="2">
        <v>34</v>
      </c>
      <c r="E2575" s="1" t="s">
        <v>16</v>
      </c>
      <c r="F2575" s="1" t="s">
        <v>17</v>
      </c>
      <c r="G2575" s="28">
        <v>43020</v>
      </c>
      <c r="H2575" s="3">
        <v>77045.990000000005</v>
      </c>
      <c r="I2575" s="1" t="s">
        <v>18</v>
      </c>
      <c r="J2575" s="1" t="s">
        <v>27</v>
      </c>
      <c r="K2575" s="1" t="s">
        <v>28</v>
      </c>
      <c r="L2575" s="1" t="s">
        <v>28</v>
      </c>
      <c r="M2575" s="1" t="s">
        <v>22</v>
      </c>
      <c r="N2575" s="1" t="s">
        <v>22</v>
      </c>
      <c r="O2575" s="1" t="s">
        <v>20</v>
      </c>
      <c r="P2575" s="1" t="str">
        <f>IFERROR( LOOKUP(Table1[[#This Row],[Age]],$AO$3:$AO$8,$AP$3:$AP$8), "Out of Range")</f>
        <v>26-35</v>
      </c>
      <c r="Q2575" s="1" t="str">
        <f>TEXT(Table1[[#This Row],[Date Joined]],"DD")</f>
        <v>12</v>
      </c>
      <c r="R2575" s="1" t="str">
        <f>TEXT(Table1[[#This Row],[Date Joined]],"MMM")</f>
        <v>Oct</v>
      </c>
      <c r="S2575" s="1" t="str">
        <f>TEXT(Table1[[#This Row],[Date Joined]],"YYYY")</f>
        <v>2017</v>
      </c>
    </row>
    <row r="2576" spans="1:19" x14ac:dyDescent="0.3">
      <c r="A2576" s="1" t="s">
        <v>2341</v>
      </c>
      <c r="B2576" s="1" t="s">
        <v>56</v>
      </c>
      <c r="C2576" s="1" t="s">
        <v>24</v>
      </c>
      <c r="D2576" s="2">
        <v>31</v>
      </c>
      <c r="E2576" s="1" t="s">
        <v>16</v>
      </c>
      <c r="F2576" s="1" t="s">
        <v>26</v>
      </c>
      <c r="G2576" s="28">
        <v>43002</v>
      </c>
      <c r="H2576" s="3">
        <v>94698.96</v>
      </c>
      <c r="I2576" s="1" t="s">
        <v>18</v>
      </c>
      <c r="J2576" s="1" t="s">
        <v>27</v>
      </c>
      <c r="K2576" s="1" t="s">
        <v>28</v>
      </c>
      <c r="L2576" s="1" t="s">
        <v>20</v>
      </c>
      <c r="M2576" s="1" t="s">
        <v>21</v>
      </c>
      <c r="N2576" s="1" t="s">
        <v>22</v>
      </c>
      <c r="O2576" s="1" t="s">
        <v>20</v>
      </c>
      <c r="P2576" s="1" t="str">
        <f>IFERROR( LOOKUP(Table1[[#This Row],[Age]],$AO$3:$AO$8,$AP$3:$AP$8), "Out of Range")</f>
        <v>26-35</v>
      </c>
      <c r="Q2576" s="1" t="str">
        <f>TEXT(Table1[[#This Row],[Date Joined]],"DD")</f>
        <v>24</v>
      </c>
      <c r="R2576" s="1" t="str">
        <f>TEXT(Table1[[#This Row],[Date Joined]],"MMM")</f>
        <v>Sep</v>
      </c>
      <c r="S2576" s="1" t="str">
        <f>TEXT(Table1[[#This Row],[Date Joined]],"YYYY")</f>
        <v>2017</v>
      </c>
    </row>
    <row r="2577" spans="1:19" x14ac:dyDescent="0.3">
      <c r="A2577" s="1" t="s">
        <v>2684</v>
      </c>
      <c r="B2577" s="1" t="s">
        <v>50</v>
      </c>
      <c r="C2577" s="1" t="s">
        <v>24</v>
      </c>
      <c r="D2577" s="2">
        <v>39</v>
      </c>
      <c r="E2577" s="1" t="s">
        <v>16</v>
      </c>
      <c r="F2577" s="1" t="s">
        <v>26</v>
      </c>
      <c r="G2577" s="28">
        <v>43020</v>
      </c>
      <c r="H2577" s="3">
        <v>32721.75</v>
      </c>
      <c r="I2577" s="1" t="s">
        <v>18</v>
      </c>
      <c r="J2577" s="1" t="s">
        <v>27</v>
      </c>
      <c r="K2577" s="1" t="s">
        <v>28</v>
      </c>
      <c r="L2577" s="1" t="s">
        <v>20</v>
      </c>
      <c r="M2577" s="1" t="s">
        <v>22</v>
      </c>
      <c r="N2577" s="1" t="s">
        <v>22</v>
      </c>
      <c r="O2577" s="1" t="s">
        <v>20</v>
      </c>
      <c r="P2577" s="1" t="str">
        <f>IFERROR( LOOKUP(Table1[[#This Row],[Age]],$AO$3:$AO$8,$AP$3:$AP$8), "Out of Range")</f>
        <v>35-45</v>
      </c>
      <c r="Q2577" s="1" t="str">
        <f>TEXT(Table1[[#This Row],[Date Joined]],"DD")</f>
        <v>12</v>
      </c>
      <c r="R2577" s="1" t="str">
        <f>TEXT(Table1[[#This Row],[Date Joined]],"MMM")</f>
        <v>Oct</v>
      </c>
      <c r="S2577" s="1" t="str">
        <f>TEXT(Table1[[#This Row],[Date Joined]],"YYYY")</f>
        <v>2017</v>
      </c>
    </row>
    <row r="2578" spans="1:19" x14ac:dyDescent="0.3">
      <c r="A2578" s="1" t="s">
        <v>2685</v>
      </c>
      <c r="B2578" s="1" t="s">
        <v>78</v>
      </c>
      <c r="C2578" s="1" t="s">
        <v>24</v>
      </c>
      <c r="D2578" s="2">
        <v>37</v>
      </c>
      <c r="E2578" s="1" t="s">
        <v>16</v>
      </c>
      <c r="F2578" s="1" t="s">
        <v>17</v>
      </c>
      <c r="G2578" s="28">
        <v>43020</v>
      </c>
      <c r="H2578" s="3">
        <v>71407.22</v>
      </c>
      <c r="I2578" s="1" t="s">
        <v>31</v>
      </c>
      <c r="J2578" s="1" t="s">
        <v>27</v>
      </c>
      <c r="K2578" s="1" t="s">
        <v>20</v>
      </c>
      <c r="L2578" s="1" t="s">
        <v>28</v>
      </c>
      <c r="M2578" s="1" t="s">
        <v>21</v>
      </c>
      <c r="N2578" s="1" t="s">
        <v>22</v>
      </c>
      <c r="O2578" s="1" t="s">
        <v>20</v>
      </c>
      <c r="P2578" s="1" t="str">
        <f>IFERROR( LOOKUP(Table1[[#This Row],[Age]],$AO$3:$AO$8,$AP$3:$AP$8), "Out of Range")</f>
        <v>35-45</v>
      </c>
      <c r="Q2578" s="1" t="str">
        <f>TEXT(Table1[[#This Row],[Date Joined]],"DD")</f>
        <v>12</v>
      </c>
      <c r="R2578" s="1" t="str">
        <f>TEXT(Table1[[#This Row],[Date Joined]],"MMM")</f>
        <v>Oct</v>
      </c>
      <c r="S2578" s="1" t="str">
        <f>TEXT(Table1[[#This Row],[Date Joined]],"YYYY")</f>
        <v>2017</v>
      </c>
    </row>
    <row r="2579" spans="1:19" x14ac:dyDescent="0.3">
      <c r="A2579" s="1" t="s">
        <v>2686</v>
      </c>
      <c r="B2579" s="1" t="s">
        <v>106</v>
      </c>
      <c r="C2579" s="1" t="s">
        <v>24</v>
      </c>
      <c r="D2579" s="2">
        <v>40</v>
      </c>
      <c r="E2579" s="1" t="s">
        <v>16</v>
      </c>
      <c r="F2579" s="1" t="s">
        <v>17</v>
      </c>
      <c r="G2579" s="28">
        <v>43020</v>
      </c>
      <c r="H2579" s="3">
        <v>2907.6</v>
      </c>
      <c r="I2579" s="1" t="s">
        <v>18</v>
      </c>
      <c r="J2579" s="1" t="s">
        <v>19</v>
      </c>
      <c r="K2579" s="1" t="s">
        <v>28</v>
      </c>
      <c r="L2579" s="1" t="s">
        <v>20</v>
      </c>
      <c r="M2579" s="1" t="s">
        <v>22</v>
      </c>
      <c r="N2579" s="1" t="s">
        <v>22</v>
      </c>
      <c r="O2579" s="1" t="s">
        <v>20</v>
      </c>
      <c r="P2579" s="1" t="str">
        <f>IFERROR( LOOKUP(Table1[[#This Row],[Age]],$AO$3:$AO$8,$AP$3:$AP$8), "Out of Range")</f>
        <v>35-45</v>
      </c>
      <c r="Q2579" s="1" t="str">
        <f>TEXT(Table1[[#This Row],[Date Joined]],"DD")</f>
        <v>12</v>
      </c>
      <c r="R2579" s="1" t="str">
        <f>TEXT(Table1[[#This Row],[Date Joined]],"MMM")</f>
        <v>Oct</v>
      </c>
      <c r="S2579" s="1" t="str">
        <f>TEXT(Table1[[#This Row],[Date Joined]],"YYYY")</f>
        <v>2017</v>
      </c>
    </row>
    <row r="2580" spans="1:19" x14ac:dyDescent="0.3">
      <c r="A2580" s="1" t="s">
        <v>2687</v>
      </c>
      <c r="B2580" s="1" t="s">
        <v>36</v>
      </c>
      <c r="C2580" s="1" t="s">
        <v>15</v>
      </c>
      <c r="D2580" s="2">
        <v>46</v>
      </c>
      <c r="E2580" s="1" t="s">
        <v>40</v>
      </c>
      <c r="F2580" s="1" t="s">
        <v>26</v>
      </c>
      <c r="G2580" s="28">
        <v>43020</v>
      </c>
      <c r="H2580" s="3">
        <v>141324.06</v>
      </c>
      <c r="I2580" s="1" t="s">
        <v>18</v>
      </c>
      <c r="J2580" s="1" t="s">
        <v>27</v>
      </c>
      <c r="K2580" s="1" t="s">
        <v>20</v>
      </c>
      <c r="L2580" s="1" t="s">
        <v>20</v>
      </c>
      <c r="M2580" s="1" t="s">
        <v>21</v>
      </c>
      <c r="N2580" s="1" t="s">
        <v>22</v>
      </c>
      <c r="O2580" s="1" t="s">
        <v>20</v>
      </c>
      <c r="P2580" s="1" t="str">
        <f>IFERROR( LOOKUP(Table1[[#This Row],[Age]],$AO$3:$AO$8,$AP$3:$AP$8), "Out of Range")</f>
        <v>45-55</v>
      </c>
      <c r="Q2580" s="1" t="str">
        <f>TEXT(Table1[[#This Row],[Date Joined]],"DD")</f>
        <v>12</v>
      </c>
      <c r="R2580" s="1" t="str">
        <f>TEXT(Table1[[#This Row],[Date Joined]],"MMM")</f>
        <v>Oct</v>
      </c>
      <c r="S2580" s="1" t="str">
        <f>TEXT(Table1[[#This Row],[Date Joined]],"YYYY")</f>
        <v>2017</v>
      </c>
    </row>
    <row r="2581" spans="1:19" x14ac:dyDescent="0.3">
      <c r="A2581" s="1" t="s">
        <v>2688</v>
      </c>
      <c r="B2581" s="1" t="s">
        <v>43</v>
      </c>
      <c r="C2581" s="1" t="s">
        <v>15</v>
      </c>
      <c r="D2581" s="2">
        <v>61</v>
      </c>
      <c r="E2581" s="1" t="s">
        <v>40</v>
      </c>
      <c r="F2581" s="1" t="s">
        <v>41</v>
      </c>
      <c r="G2581" s="28">
        <v>43020</v>
      </c>
      <c r="H2581" s="3">
        <v>63390.63</v>
      </c>
      <c r="I2581" s="1" t="s">
        <v>18</v>
      </c>
      <c r="J2581" s="1" t="s">
        <v>32</v>
      </c>
      <c r="K2581" s="1" t="s">
        <v>28</v>
      </c>
      <c r="L2581" s="1" t="s">
        <v>20</v>
      </c>
      <c r="M2581" s="1" t="s">
        <v>22</v>
      </c>
      <c r="N2581" s="1" t="s">
        <v>22</v>
      </c>
      <c r="O2581" s="1" t="s">
        <v>20</v>
      </c>
      <c r="P2581" s="1" t="str">
        <f>IFERROR( LOOKUP(Table1[[#This Row],[Age]],$AO$3:$AO$8,$AP$3:$AP$8), "Out of Range")</f>
        <v>55-65</v>
      </c>
      <c r="Q2581" s="1" t="str">
        <f>TEXT(Table1[[#This Row],[Date Joined]],"DD")</f>
        <v>12</v>
      </c>
      <c r="R2581" s="1" t="str">
        <f>TEXT(Table1[[#This Row],[Date Joined]],"MMM")</f>
        <v>Oct</v>
      </c>
      <c r="S2581" s="1" t="str">
        <f>TEXT(Table1[[#This Row],[Date Joined]],"YYYY")</f>
        <v>2017</v>
      </c>
    </row>
    <row r="2582" spans="1:19" x14ac:dyDescent="0.3">
      <c r="A2582" s="1" t="s">
        <v>2689</v>
      </c>
      <c r="B2582" s="1" t="s">
        <v>60</v>
      </c>
      <c r="C2582" s="1" t="s">
        <v>15</v>
      </c>
      <c r="D2582" s="2">
        <v>44</v>
      </c>
      <c r="E2582" s="1" t="s">
        <v>40</v>
      </c>
      <c r="F2582" s="1" t="s">
        <v>26</v>
      </c>
      <c r="G2582" s="28">
        <v>43020</v>
      </c>
      <c r="H2582" s="3">
        <v>35337.18</v>
      </c>
      <c r="I2582" s="1" t="s">
        <v>18</v>
      </c>
      <c r="J2582" s="1" t="s">
        <v>27</v>
      </c>
      <c r="K2582" s="1" t="s">
        <v>28</v>
      </c>
      <c r="L2582" s="1" t="s">
        <v>20</v>
      </c>
      <c r="M2582" s="1" t="s">
        <v>22</v>
      </c>
      <c r="N2582" s="1" t="s">
        <v>22</v>
      </c>
      <c r="O2582" s="1" t="s">
        <v>20</v>
      </c>
      <c r="P2582" s="1" t="str">
        <f>IFERROR( LOOKUP(Table1[[#This Row],[Age]],$AO$3:$AO$8,$AP$3:$AP$8), "Out of Range")</f>
        <v>35-45</v>
      </c>
      <c r="Q2582" s="1" t="str">
        <f>TEXT(Table1[[#This Row],[Date Joined]],"DD")</f>
        <v>12</v>
      </c>
      <c r="R2582" s="1" t="str">
        <f>TEXT(Table1[[#This Row],[Date Joined]],"MMM")</f>
        <v>Oct</v>
      </c>
      <c r="S2582" s="1" t="str">
        <f>TEXT(Table1[[#This Row],[Date Joined]],"YYYY")</f>
        <v>2017</v>
      </c>
    </row>
    <row r="2583" spans="1:19" x14ac:dyDescent="0.3">
      <c r="A2583" s="1" t="s">
        <v>2690</v>
      </c>
      <c r="B2583" s="1" t="s">
        <v>68</v>
      </c>
      <c r="C2583" s="1" t="s">
        <v>24</v>
      </c>
      <c r="D2583" s="2">
        <v>23</v>
      </c>
      <c r="E2583" s="1" t="s">
        <v>34</v>
      </c>
      <c r="F2583" s="1" t="s">
        <v>17</v>
      </c>
      <c r="G2583" s="28">
        <v>43020</v>
      </c>
      <c r="H2583" s="3">
        <v>97968.78</v>
      </c>
      <c r="I2583" s="1" t="s">
        <v>31</v>
      </c>
      <c r="J2583" s="1" t="s">
        <v>32</v>
      </c>
      <c r="K2583" s="1" t="s">
        <v>28</v>
      </c>
      <c r="L2583" s="1" t="s">
        <v>20</v>
      </c>
      <c r="M2583" s="1" t="s">
        <v>22</v>
      </c>
      <c r="N2583" s="1" t="s">
        <v>22</v>
      </c>
      <c r="O2583" s="1" t="s">
        <v>20</v>
      </c>
      <c r="P2583" s="1" t="str">
        <f>IFERROR( LOOKUP(Table1[[#This Row],[Age]],$AO$3:$AO$8,$AP$3:$AP$8), "Out of Range")</f>
        <v>15-25</v>
      </c>
      <c r="Q2583" s="1" t="str">
        <f>TEXT(Table1[[#This Row],[Date Joined]],"DD")</f>
        <v>12</v>
      </c>
      <c r="R2583" s="1" t="str">
        <f>TEXT(Table1[[#This Row],[Date Joined]],"MMM")</f>
        <v>Oct</v>
      </c>
      <c r="S2583" s="1" t="str">
        <f>TEXT(Table1[[#This Row],[Date Joined]],"YYYY")</f>
        <v>2017</v>
      </c>
    </row>
    <row r="2584" spans="1:19" x14ac:dyDescent="0.3">
      <c r="A2584" s="1" t="s">
        <v>2691</v>
      </c>
      <c r="B2584" s="1" t="s">
        <v>45</v>
      </c>
      <c r="C2584" s="1" t="s">
        <v>24</v>
      </c>
      <c r="D2584" s="2">
        <v>36</v>
      </c>
      <c r="E2584" s="1" t="s">
        <v>34</v>
      </c>
      <c r="F2584" s="1" t="s">
        <v>17</v>
      </c>
      <c r="G2584" s="28">
        <v>43020</v>
      </c>
      <c r="H2584" s="3">
        <v>53510.15</v>
      </c>
      <c r="I2584" s="1" t="s">
        <v>18</v>
      </c>
      <c r="J2584" s="1" t="s">
        <v>27</v>
      </c>
      <c r="K2584" s="1" t="s">
        <v>28</v>
      </c>
      <c r="L2584" s="1" t="s">
        <v>20</v>
      </c>
      <c r="M2584" s="1" t="s">
        <v>21</v>
      </c>
      <c r="N2584" s="1" t="s">
        <v>22</v>
      </c>
      <c r="O2584" s="1" t="s">
        <v>20</v>
      </c>
      <c r="P2584" s="1" t="str">
        <f>IFERROR( LOOKUP(Table1[[#This Row],[Age]],$AO$3:$AO$8,$AP$3:$AP$8), "Out of Range")</f>
        <v>35-45</v>
      </c>
      <c r="Q2584" s="1" t="str">
        <f>TEXT(Table1[[#This Row],[Date Joined]],"DD")</f>
        <v>12</v>
      </c>
      <c r="R2584" s="1" t="str">
        <f>TEXT(Table1[[#This Row],[Date Joined]],"MMM")</f>
        <v>Oct</v>
      </c>
      <c r="S2584" s="1" t="str">
        <f>TEXT(Table1[[#This Row],[Date Joined]],"YYYY")</f>
        <v>2017</v>
      </c>
    </row>
    <row r="2585" spans="1:19" x14ac:dyDescent="0.3">
      <c r="A2585" s="1" t="s">
        <v>2350</v>
      </c>
      <c r="B2585" s="1" t="s">
        <v>42</v>
      </c>
      <c r="C2585" s="1" t="s">
        <v>15</v>
      </c>
      <c r="D2585" s="2">
        <v>31</v>
      </c>
      <c r="E2585" s="1" t="s">
        <v>16</v>
      </c>
      <c r="F2585" s="1" t="s">
        <v>17</v>
      </c>
      <c r="G2585" s="28">
        <v>43002</v>
      </c>
      <c r="H2585" s="3">
        <v>57255.1</v>
      </c>
      <c r="I2585" s="1" t="s">
        <v>18</v>
      </c>
      <c r="J2585" s="1" t="s">
        <v>19</v>
      </c>
      <c r="K2585" s="1" t="s">
        <v>28</v>
      </c>
      <c r="L2585" s="1" t="s">
        <v>20</v>
      </c>
      <c r="M2585" s="1" t="s">
        <v>22</v>
      </c>
      <c r="N2585" s="1" t="s">
        <v>22</v>
      </c>
      <c r="O2585" s="1" t="s">
        <v>20</v>
      </c>
      <c r="P2585" s="1" t="str">
        <f>IFERROR( LOOKUP(Table1[[#This Row],[Age]],$AO$3:$AO$8,$AP$3:$AP$8), "Out of Range")</f>
        <v>26-35</v>
      </c>
      <c r="Q2585" s="1" t="str">
        <f>TEXT(Table1[[#This Row],[Date Joined]],"DD")</f>
        <v>24</v>
      </c>
      <c r="R2585" s="1" t="str">
        <f>TEXT(Table1[[#This Row],[Date Joined]],"MMM")</f>
        <v>Sep</v>
      </c>
      <c r="S2585" s="1" t="str">
        <f>TEXT(Table1[[#This Row],[Date Joined]],"YYYY")</f>
        <v>2017</v>
      </c>
    </row>
    <row r="2586" spans="1:19" x14ac:dyDescent="0.3">
      <c r="A2586" s="1" t="s">
        <v>2393</v>
      </c>
      <c r="B2586" s="1" t="s">
        <v>62</v>
      </c>
      <c r="C2586" s="1" t="s">
        <v>24</v>
      </c>
      <c r="D2586" s="2">
        <v>31</v>
      </c>
      <c r="E2586" s="1" t="s">
        <v>16</v>
      </c>
      <c r="F2586" s="1" t="s">
        <v>41</v>
      </c>
      <c r="G2586" s="28">
        <v>43003</v>
      </c>
      <c r="H2586" s="3">
        <v>7373.54</v>
      </c>
      <c r="I2586" s="1" t="s">
        <v>18</v>
      </c>
      <c r="J2586" s="1" t="s">
        <v>27</v>
      </c>
      <c r="K2586" s="1" t="s">
        <v>28</v>
      </c>
      <c r="L2586" s="1" t="s">
        <v>20</v>
      </c>
      <c r="M2586" s="1" t="s">
        <v>22</v>
      </c>
      <c r="N2586" s="1" t="s">
        <v>22</v>
      </c>
      <c r="O2586" s="1" t="s">
        <v>20</v>
      </c>
      <c r="P2586" s="1" t="str">
        <f>IFERROR( LOOKUP(Table1[[#This Row],[Age]],$AO$3:$AO$8,$AP$3:$AP$8), "Out of Range")</f>
        <v>26-35</v>
      </c>
      <c r="Q2586" s="1" t="str">
        <f>TEXT(Table1[[#This Row],[Date Joined]],"DD")</f>
        <v>25</v>
      </c>
      <c r="R2586" s="1" t="str">
        <f>TEXT(Table1[[#This Row],[Date Joined]],"MMM")</f>
        <v>Sep</v>
      </c>
      <c r="S2586" s="1" t="str">
        <f>TEXT(Table1[[#This Row],[Date Joined]],"YYYY")</f>
        <v>2017</v>
      </c>
    </row>
    <row r="2587" spans="1:19" x14ac:dyDescent="0.3">
      <c r="A2587" s="1" t="s">
        <v>2694</v>
      </c>
      <c r="B2587" s="1" t="s">
        <v>64</v>
      </c>
      <c r="C2587" s="1" t="s">
        <v>24</v>
      </c>
      <c r="D2587" s="2">
        <v>43</v>
      </c>
      <c r="E2587" s="1" t="s">
        <v>16</v>
      </c>
      <c r="F2587" s="1" t="s">
        <v>17</v>
      </c>
      <c r="G2587" s="28">
        <v>43021</v>
      </c>
      <c r="H2587" s="3">
        <v>21675.72</v>
      </c>
      <c r="I2587" s="1" t="s">
        <v>18</v>
      </c>
      <c r="J2587" s="1" t="s">
        <v>19</v>
      </c>
      <c r="K2587" s="1" t="s">
        <v>20</v>
      </c>
      <c r="L2587" s="1" t="s">
        <v>20</v>
      </c>
      <c r="M2587" s="1" t="s">
        <v>22</v>
      </c>
      <c r="N2587" s="1" t="s">
        <v>22</v>
      </c>
      <c r="O2587" s="1" t="s">
        <v>20</v>
      </c>
      <c r="P2587" s="1" t="str">
        <f>IFERROR( LOOKUP(Table1[[#This Row],[Age]],$AO$3:$AO$8,$AP$3:$AP$8), "Out of Range")</f>
        <v>35-45</v>
      </c>
      <c r="Q2587" s="1" t="str">
        <f>TEXT(Table1[[#This Row],[Date Joined]],"DD")</f>
        <v>13</v>
      </c>
      <c r="R2587" s="1" t="str">
        <f>TEXT(Table1[[#This Row],[Date Joined]],"MMM")</f>
        <v>Oct</v>
      </c>
      <c r="S2587" s="1" t="str">
        <f>TEXT(Table1[[#This Row],[Date Joined]],"YYYY")</f>
        <v>2017</v>
      </c>
    </row>
    <row r="2588" spans="1:19" x14ac:dyDescent="0.3">
      <c r="A2588" s="1" t="s">
        <v>2414</v>
      </c>
      <c r="B2588" s="1" t="s">
        <v>91</v>
      </c>
      <c r="C2588" s="1" t="s">
        <v>15</v>
      </c>
      <c r="D2588" s="2">
        <v>31</v>
      </c>
      <c r="E2588" s="1" t="s">
        <v>16</v>
      </c>
      <c r="F2588" s="1" t="s">
        <v>17</v>
      </c>
      <c r="G2588" s="28">
        <v>43004</v>
      </c>
      <c r="H2588" s="3">
        <v>173912.66</v>
      </c>
      <c r="I2588" s="1" t="s">
        <v>49</v>
      </c>
      <c r="J2588" s="1" t="s">
        <v>27</v>
      </c>
      <c r="K2588" s="1" t="s">
        <v>28</v>
      </c>
      <c r="L2588" s="1" t="s">
        <v>20</v>
      </c>
      <c r="M2588" s="1" t="s">
        <v>22</v>
      </c>
      <c r="N2588" s="1" t="s">
        <v>22</v>
      </c>
      <c r="O2588" s="1" t="s">
        <v>20</v>
      </c>
      <c r="P2588" s="1" t="str">
        <f>IFERROR( LOOKUP(Table1[[#This Row],[Age]],$AO$3:$AO$8,$AP$3:$AP$8), "Out of Range")</f>
        <v>26-35</v>
      </c>
      <c r="Q2588" s="1" t="str">
        <f>TEXT(Table1[[#This Row],[Date Joined]],"DD")</f>
        <v>26</v>
      </c>
      <c r="R2588" s="1" t="str">
        <f>TEXT(Table1[[#This Row],[Date Joined]],"MMM")</f>
        <v>Sep</v>
      </c>
      <c r="S2588" s="1" t="str">
        <f>TEXT(Table1[[#This Row],[Date Joined]],"YYYY")</f>
        <v>2017</v>
      </c>
    </row>
    <row r="2589" spans="1:19" x14ac:dyDescent="0.3">
      <c r="A2589" s="1" t="s">
        <v>2696</v>
      </c>
      <c r="B2589" s="1" t="s">
        <v>66</v>
      </c>
      <c r="C2589" s="1" t="s">
        <v>24</v>
      </c>
      <c r="D2589" s="2">
        <v>39</v>
      </c>
      <c r="E2589" s="1" t="s">
        <v>16</v>
      </c>
      <c r="F2589" s="1" t="s">
        <v>17</v>
      </c>
      <c r="G2589" s="28">
        <v>43021</v>
      </c>
      <c r="H2589" s="3">
        <v>93882.91</v>
      </c>
      <c r="I2589" s="1" t="s">
        <v>18</v>
      </c>
      <c r="J2589" s="1" t="s">
        <v>32</v>
      </c>
      <c r="K2589" s="1" t="s">
        <v>28</v>
      </c>
      <c r="L2589" s="1" t="s">
        <v>20</v>
      </c>
      <c r="M2589" s="1" t="s">
        <v>22</v>
      </c>
      <c r="N2589" s="1" t="s">
        <v>22</v>
      </c>
      <c r="O2589" s="1" t="s">
        <v>20</v>
      </c>
      <c r="P2589" s="1" t="str">
        <f>IFERROR( LOOKUP(Table1[[#This Row],[Age]],$AO$3:$AO$8,$AP$3:$AP$8), "Out of Range")</f>
        <v>35-45</v>
      </c>
      <c r="Q2589" s="1" t="str">
        <f>TEXT(Table1[[#This Row],[Date Joined]],"DD")</f>
        <v>13</v>
      </c>
      <c r="R2589" s="1" t="str">
        <f>TEXT(Table1[[#This Row],[Date Joined]],"MMM")</f>
        <v>Oct</v>
      </c>
      <c r="S2589" s="1" t="str">
        <f>TEXT(Table1[[#This Row],[Date Joined]],"YYYY")</f>
        <v>2017</v>
      </c>
    </row>
    <row r="2590" spans="1:19" x14ac:dyDescent="0.3">
      <c r="A2590" s="1" t="s">
        <v>2697</v>
      </c>
      <c r="B2590" s="1" t="s">
        <v>59</v>
      </c>
      <c r="C2590" s="1" t="s">
        <v>24</v>
      </c>
      <c r="D2590" s="2">
        <v>41</v>
      </c>
      <c r="E2590" s="1" t="s">
        <v>16</v>
      </c>
      <c r="F2590" s="1" t="s">
        <v>26</v>
      </c>
      <c r="G2590" s="28">
        <v>43021</v>
      </c>
      <c r="H2590" s="3">
        <v>67917.58</v>
      </c>
      <c r="I2590" s="1" t="s">
        <v>49</v>
      </c>
      <c r="J2590" s="1" t="s">
        <v>32</v>
      </c>
      <c r="K2590" s="1" t="s">
        <v>20</v>
      </c>
      <c r="L2590" s="1" t="s">
        <v>20</v>
      </c>
      <c r="M2590" s="1" t="s">
        <v>21</v>
      </c>
      <c r="N2590" s="1" t="s">
        <v>22</v>
      </c>
      <c r="O2590" s="1" t="s">
        <v>20</v>
      </c>
      <c r="P2590" s="1" t="str">
        <f>IFERROR( LOOKUP(Table1[[#This Row],[Age]],$AO$3:$AO$8,$AP$3:$AP$8), "Out of Range")</f>
        <v>35-45</v>
      </c>
      <c r="Q2590" s="1" t="str">
        <f>TEXT(Table1[[#This Row],[Date Joined]],"DD")</f>
        <v>13</v>
      </c>
      <c r="R2590" s="1" t="str">
        <f>TEXT(Table1[[#This Row],[Date Joined]],"MMM")</f>
        <v>Oct</v>
      </c>
      <c r="S2590" s="1" t="str">
        <f>TEXT(Table1[[#This Row],[Date Joined]],"YYYY")</f>
        <v>2017</v>
      </c>
    </row>
    <row r="2591" spans="1:19" x14ac:dyDescent="0.3">
      <c r="A2591" s="1" t="s">
        <v>2698</v>
      </c>
      <c r="B2591" s="1" t="s">
        <v>62</v>
      </c>
      <c r="C2591" s="1" t="s">
        <v>15</v>
      </c>
      <c r="D2591" s="2">
        <v>35</v>
      </c>
      <c r="E2591" s="1" t="s">
        <v>16</v>
      </c>
      <c r="F2591" s="1" t="s">
        <v>17</v>
      </c>
      <c r="G2591" s="28">
        <v>43021</v>
      </c>
      <c r="H2591" s="3">
        <v>114148.39</v>
      </c>
      <c r="I2591" s="1" t="s">
        <v>49</v>
      </c>
      <c r="J2591" s="1" t="s">
        <v>32</v>
      </c>
      <c r="K2591" s="1" t="s">
        <v>28</v>
      </c>
      <c r="L2591" s="1" t="s">
        <v>28</v>
      </c>
      <c r="M2591" s="1" t="s">
        <v>22</v>
      </c>
      <c r="N2591" s="1" t="s">
        <v>22</v>
      </c>
      <c r="O2591" s="1" t="s">
        <v>20</v>
      </c>
      <c r="P2591" s="1" t="str">
        <f>IFERROR( LOOKUP(Table1[[#This Row],[Age]],$AO$3:$AO$8,$AP$3:$AP$8), "Out of Range")</f>
        <v>35-45</v>
      </c>
      <c r="Q2591" s="1" t="str">
        <f>TEXT(Table1[[#This Row],[Date Joined]],"DD")</f>
        <v>13</v>
      </c>
      <c r="R2591" s="1" t="str">
        <f>TEXT(Table1[[#This Row],[Date Joined]],"MMM")</f>
        <v>Oct</v>
      </c>
      <c r="S2591" s="1" t="str">
        <f>TEXT(Table1[[#This Row],[Date Joined]],"YYYY")</f>
        <v>2017</v>
      </c>
    </row>
    <row r="2592" spans="1:19" x14ac:dyDescent="0.3">
      <c r="A2592" s="1" t="s">
        <v>2426</v>
      </c>
      <c r="B2592" s="1" t="s">
        <v>43</v>
      </c>
      <c r="C2592" s="1" t="s">
        <v>24</v>
      </c>
      <c r="D2592" s="2">
        <v>31</v>
      </c>
      <c r="E2592" s="1" t="s">
        <v>25</v>
      </c>
      <c r="F2592" s="1" t="s">
        <v>41</v>
      </c>
      <c r="G2592" s="28">
        <v>43004</v>
      </c>
      <c r="H2592" s="3">
        <v>41293.97</v>
      </c>
      <c r="I2592" s="1" t="s">
        <v>31</v>
      </c>
      <c r="J2592" s="1" t="s">
        <v>19</v>
      </c>
      <c r="K2592" s="1" t="s">
        <v>20</v>
      </c>
      <c r="L2592" s="1" t="s">
        <v>20</v>
      </c>
      <c r="M2592" s="1" t="s">
        <v>21</v>
      </c>
      <c r="N2592" s="1" t="s">
        <v>22</v>
      </c>
      <c r="O2592" s="1" t="s">
        <v>20</v>
      </c>
      <c r="P2592" s="1" t="str">
        <f>IFERROR( LOOKUP(Table1[[#This Row],[Age]],$AO$3:$AO$8,$AP$3:$AP$8), "Out of Range")</f>
        <v>26-35</v>
      </c>
      <c r="Q2592" s="1" t="str">
        <f>TEXT(Table1[[#This Row],[Date Joined]],"DD")</f>
        <v>26</v>
      </c>
      <c r="R2592" s="1" t="str">
        <f>TEXT(Table1[[#This Row],[Date Joined]],"MMM")</f>
        <v>Sep</v>
      </c>
      <c r="S2592" s="1" t="str">
        <f>TEXT(Table1[[#This Row],[Date Joined]],"YYYY")</f>
        <v>2017</v>
      </c>
    </row>
    <row r="2593" spans="1:19" x14ac:dyDescent="0.3">
      <c r="A2593" s="1" t="s">
        <v>2700</v>
      </c>
      <c r="B2593" s="1" t="s">
        <v>50</v>
      </c>
      <c r="C2593" s="1" t="s">
        <v>24</v>
      </c>
      <c r="D2593" s="2">
        <v>34</v>
      </c>
      <c r="E2593" s="1" t="s">
        <v>16</v>
      </c>
      <c r="F2593" s="1" t="s">
        <v>17</v>
      </c>
      <c r="G2593" s="28">
        <v>43021</v>
      </c>
      <c r="H2593" s="3">
        <v>26757.360000000001</v>
      </c>
      <c r="I2593" s="1" t="s">
        <v>18</v>
      </c>
      <c r="J2593" s="1" t="s">
        <v>32</v>
      </c>
      <c r="K2593" s="1" t="s">
        <v>28</v>
      </c>
      <c r="L2593" s="1" t="s">
        <v>28</v>
      </c>
      <c r="M2593" s="1" t="s">
        <v>21</v>
      </c>
      <c r="N2593" s="1" t="s">
        <v>22</v>
      </c>
      <c r="O2593" s="1" t="s">
        <v>20</v>
      </c>
      <c r="P2593" s="1" t="str">
        <f>IFERROR( LOOKUP(Table1[[#This Row],[Age]],$AO$3:$AO$8,$AP$3:$AP$8), "Out of Range")</f>
        <v>26-35</v>
      </c>
      <c r="Q2593" s="1" t="str">
        <f>TEXT(Table1[[#This Row],[Date Joined]],"DD")</f>
        <v>13</v>
      </c>
      <c r="R2593" s="1" t="str">
        <f>TEXT(Table1[[#This Row],[Date Joined]],"MMM")</f>
        <v>Oct</v>
      </c>
      <c r="S2593" s="1" t="str">
        <f>TEXT(Table1[[#This Row],[Date Joined]],"YYYY")</f>
        <v>2017</v>
      </c>
    </row>
    <row r="2594" spans="1:19" x14ac:dyDescent="0.3">
      <c r="A2594" s="1" t="s">
        <v>2701</v>
      </c>
      <c r="B2594" s="1" t="s">
        <v>46</v>
      </c>
      <c r="C2594" s="1" t="s">
        <v>24</v>
      </c>
      <c r="D2594" s="2">
        <v>35</v>
      </c>
      <c r="E2594" s="1" t="s">
        <v>16</v>
      </c>
      <c r="F2594" s="1" t="s">
        <v>17</v>
      </c>
      <c r="G2594" s="28">
        <v>43021</v>
      </c>
      <c r="H2594" s="3">
        <v>3163.36</v>
      </c>
      <c r="I2594" s="1" t="s">
        <v>49</v>
      </c>
      <c r="J2594" s="1" t="s">
        <v>27</v>
      </c>
      <c r="K2594" s="1" t="s">
        <v>28</v>
      </c>
      <c r="L2594" s="1" t="s">
        <v>20</v>
      </c>
      <c r="M2594" s="1" t="s">
        <v>21</v>
      </c>
      <c r="N2594" s="1" t="s">
        <v>22</v>
      </c>
      <c r="O2594" s="1" t="s">
        <v>20</v>
      </c>
      <c r="P2594" s="1" t="str">
        <f>IFERROR( LOOKUP(Table1[[#This Row],[Age]],$AO$3:$AO$8,$AP$3:$AP$8), "Out of Range")</f>
        <v>35-45</v>
      </c>
      <c r="Q2594" s="1" t="str">
        <f>TEXT(Table1[[#This Row],[Date Joined]],"DD")</f>
        <v>13</v>
      </c>
      <c r="R2594" s="1" t="str">
        <f>TEXT(Table1[[#This Row],[Date Joined]],"MMM")</f>
        <v>Oct</v>
      </c>
      <c r="S2594" s="1" t="str">
        <f>TEXT(Table1[[#This Row],[Date Joined]],"YYYY")</f>
        <v>2017</v>
      </c>
    </row>
    <row r="2595" spans="1:19" x14ac:dyDescent="0.3">
      <c r="A2595" s="1" t="s">
        <v>2702</v>
      </c>
      <c r="B2595" s="1" t="s">
        <v>54</v>
      </c>
      <c r="C2595" s="1" t="s">
        <v>15</v>
      </c>
      <c r="D2595" s="2">
        <v>34</v>
      </c>
      <c r="E2595" s="1" t="s">
        <v>16</v>
      </c>
      <c r="F2595" s="1" t="s">
        <v>17</v>
      </c>
      <c r="G2595" s="28">
        <v>43021</v>
      </c>
      <c r="H2595" s="3">
        <v>25382.33</v>
      </c>
      <c r="I2595" s="1" t="s">
        <v>31</v>
      </c>
      <c r="J2595" s="1" t="s">
        <v>27</v>
      </c>
      <c r="K2595" s="1" t="s">
        <v>28</v>
      </c>
      <c r="L2595" s="1" t="s">
        <v>20</v>
      </c>
      <c r="M2595" s="1" t="s">
        <v>22</v>
      </c>
      <c r="N2595" s="1" t="s">
        <v>22</v>
      </c>
      <c r="O2595" s="1" t="s">
        <v>20</v>
      </c>
      <c r="P2595" s="1" t="str">
        <f>IFERROR( LOOKUP(Table1[[#This Row],[Age]],$AO$3:$AO$8,$AP$3:$AP$8), "Out of Range")</f>
        <v>26-35</v>
      </c>
      <c r="Q2595" s="1" t="str">
        <f>TEXT(Table1[[#This Row],[Date Joined]],"DD")</f>
        <v>13</v>
      </c>
      <c r="R2595" s="1" t="str">
        <f>TEXT(Table1[[#This Row],[Date Joined]],"MMM")</f>
        <v>Oct</v>
      </c>
      <c r="S2595" s="1" t="str">
        <f>TEXT(Table1[[#This Row],[Date Joined]],"YYYY")</f>
        <v>2017</v>
      </c>
    </row>
    <row r="2596" spans="1:19" x14ac:dyDescent="0.3">
      <c r="A2596" s="1" t="s">
        <v>2435</v>
      </c>
      <c r="B2596" s="1" t="s">
        <v>64</v>
      </c>
      <c r="C2596" s="1" t="s">
        <v>15</v>
      </c>
      <c r="D2596" s="2">
        <v>31</v>
      </c>
      <c r="E2596" s="1" t="s">
        <v>16</v>
      </c>
      <c r="F2596" s="1" t="s">
        <v>17</v>
      </c>
      <c r="G2596" s="28">
        <v>43005</v>
      </c>
      <c r="H2596" s="3">
        <v>18499.12</v>
      </c>
      <c r="I2596" s="1" t="s">
        <v>18</v>
      </c>
      <c r="J2596" s="1" t="s">
        <v>27</v>
      </c>
      <c r="K2596" s="1" t="s">
        <v>28</v>
      </c>
      <c r="L2596" s="1" t="s">
        <v>20</v>
      </c>
      <c r="M2596" s="1" t="s">
        <v>22</v>
      </c>
      <c r="N2596" s="1" t="s">
        <v>22</v>
      </c>
      <c r="O2596" s="1" t="s">
        <v>20</v>
      </c>
      <c r="P2596" s="1" t="str">
        <f>IFERROR( LOOKUP(Table1[[#This Row],[Age]],$AO$3:$AO$8,$AP$3:$AP$8), "Out of Range")</f>
        <v>26-35</v>
      </c>
      <c r="Q2596" s="1" t="str">
        <f>TEXT(Table1[[#This Row],[Date Joined]],"DD")</f>
        <v>27</v>
      </c>
      <c r="R2596" s="1" t="str">
        <f>TEXT(Table1[[#This Row],[Date Joined]],"MMM")</f>
        <v>Sep</v>
      </c>
      <c r="S2596" s="1" t="str">
        <f>TEXT(Table1[[#This Row],[Date Joined]],"YYYY")</f>
        <v>2017</v>
      </c>
    </row>
    <row r="2597" spans="1:19" x14ac:dyDescent="0.3">
      <c r="A2597" s="1" t="s">
        <v>2447</v>
      </c>
      <c r="B2597" s="1" t="s">
        <v>73</v>
      </c>
      <c r="C2597" s="1" t="s">
        <v>24</v>
      </c>
      <c r="D2597" s="2">
        <v>31</v>
      </c>
      <c r="E2597" s="1" t="s">
        <v>16</v>
      </c>
      <c r="F2597" s="1" t="s">
        <v>41</v>
      </c>
      <c r="G2597" s="28">
        <v>43006</v>
      </c>
      <c r="H2597" s="3">
        <v>160100.9</v>
      </c>
      <c r="I2597" s="1" t="s">
        <v>18</v>
      </c>
      <c r="J2597" s="1" t="s">
        <v>27</v>
      </c>
      <c r="K2597" s="1" t="s">
        <v>20</v>
      </c>
      <c r="L2597" s="1" t="s">
        <v>20</v>
      </c>
      <c r="M2597" s="1" t="s">
        <v>21</v>
      </c>
      <c r="N2597" s="1" t="s">
        <v>22</v>
      </c>
      <c r="O2597" s="1" t="s">
        <v>20</v>
      </c>
      <c r="P2597" s="1" t="str">
        <f>IFERROR( LOOKUP(Table1[[#This Row],[Age]],$AO$3:$AO$8,$AP$3:$AP$8), "Out of Range")</f>
        <v>26-35</v>
      </c>
      <c r="Q2597" s="1" t="str">
        <f>TEXT(Table1[[#This Row],[Date Joined]],"DD")</f>
        <v>28</v>
      </c>
      <c r="R2597" s="1" t="str">
        <f>TEXT(Table1[[#This Row],[Date Joined]],"MMM")</f>
        <v>Sep</v>
      </c>
      <c r="S2597" s="1" t="str">
        <f>TEXT(Table1[[#This Row],[Date Joined]],"YYYY")</f>
        <v>2017</v>
      </c>
    </row>
    <row r="2598" spans="1:19" x14ac:dyDescent="0.3">
      <c r="A2598" s="1" t="s">
        <v>2705</v>
      </c>
      <c r="B2598" s="1" t="s">
        <v>43</v>
      </c>
      <c r="C2598" s="1" t="s">
        <v>15</v>
      </c>
      <c r="D2598" s="2">
        <v>43</v>
      </c>
      <c r="E2598" s="1" t="s">
        <v>40</v>
      </c>
      <c r="F2598" s="1" t="s">
        <v>41</v>
      </c>
      <c r="G2598" s="28">
        <v>43021</v>
      </c>
      <c r="H2598" s="3">
        <v>14247.12</v>
      </c>
      <c r="I2598" s="1" t="s">
        <v>18</v>
      </c>
      <c r="J2598" s="1" t="s">
        <v>27</v>
      </c>
      <c r="K2598" s="1" t="s">
        <v>20</v>
      </c>
      <c r="L2598" s="1" t="s">
        <v>20</v>
      </c>
      <c r="M2598" s="1" t="s">
        <v>21</v>
      </c>
      <c r="N2598" s="1" t="s">
        <v>29</v>
      </c>
      <c r="O2598" s="1" t="s">
        <v>20</v>
      </c>
      <c r="P2598" s="1" t="str">
        <f>IFERROR( LOOKUP(Table1[[#This Row],[Age]],$AO$3:$AO$8,$AP$3:$AP$8), "Out of Range")</f>
        <v>35-45</v>
      </c>
      <c r="Q2598" s="1" t="str">
        <f>TEXT(Table1[[#This Row],[Date Joined]],"DD")</f>
        <v>13</v>
      </c>
      <c r="R2598" s="1" t="str">
        <f>TEXT(Table1[[#This Row],[Date Joined]],"MMM")</f>
        <v>Oct</v>
      </c>
      <c r="S2598" s="1" t="str">
        <f>TEXT(Table1[[#This Row],[Date Joined]],"YYYY")</f>
        <v>2017</v>
      </c>
    </row>
    <row r="2599" spans="1:19" x14ac:dyDescent="0.3">
      <c r="A2599" s="1" t="s">
        <v>2706</v>
      </c>
      <c r="B2599" s="1" t="s">
        <v>59</v>
      </c>
      <c r="C2599" s="1" t="s">
        <v>15</v>
      </c>
      <c r="D2599" s="2">
        <v>52</v>
      </c>
      <c r="E2599" s="1" t="s">
        <v>40</v>
      </c>
      <c r="F2599" s="1" t="s">
        <v>41</v>
      </c>
      <c r="G2599" s="28">
        <v>43021</v>
      </c>
      <c r="H2599" s="3">
        <v>68643.539999999994</v>
      </c>
      <c r="I2599" s="1" t="s">
        <v>49</v>
      </c>
      <c r="J2599" s="1" t="s">
        <v>19</v>
      </c>
      <c r="K2599" s="1" t="s">
        <v>28</v>
      </c>
      <c r="L2599" s="1" t="s">
        <v>20</v>
      </c>
      <c r="M2599" s="1" t="s">
        <v>22</v>
      </c>
      <c r="N2599" s="1" t="s">
        <v>22</v>
      </c>
      <c r="O2599" s="1" t="s">
        <v>20</v>
      </c>
      <c r="P2599" s="1" t="str">
        <f>IFERROR( LOOKUP(Table1[[#This Row],[Age]],$AO$3:$AO$8,$AP$3:$AP$8), "Out of Range")</f>
        <v>45-55</v>
      </c>
      <c r="Q2599" s="1" t="str">
        <f>TEXT(Table1[[#This Row],[Date Joined]],"DD")</f>
        <v>13</v>
      </c>
      <c r="R2599" s="1" t="str">
        <f>TEXT(Table1[[#This Row],[Date Joined]],"MMM")</f>
        <v>Oct</v>
      </c>
      <c r="S2599" s="1" t="str">
        <f>TEXT(Table1[[#This Row],[Date Joined]],"YYYY")</f>
        <v>2017</v>
      </c>
    </row>
    <row r="2600" spans="1:19" x14ac:dyDescent="0.3">
      <c r="A2600" s="1" t="s">
        <v>2707</v>
      </c>
      <c r="B2600" s="1" t="s">
        <v>39</v>
      </c>
      <c r="C2600" s="1" t="s">
        <v>15</v>
      </c>
      <c r="D2600" s="2">
        <v>51</v>
      </c>
      <c r="E2600" s="1" t="s">
        <v>40</v>
      </c>
      <c r="F2600" s="1" t="s">
        <v>17</v>
      </c>
      <c r="G2600" s="28">
        <v>43021</v>
      </c>
      <c r="H2600" s="3">
        <v>36932.550000000003</v>
      </c>
      <c r="I2600" s="1" t="s">
        <v>31</v>
      </c>
      <c r="J2600" s="1" t="s">
        <v>19</v>
      </c>
      <c r="K2600" s="1" t="s">
        <v>20</v>
      </c>
      <c r="L2600" s="1" t="s">
        <v>20</v>
      </c>
      <c r="M2600" s="1" t="s">
        <v>21</v>
      </c>
      <c r="N2600" s="1" t="s">
        <v>29</v>
      </c>
      <c r="O2600" s="1" t="s">
        <v>20</v>
      </c>
      <c r="P2600" s="1" t="str">
        <f>IFERROR( LOOKUP(Table1[[#This Row],[Age]],$AO$3:$AO$8,$AP$3:$AP$8), "Out of Range")</f>
        <v>45-55</v>
      </c>
      <c r="Q2600" s="1" t="str">
        <f>TEXT(Table1[[#This Row],[Date Joined]],"DD")</f>
        <v>13</v>
      </c>
      <c r="R2600" s="1" t="str">
        <f>TEXT(Table1[[#This Row],[Date Joined]],"MMM")</f>
        <v>Oct</v>
      </c>
      <c r="S2600" s="1" t="str">
        <f>TEXT(Table1[[#This Row],[Date Joined]],"YYYY")</f>
        <v>2017</v>
      </c>
    </row>
    <row r="2601" spans="1:19" x14ac:dyDescent="0.3">
      <c r="A2601" s="1" t="s">
        <v>2708</v>
      </c>
      <c r="B2601" s="1" t="s">
        <v>67</v>
      </c>
      <c r="C2601" s="1" t="s">
        <v>15</v>
      </c>
      <c r="D2601" s="2">
        <v>55</v>
      </c>
      <c r="E2601" s="1" t="s">
        <v>40</v>
      </c>
      <c r="F2601" s="1" t="s">
        <v>41</v>
      </c>
      <c r="G2601" s="28">
        <v>43021</v>
      </c>
      <c r="H2601" s="3">
        <v>111243.37</v>
      </c>
      <c r="I2601" s="1" t="s">
        <v>18</v>
      </c>
      <c r="J2601" s="1" t="s">
        <v>32</v>
      </c>
      <c r="K2601" s="1" t="s">
        <v>28</v>
      </c>
      <c r="L2601" s="1" t="s">
        <v>20</v>
      </c>
      <c r="M2601" s="1" t="s">
        <v>21</v>
      </c>
      <c r="N2601" s="1" t="s">
        <v>22</v>
      </c>
      <c r="O2601" s="1" t="s">
        <v>20</v>
      </c>
      <c r="P2601" s="1" t="str">
        <f>IFERROR( LOOKUP(Table1[[#This Row],[Age]],$AO$3:$AO$8,$AP$3:$AP$8), "Out of Range")</f>
        <v>55-65</v>
      </c>
      <c r="Q2601" s="1" t="str">
        <f>TEXT(Table1[[#This Row],[Date Joined]],"DD")</f>
        <v>13</v>
      </c>
      <c r="R2601" s="1" t="str">
        <f>TEXT(Table1[[#This Row],[Date Joined]],"MMM")</f>
        <v>Oct</v>
      </c>
      <c r="S2601" s="1" t="str">
        <f>TEXT(Table1[[#This Row],[Date Joined]],"YYYY")</f>
        <v>2017</v>
      </c>
    </row>
    <row r="2602" spans="1:19" x14ac:dyDescent="0.3">
      <c r="A2602" s="1" t="s">
        <v>2709</v>
      </c>
      <c r="B2602" s="1" t="s">
        <v>107</v>
      </c>
      <c r="C2602" s="1" t="s">
        <v>15</v>
      </c>
      <c r="D2602" s="2">
        <v>58</v>
      </c>
      <c r="E2602" s="1" t="s">
        <v>40</v>
      </c>
      <c r="F2602" s="1" t="s">
        <v>26</v>
      </c>
      <c r="G2602" s="28">
        <v>43021</v>
      </c>
      <c r="H2602" s="3">
        <v>191431.25</v>
      </c>
      <c r="I2602" s="1" t="s">
        <v>49</v>
      </c>
      <c r="J2602" s="1" t="s">
        <v>32</v>
      </c>
      <c r="K2602" s="1" t="s">
        <v>20</v>
      </c>
      <c r="L2602" s="1" t="s">
        <v>20</v>
      </c>
      <c r="M2602" s="1" t="s">
        <v>22</v>
      </c>
      <c r="N2602" s="1" t="s">
        <v>22</v>
      </c>
      <c r="O2602" s="1" t="s">
        <v>20</v>
      </c>
      <c r="P2602" s="1" t="str">
        <f>IFERROR( LOOKUP(Table1[[#This Row],[Age]],$AO$3:$AO$8,$AP$3:$AP$8), "Out of Range")</f>
        <v>55-65</v>
      </c>
      <c r="Q2602" s="1" t="str">
        <f>TEXT(Table1[[#This Row],[Date Joined]],"DD")</f>
        <v>13</v>
      </c>
      <c r="R2602" s="1" t="str">
        <f>TEXT(Table1[[#This Row],[Date Joined]],"MMM")</f>
        <v>Oct</v>
      </c>
      <c r="S2602" s="1" t="str">
        <f>TEXT(Table1[[#This Row],[Date Joined]],"YYYY")</f>
        <v>2017</v>
      </c>
    </row>
    <row r="2603" spans="1:19" x14ac:dyDescent="0.3">
      <c r="A2603" s="1" t="s">
        <v>2710</v>
      </c>
      <c r="B2603" s="1" t="s">
        <v>67</v>
      </c>
      <c r="C2603" s="1" t="s">
        <v>15</v>
      </c>
      <c r="D2603" s="2">
        <v>44</v>
      </c>
      <c r="E2603" s="1" t="s">
        <v>40</v>
      </c>
      <c r="F2603" s="1" t="s">
        <v>26</v>
      </c>
      <c r="G2603" s="28">
        <v>43021</v>
      </c>
      <c r="H2603" s="3">
        <v>97728.85</v>
      </c>
      <c r="I2603" s="1" t="s">
        <v>18</v>
      </c>
      <c r="J2603" s="1" t="s">
        <v>32</v>
      </c>
      <c r="K2603" s="1" t="s">
        <v>20</v>
      </c>
      <c r="L2603" s="1" t="s">
        <v>20</v>
      </c>
      <c r="M2603" s="1" t="s">
        <v>21</v>
      </c>
      <c r="N2603" s="1" t="s">
        <v>22</v>
      </c>
      <c r="O2603" s="1" t="s">
        <v>20</v>
      </c>
      <c r="P2603" s="1" t="str">
        <f>IFERROR( LOOKUP(Table1[[#This Row],[Age]],$AO$3:$AO$8,$AP$3:$AP$8), "Out of Range")</f>
        <v>35-45</v>
      </c>
      <c r="Q2603" s="1" t="str">
        <f>TEXT(Table1[[#This Row],[Date Joined]],"DD")</f>
        <v>13</v>
      </c>
      <c r="R2603" s="1" t="str">
        <f>TEXT(Table1[[#This Row],[Date Joined]],"MMM")</f>
        <v>Oct</v>
      </c>
      <c r="S2603" s="1" t="str">
        <f>TEXT(Table1[[#This Row],[Date Joined]],"YYYY")</f>
        <v>2017</v>
      </c>
    </row>
    <row r="2604" spans="1:19" x14ac:dyDescent="0.3">
      <c r="A2604" s="1" t="s">
        <v>2451</v>
      </c>
      <c r="B2604" s="1" t="s">
        <v>35</v>
      </c>
      <c r="C2604" s="1" t="s">
        <v>24</v>
      </c>
      <c r="D2604" s="2">
        <v>31</v>
      </c>
      <c r="E2604" s="1" t="s">
        <v>16</v>
      </c>
      <c r="F2604" s="1" t="s">
        <v>17</v>
      </c>
      <c r="G2604" s="28">
        <v>43006</v>
      </c>
      <c r="H2604" s="3">
        <v>18652.43</v>
      </c>
      <c r="I2604" s="1" t="s">
        <v>18</v>
      </c>
      <c r="J2604" s="1" t="s">
        <v>19</v>
      </c>
      <c r="K2604" s="1" t="s">
        <v>28</v>
      </c>
      <c r="L2604" s="1" t="s">
        <v>20</v>
      </c>
      <c r="M2604" s="1" t="s">
        <v>22</v>
      </c>
      <c r="N2604" s="1" t="s">
        <v>22</v>
      </c>
      <c r="O2604" s="1" t="s">
        <v>20</v>
      </c>
      <c r="P2604" s="1" t="str">
        <f>IFERROR( LOOKUP(Table1[[#This Row],[Age]],$AO$3:$AO$8,$AP$3:$AP$8), "Out of Range")</f>
        <v>26-35</v>
      </c>
      <c r="Q2604" s="1" t="str">
        <f>TEXT(Table1[[#This Row],[Date Joined]],"DD")</f>
        <v>28</v>
      </c>
      <c r="R2604" s="1" t="str">
        <f>TEXT(Table1[[#This Row],[Date Joined]],"MMM")</f>
        <v>Sep</v>
      </c>
      <c r="S2604" s="1" t="str">
        <f>TEXT(Table1[[#This Row],[Date Joined]],"YYYY")</f>
        <v>2017</v>
      </c>
    </row>
    <row r="2605" spans="1:19" x14ac:dyDescent="0.3">
      <c r="A2605" s="1" t="s">
        <v>2474</v>
      </c>
      <c r="B2605" s="1" t="s">
        <v>52</v>
      </c>
      <c r="C2605" s="1" t="s">
        <v>15</v>
      </c>
      <c r="D2605" s="2">
        <v>31</v>
      </c>
      <c r="E2605" s="1" t="s">
        <v>16</v>
      </c>
      <c r="F2605" s="1" t="s">
        <v>17</v>
      </c>
      <c r="G2605" s="28">
        <v>43007</v>
      </c>
      <c r="H2605" s="3">
        <v>54518.49</v>
      </c>
      <c r="I2605" s="1" t="s">
        <v>49</v>
      </c>
      <c r="J2605" s="1" t="s">
        <v>27</v>
      </c>
      <c r="K2605" s="1" t="s">
        <v>28</v>
      </c>
      <c r="L2605" s="1" t="s">
        <v>20</v>
      </c>
      <c r="M2605" s="1" t="s">
        <v>21</v>
      </c>
      <c r="N2605" s="1" t="s">
        <v>38</v>
      </c>
      <c r="O2605" s="1" t="s">
        <v>20</v>
      </c>
      <c r="P2605" s="1" t="str">
        <f>IFERROR( LOOKUP(Table1[[#This Row],[Age]],$AO$3:$AO$8,$AP$3:$AP$8), "Out of Range")</f>
        <v>26-35</v>
      </c>
      <c r="Q2605" s="1" t="str">
        <f>TEXT(Table1[[#This Row],[Date Joined]],"DD")</f>
        <v>29</v>
      </c>
      <c r="R2605" s="1" t="str">
        <f>TEXT(Table1[[#This Row],[Date Joined]],"MMM")</f>
        <v>Sep</v>
      </c>
      <c r="S2605" s="1" t="str">
        <f>TEXT(Table1[[#This Row],[Date Joined]],"YYYY")</f>
        <v>2017</v>
      </c>
    </row>
    <row r="2606" spans="1:19" x14ac:dyDescent="0.3">
      <c r="A2606" s="1" t="s">
        <v>2713</v>
      </c>
      <c r="B2606" s="1" t="s">
        <v>36</v>
      </c>
      <c r="C2606" s="1" t="s">
        <v>24</v>
      </c>
      <c r="D2606" s="2">
        <v>22</v>
      </c>
      <c r="E2606" s="1" t="s">
        <v>25</v>
      </c>
      <c r="F2606" s="1" t="s">
        <v>41</v>
      </c>
      <c r="G2606" s="28">
        <v>43021</v>
      </c>
      <c r="H2606" s="3">
        <v>27310.51</v>
      </c>
      <c r="I2606" s="1" t="s">
        <v>18</v>
      </c>
      <c r="J2606" s="1" t="s">
        <v>22</v>
      </c>
      <c r="K2606" s="1" t="s">
        <v>20</v>
      </c>
      <c r="L2606" s="1" t="s">
        <v>20</v>
      </c>
      <c r="M2606" s="1" t="s">
        <v>21</v>
      </c>
      <c r="N2606" s="1" t="s">
        <v>22</v>
      </c>
      <c r="O2606" s="1" t="s">
        <v>20</v>
      </c>
      <c r="P2606" s="1" t="str">
        <f>IFERROR( LOOKUP(Table1[[#This Row],[Age]],$AO$3:$AO$8,$AP$3:$AP$8), "Out of Range")</f>
        <v>15-25</v>
      </c>
      <c r="Q2606" s="1" t="str">
        <f>TEXT(Table1[[#This Row],[Date Joined]],"DD")</f>
        <v>13</v>
      </c>
      <c r="R2606" s="1" t="str">
        <f>TEXT(Table1[[#This Row],[Date Joined]],"MMM")</f>
        <v>Oct</v>
      </c>
      <c r="S2606" s="1" t="str">
        <f>TEXT(Table1[[#This Row],[Date Joined]],"YYYY")</f>
        <v>2017</v>
      </c>
    </row>
    <row r="2607" spans="1:19" x14ac:dyDescent="0.3">
      <c r="A2607" s="1" t="s">
        <v>2533</v>
      </c>
      <c r="B2607" s="1" t="s">
        <v>75</v>
      </c>
      <c r="C2607" s="1" t="s">
        <v>15</v>
      </c>
      <c r="D2607" s="2">
        <v>31</v>
      </c>
      <c r="E2607" s="1" t="s">
        <v>16</v>
      </c>
      <c r="F2607" s="1" t="s">
        <v>26</v>
      </c>
      <c r="G2607" s="28">
        <v>43010</v>
      </c>
      <c r="H2607" s="3">
        <v>118377.79</v>
      </c>
      <c r="I2607" s="1" t="s">
        <v>18</v>
      </c>
      <c r="J2607" s="1" t="s">
        <v>32</v>
      </c>
      <c r="K2607" s="1" t="s">
        <v>20</v>
      </c>
      <c r="L2607" s="1" t="s">
        <v>20</v>
      </c>
      <c r="M2607" s="1" t="s">
        <v>21</v>
      </c>
      <c r="N2607" s="1" t="s">
        <v>22</v>
      </c>
      <c r="O2607" s="1" t="s">
        <v>20</v>
      </c>
      <c r="P2607" s="1" t="str">
        <f>IFERROR( LOOKUP(Table1[[#This Row],[Age]],$AO$3:$AO$8,$AP$3:$AP$8), "Out of Range")</f>
        <v>26-35</v>
      </c>
      <c r="Q2607" s="1" t="str">
        <f>TEXT(Table1[[#This Row],[Date Joined]],"DD")</f>
        <v>02</v>
      </c>
      <c r="R2607" s="1" t="str">
        <f>TEXT(Table1[[#This Row],[Date Joined]],"MMM")</f>
        <v>Oct</v>
      </c>
      <c r="S2607" s="1" t="str">
        <f>TEXT(Table1[[#This Row],[Date Joined]],"YYYY")</f>
        <v>2017</v>
      </c>
    </row>
    <row r="2608" spans="1:19" x14ac:dyDescent="0.3">
      <c r="A2608" s="1" t="s">
        <v>2581</v>
      </c>
      <c r="B2608" s="1" t="s">
        <v>44</v>
      </c>
      <c r="C2608" s="1" t="s">
        <v>15</v>
      </c>
      <c r="D2608" s="2">
        <v>31</v>
      </c>
      <c r="E2608" s="1" t="s">
        <v>16</v>
      </c>
      <c r="F2608" s="1" t="s">
        <v>26</v>
      </c>
      <c r="G2608" s="28">
        <v>43014</v>
      </c>
      <c r="H2608" s="3">
        <v>84777.600000000006</v>
      </c>
      <c r="I2608" s="1" t="s">
        <v>18</v>
      </c>
      <c r="J2608" s="1" t="s">
        <v>27</v>
      </c>
      <c r="K2608" s="1" t="s">
        <v>28</v>
      </c>
      <c r="L2608" s="1" t="s">
        <v>20</v>
      </c>
      <c r="M2608" s="1" t="s">
        <v>21</v>
      </c>
      <c r="N2608" s="1" t="s">
        <v>22</v>
      </c>
      <c r="O2608" s="1" t="s">
        <v>20</v>
      </c>
      <c r="P2608" s="1" t="str">
        <f>IFERROR( LOOKUP(Table1[[#This Row],[Age]],$AO$3:$AO$8,$AP$3:$AP$8), "Out of Range")</f>
        <v>26-35</v>
      </c>
      <c r="Q2608" s="1" t="str">
        <f>TEXT(Table1[[#This Row],[Date Joined]],"DD")</f>
        <v>06</v>
      </c>
      <c r="R2608" s="1" t="str">
        <f>TEXT(Table1[[#This Row],[Date Joined]],"MMM")</f>
        <v>Oct</v>
      </c>
      <c r="S2608" s="1" t="str">
        <f>TEXT(Table1[[#This Row],[Date Joined]],"YYYY")</f>
        <v>2017</v>
      </c>
    </row>
    <row r="2609" spans="1:19" x14ac:dyDescent="0.3">
      <c r="A2609" s="1" t="s">
        <v>2716</v>
      </c>
      <c r="B2609" s="1" t="s">
        <v>107</v>
      </c>
      <c r="C2609" s="1" t="s">
        <v>15</v>
      </c>
      <c r="D2609" s="2">
        <v>38</v>
      </c>
      <c r="E2609" s="1" t="s">
        <v>16</v>
      </c>
      <c r="F2609" s="1" t="s">
        <v>17</v>
      </c>
      <c r="G2609" s="28">
        <v>43022</v>
      </c>
      <c r="H2609" s="3">
        <v>134700.26999999999</v>
      </c>
      <c r="I2609" s="1" t="s">
        <v>18</v>
      </c>
      <c r="J2609" s="1" t="s">
        <v>19</v>
      </c>
      <c r="K2609" s="1" t="s">
        <v>20</v>
      </c>
      <c r="L2609" s="1" t="s">
        <v>28</v>
      </c>
      <c r="M2609" s="1" t="s">
        <v>21</v>
      </c>
      <c r="N2609" s="1" t="s">
        <v>22</v>
      </c>
      <c r="O2609" s="1" t="s">
        <v>20</v>
      </c>
      <c r="P2609" s="1" t="str">
        <f>IFERROR( LOOKUP(Table1[[#This Row],[Age]],$AO$3:$AO$8,$AP$3:$AP$8), "Out of Range")</f>
        <v>35-45</v>
      </c>
      <c r="Q2609" s="1" t="str">
        <f>TEXT(Table1[[#This Row],[Date Joined]],"DD")</f>
        <v>14</v>
      </c>
      <c r="R2609" s="1" t="str">
        <f>TEXT(Table1[[#This Row],[Date Joined]],"MMM")</f>
        <v>Oct</v>
      </c>
      <c r="S2609" s="1" t="str">
        <f>TEXT(Table1[[#This Row],[Date Joined]],"YYYY")</f>
        <v>2017</v>
      </c>
    </row>
    <row r="2610" spans="1:19" x14ac:dyDescent="0.3">
      <c r="A2610" s="1" t="s">
        <v>2717</v>
      </c>
      <c r="B2610" s="1" t="s">
        <v>82</v>
      </c>
      <c r="C2610" s="1" t="s">
        <v>24</v>
      </c>
      <c r="D2610" s="2">
        <v>40</v>
      </c>
      <c r="E2610" s="1" t="s">
        <v>16</v>
      </c>
      <c r="F2610" s="1" t="s">
        <v>41</v>
      </c>
      <c r="G2610" s="28">
        <v>43022</v>
      </c>
      <c r="H2610" s="3">
        <v>2677.93</v>
      </c>
      <c r="I2610" s="1" t="s">
        <v>18</v>
      </c>
      <c r="J2610" s="1" t="s">
        <v>27</v>
      </c>
      <c r="K2610" s="1" t="s">
        <v>20</v>
      </c>
      <c r="L2610" s="1" t="s">
        <v>20</v>
      </c>
      <c r="M2610" s="1" t="s">
        <v>21</v>
      </c>
      <c r="N2610" s="1" t="s">
        <v>22</v>
      </c>
      <c r="O2610" s="1" t="s">
        <v>20</v>
      </c>
      <c r="P2610" s="1" t="str">
        <f>IFERROR( LOOKUP(Table1[[#This Row],[Age]],$AO$3:$AO$8,$AP$3:$AP$8), "Out of Range")</f>
        <v>35-45</v>
      </c>
      <c r="Q2610" s="1" t="str">
        <f>TEXT(Table1[[#This Row],[Date Joined]],"DD")</f>
        <v>14</v>
      </c>
      <c r="R2610" s="1" t="str">
        <f>TEXT(Table1[[#This Row],[Date Joined]],"MMM")</f>
        <v>Oct</v>
      </c>
      <c r="S2610" s="1" t="str">
        <f>TEXT(Table1[[#This Row],[Date Joined]],"YYYY")</f>
        <v>2017</v>
      </c>
    </row>
    <row r="2611" spans="1:19" x14ac:dyDescent="0.3">
      <c r="A2611" s="1" t="s">
        <v>2718</v>
      </c>
      <c r="B2611" s="1" t="s">
        <v>96</v>
      </c>
      <c r="C2611" s="1" t="s">
        <v>15</v>
      </c>
      <c r="D2611" s="2">
        <v>40</v>
      </c>
      <c r="E2611" s="1" t="s">
        <v>16</v>
      </c>
      <c r="F2611" s="1" t="s">
        <v>17</v>
      </c>
      <c r="G2611" s="28">
        <v>43022</v>
      </c>
      <c r="H2611" s="3">
        <v>57136</v>
      </c>
      <c r="I2611" s="1" t="s">
        <v>18</v>
      </c>
      <c r="J2611" s="1" t="s">
        <v>19</v>
      </c>
      <c r="K2611" s="1" t="s">
        <v>28</v>
      </c>
      <c r="L2611" s="1" t="s">
        <v>20</v>
      </c>
      <c r="M2611" s="1" t="s">
        <v>22</v>
      </c>
      <c r="N2611" s="1" t="s">
        <v>22</v>
      </c>
      <c r="O2611" s="1" t="s">
        <v>20</v>
      </c>
      <c r="P2611" s="1" t="str">
        <f>IFERROR( LOOKUP(Table1[[#This Row],[Age]],$AO$3:$AO$8,$AP$3:$AP$8), "Out of Range")</f>
        <v>35-45</v>
      </c>
      <c r="Q2611" s="1" t="str">
        <f>TEXT(Table1[[#This Row],[Date Joined]],"DD")</f>
        <v>14</v>
      </c>
      <c r="R2611" s="1" t="str">
        <f>TEXT(Table1[[#This Row],[Date Joined]],"MMM")</f>
        <v>Oct</v>
      </c>
      <c r="S2611" s="1" t="str">
        <f>TEXT(Table1[[#This Row],[Date Joined]],"YYYY")</f>
        <v>2017</v>
      </c>
    </row>
    <row r="2612" spans="1:19" x14ac:dyDescent="0.3">
      <c r="A2612" s="1" t="s">
        <v>2719</v>
      </c>
      <c r="B2612" s="1" t="s">
        <v>35</v>
      </c>
      <c r="C2612" s="1" t="s">
        <v>15</v>
      </c>
      <c r="D2612" s="2">
        <v>38</v>
      </c>
      <c r="E2612" s="1" t="s">
        <v>16</v>
      </c>
      <c r="F2612" s="1" t="s">
        <v>26</v>
      </c>
      <c r="G2612" s="28">
        <v>43022</v>
      </c>
      <c r="H2612" s="3">
        <v>124075.72</v>
      </c>
      <c r="I2612" s="1" t="s">
        <v>18</v>
      </c>
      <c r="J2612" s="1" t="s">
        <v>32</v>
      </c>
      <c r="K2612" s="1" t="s">
        <v>20</v>
      </c>
      <c r="L2612" s="1" t="s">
        <v>20</v>
      </c>
      <c r="M2612" s="1" t="s">
        <v>21</v>
      </c>
      <c r="N2612" s="1" t="s">
        <v>22</v>
      </c>
      <c r="O2612" s="1" t="s">
        <v>20</v>
      </c>
      <c r="P2612" s="1" t="str">
        <f>IFERROR( LOOKUP(Table1[[#This Row],[Age]],$AO$3:$AO$8,$AP$3:$AP$8), "Out of Range")</f>
        <v>35-45</v>
      </c>
      <c r="Q2612" s="1" t="str">
        <f>TEXT(Table1[[#This Row],[Date Joined]],"DD")</f>
        <v>14</v>
      </c>
      <c r="R2612" s="1" t="str">
        <f>TEXT(Table1[[#This Row],[Date Joined]],"MMM")</f>
        <v>Oct</v>
      </c>
      <c r="S2612" s="1" t="str">
        <f>TEXT(Table1[[#This Row],[Date Joined]],"YYYY")</f>
        <v>2017</v>
      </c>
    </row>
    <row r="2613" spans="1:19" x14ac:dyDescent="0.3">
      <c r="A2613" s="1" t="s">
        <v>2598</v>
      </c>
      <c r="B2613" s="1" t="s">
        <v>73</v>
      </c>
      <c r="C2613" s="1" t="s">
        <v>15</v>
      </c>
      <c r="D2613" s="2">
        <v>31</v>
      </c>
      <c r="E2613" s="1" t="s">
        <v>34</v>
      </c>
      <c r="F2613" s="1" t="s">
        <v>26</v>
      </c>
      <c r="G2613" s="28">
        <v>43014</v>
      </c>
      <c r="H2613" s="3">
        <v>59821.91</v>
      </c>
      <c r="I2613" s="1" t="s">
        <v>18</v>
      </c>
      <c r="J2613" s="1" t="s">
        <v>19</v>
      </c>
      <c r="K2613" s="1" t="s">
        <v>20</v>
      </c>
      <c r="L2613" s="1" t="s">
        <v>28</v>
      </c>
      <c r="M2613" s="1" t="s">
        <v>21</v>
      </c>
      <c r="N2613" s="1" t="s">
        <v>22</v>
      </c>
      <c r="O2613" s="1" t="s">
        <v>20</v>
      </c>
      <c r="P2613" s="1" t="str">
        <f>IFERROR( LOOKUP(Table1[[#This Row],[Age]],$AO$3:$AO$8,$AP$3:$AP$8), "Out of Range")</f>
        <v>26-35</v>
      </c>
      <c r="Q2613" s="1" t="str">
        <f>TEXT(Table1[[#This Row],[Date Joined]],"DD")</f>
        <v>06</v>
      </c>
      <c r="R2613" s="1" t="str">
        <f>TEXT(Table1[[#This Row],[Date Joined]],"MMM")</f>
        <v>Oct</v>
      </c>
      <c r="S2613" s="1" t="str">
        <f>TEXT(Table1[[#This Row],[Date Joined]],"YYYY")</f>
        <v>2017</v>
      </c>
    </row>
    <row r="2614" spans="1:19" x14ac:dyDescent="0.3">
      <c r="A2614" s="1" t="s">
        <v>2721</v>
      </c>
      <c r="B2614" s="1" t="s">
        <v>79</v>
      </c>
      <c r="C2614" s="1" t="s">
        <v>15</v>
      </c>
      <c r="D2614" s="2">
        <v>60</v>
      </c>
      <c r="E2614" s="1" t="s">
        <v>40</v>
      </c>
      <c r="F2614" s="1" t="s">
        <v>26</v>
      </c>
      <c r="G2614" s="28">
        <v>43022</v>
      </c>
      <c r="H2614" s="3">
        <v>34344.629999999997</v>
      </c>
      <c r="I2614" s="1" t="s">
        <v>18</v>
      </c>
      <c r="J2614" s="1" t="s">
        <v>32</v>
      </c>
      <c r="K2614" s="1" t="s">
        <v>28</v>
      </c>
      <c r="L2614" s="1" t="s">
        <v>28</v>
      </c>
      <c r="M2614" s="1" t="s">
        <v>21</v>
      </c>
      <c r="N2614" s="1" t="s">
        <v>22</v>
      </c>
      <c r="O2614" s="1" t="s">
        <v>20</v>
      </c>
      <c r="P2614" s="1" t="str">
        <f>IFERROR( LOOKUP(Table1[[#This Row],[Age]],$AO$3:$AO$8,$AP$3:$AP$8), "Out of Range")</f>
        <v>55-65</v>
      </c>
      <c r="Q2614" s="1" t="str">
        <f>TEXT(Table1[[#This Row],[Date Joined]],"DD")</f>
        <v>14</v>
      </c>
      <c r="R2614" s="1" t="str">
        <f>TEXT(Table1[[#This Row],[Date Joined]],"MMM")</f>
        <v>Oct</v>
      </c>
      <c r="S2614" s="1" t="str">
        <f>TEXT(Table1[[#This Row],[Date Joined]],"YYYY")</f>
        <v>2017</v>
      </c>
    </row>
    <row r="2615" spans="1:19" x14ac:dyDescent="0.3">
      <c r="A2615" s="1" t="s">
        <v>2722</v>
      </c>
      <c r="B2615" s="1" t="s">
        <v>86</v>
      </c>
      <c r="C2615" s="1" t="s">
        <v>15</v>
      </c>
      <c r="D2615" s="2">
        <v>44</v>
      </c>
      <c r="E2615" s="1" t="s">
        <v>40</v>
      </c>
      <c r="F2615" s="1" t="s">
        <v>26</v>
      </c>
      <c r="G2615" s="28">
        <v>43022</v>
      </c>
      <c r="H2615" s="3">
        <v>27451.81</v>
      </c>
      <c r="I2615" s="1" t="s">
        <v>18</v>
      </c>
      <c r="J2615" s="1" t="s">
        <v>27</v>
      </c>
      <c r="K2615" s="1" t="s">
        <v>28</v>
      </c>
      <c r="L2615" s="1" t="s">
        <v>20</v>
      </c>
      <c r="M2615" s="1" t="s">
        <v>21</v>
      </c>
      <c r="N2615" s="1" t="s">
        <v>29</v>
      </c>
      <c r="O2615" s="1" t="s">
        <v>20</v>
      </c>
      <c r="P2615" s="1" t="str">
        <f>IFERROR( LOOKUP(Table1[[#This Row],[Age]],$AO$3:$AO$8,$AP$3:$AP$8), "Out of Range")</f>
        <v>35-45</v>
      </c>
      <c r="Q2615" s="1" t="str">
        <f>TEXT(Table1[[#This Row],[Date Joined]],"DD")</f>
        <v>14</v>
      </c>
      <c r="R2615" s="1" t="str">
        <f>TEXT(Table1[[#This Row],[Date Joined]],"MMM")</f>
        <v>Oct</v>
      </c>
      <c r="S2615" s="1" t="str">
        <f>TEXT(Table1[[#This Row],[Date Joined]],"YYYY")</f>
        <v>2017</v>
      </c>
    </row>
    <row r="2616" spans="1:19" x14ac:dyDescent="0.3">
      <c r="A2616" s="1" t="s">
        <v>2621</v>
      </c>
      <c r="B2616" s="1" t="s">
        <v>79</v>
      </c>
      <c r="C2616" s="1" t="s">
        <v>24</v>
      </c>
      <c r="D2616" s="2">
        <v>31</v>
      </c>
      <c r="E2616" s="1" t="s">
        <v>16</v>
      </c>
      <c r="F2616" s="1" t="s">
        <v>17</v>
      </c>
      <c r="G2616" s="28">
        <v>43016</v>
      </c>
      <c r="H2616" s="3">
        <v>15688.45</v>
      </c>
      <c r="I2616" s="1" t="s">
        <v>18</v>
      </c>
      <c r="J2616" s="1" t="s">
        <v>19</v>
      </c>
      <c r="K2616" s="1" t="s">
        <v>20</v>
      </c>
      <c r="L2616" s="1" t="s">
        <v>28</v>
      </c>
      <c r="M2616" s="1" t="s">
        <v>22</v>
      </c>
      <c r="N2616" s="1" t="s">
        <v>22</v>
      </c>
      <c r="O2616" s="1" t="s">
        <v>28</v>
      </c>
      <c r="P2616" s="1" t="str">
        <f>IFERROR( LOOKUP(Table1[[#This Row],[Age]],$AO$3:$AO$8,$AP$3:$AP$8), "Out of Range")</f>
        <v>26-35</v>
      </c>
      <c r="Q2616" s="1" t="str">
        <f>TEXT(Table1[[#This Row],[Date Joined]],"DD")</f>
        <v>08</v>
      </c>
      <c r="R2616" s="1" t="str">
        <f>TEXT(Table1[[#This Row],[Date Joined]],"MMM")</f>
        <v>Oct</v>
      </c>
      <c r="S2616" s="1" t="str">
        <f>TEXT(Table1[[#This Row],[Date Joined]],"YYYY")</f>
        <v>2017</v>
      </c>
    </row>
    <row r="2617" spans="1:19" x14ac:dyDescent="0.3">
      <c r="A2617" s="1" t="s">
        <v>2724</v>
      </c>
      <c r="B2617" s="1" t="s">
        <v>60</v>
      </c>
      <c r="C2617" s="1" t="s">
        <v>15</v>
      </c>
      <c r="D2617" s="2">
        <v>36</v>
      </c>
      <c r="E2617" s="1" t="s">
        <v>34</v>
      </c>
      <c r="F2617" s="1" t="s">
        <v>26</v>
      </c>
      <c r="G2617" s="28">
        <v>43022</v>
      </c>
      <c r="H2617" s="3">
        <v>84250.82</v>
      </c>
      <c r="I2617" s="1" t="s">
        <v>18</v>
      </c>
      <c r="J2617" s="1" t="s">
        <v>27</v>
      </c>
      <c r="K2617" s="1" t="s">
        <v>28</v>
      </c>
      <c r="L2617" s="1" t="s">
        <v>20</v>
      </c>
      <c r="M2617" s="1" t="s">
        <v>21</v>
      </c>
      <c r="N2617" s="1" t="s">
        <v>29</v>
      </c>
      <c r="O2617" s="1" t="s">
        <v>20</v>
      </c>
      <c r="P2617" s="1" t="str">
        <f>IFERROR( LOOKUP(Table1[[#This Row],[Age]],$AO$3:$AO$8,$AP$3:$AP$8), "Out of Range")</f>
        <v>35-45</v>
      </c>
      <c r="Q2617" s="1" t="str">
        <f>TEXT(Table1[[#This Row],[Date Joined]],"DD")</f>
        <v>14</v>
      </c>
      <c r="R2617" s="1" t="str">
        <f>TEXT(Table1[[#This Row],[Date Joined]],"MMM")</f>
        <v>Oct</v>
      </c>
      <c r="S2617" s="1" t="str">
        <f>TEXT(Table1[[#This Row],[Date Joined]],"YYYY")</f>
        <v>2017</v>
      </c>
    </row>
    <row r="2618" spans="1:19" x14ac:dyDescent="0.3">
      <c r="A2618" s="1" t="s">
        <v>2725</v>
      </c>
      <c r="B2618" s="1" t="s">
        <v>75</v>
      </c>
      <c r="C2618" s="1" t="s">
        <v>15</v>
      </c>
      <c r="D2618" s="2">
        <v>35</v>
      </c>
      <c r="E2618" s="1" t="s">
        <v>34</v>
      </c>
      <c r="F2618" s="1" t="s">
        <v>17</v>
      </c>
      <c r="G2618" s="28">
        <v>43022</v>
      </c>
      <c r="H2618" s="3">
        <v>19123.64</v>
      </c>
      <c r="I2618" s="1" t="s">
        <v>18</v>
      </c>
      <c r="J2618" s="1" t="s">
        <v>32</v>
      </c>
      <c r="K2618" s="1" t="s">
        <v>28</v>
      </c>
      <c r="L2618" s="1" t="s">
        <v>20</v>
      </c>
      <c r="M2618" s="1" t="s">
        <v>21</v>
      </c>
      <c r="N2618" s="1" t="s">
        <v>22</v>
      </c>
      <c r="O2618" s="1" t="s">
        <v>20</v>
      </c>
      <c r="P2618" s="1" t="str">
        <f>IFERROR( LOOKUP(Table1[[#This Row],[Age]],$AO$3:$AO$8,$AP$3:$AP$8), "Out of Range")</f>
        <v>35-45</v>
      </c>
      <c r="Q2618" s="1" t="str">
        <f>TEXT(Table1[[#This Row],[Date Joined]],"DD")</f>
        <v>14</v>
      </c>
      <c r="R2618" s="1" t="str">
        <f>TEXT(Table1[[#This Row],[Date Joined]],"MMM")</f>
        <v>Oct</v>
      </c>
      <c r="S2618" s="1" t="str">
        <f>TEXT(Table1[[#This Row],[Date Joined]],"YYYY")</f>
        <v>2017</v>
      </c>
    </row>
    <row r="2619" spans="1:19" x14ac:dyDescent="0.3">
      <c r="A2619" s="1" t="s">
        <v>2632</v>
      </c>
      <c r="B2619" s="1" t="s">
        <v>78</v>
      </c>
      <c r="C2619" s="1" t="s">
        <v>24</v>
      </c>
      <c r="D2619" s="2">
        <v>31</v>
      </c>
      <c r="E2619" s="1" t="s">
        <v>16</v>
      </c>
      <c r="F2619" s="1" t="s">
        <v>17</v>
      </c>
      <c r="G2619" s="28">
        <v>43017</v>
      </c>
      <c r="H2619" s="3">
        <v>31272.1</v>
      </c>
      <c r="I2619" s="1" t="s">
        <v>49</v>
      </c>
      <c r="J2619" s="1" t="s">
        <v>32</v>
      </c>
      <c r="K2619" s="1" t="s">
        <v>28</v>
      </c>
      <c r="L2619" s="1" t="s">
        <v>28</v>
      </c>
      <c r="M2619" s="1" t="s">
        <v>22</v>
      </c>
      <c r="N2619" s="1" t="s">
        <v>22</v>
      </c>
      <c r="O2619" s="1" t="s">
        <v>20</v>
      </c>
      <c r="P2619" s="1" t="str">
        <f>IFERROR( LOOKUP(Table1[[#This Row],[Age]],$AO$3:$AO$8,$AP$3:$AP$8), "Out of Range")</f>
        <v>26-35</v>
      </c>
      <c r="Q2619" s="1" t="str">
        <f>TEXT(Table1[[#This Row],[Date Joined]],"DD")</f>
        <v>09</v>
      </c>
      <c r="R2619" s="1" t="str">
        <f>TEXT(Table1[[#This Row],[Date Joined]],"MMM")</f>
        <v>Oct</v>
      </c>
      <c r="S2619" s="1" t="str">
        <f>TEXT(Table1[[#This Row],[Date Joined]],"YYYY")</f>
        <v>2017</v>
      </c>
    </row>
    <row r="2620" spans="1:19" x14ac:dyDescent="0.3">
      <c r="A2620" s="1" t="s">
        <v>2727</v>
      </c>
      <c r="B2620" s="1" t="s">
        <v>44</v>
      </c>
      <c r="C2620" s="1" t="s">
        <v>24</v>
      </c>
      <c r="D2620" s="2">
        <v>35</v>
      </c>
      <c r="E2620" s="1" t="s">
        <v>16</v>
      </c>
      <c r="F2620" s="1" t="s">
        <v>41</v>
      </c>
      <c r="G2620" s="28">
        <v>43023</v>
      </c>
      <c r="H2620" s="3">
        <v>156516.93</v>
      </c>
      <c r="I2620" s="1" t="s">
        <v>18</v>
      </c>
      <c r="J2620" s="1" t="s">
        <v>27</v>
      </c>
      <c r="K2620" s="1" t="s">
        <v>20</v>
      </c>
      <c r="L2620" s="1" t="s">
        <v>20</v>
      </c>
      <c r="M2620" s="1" t="s">
        <v>21</v>
      </c>
      <c r="N2620" s="1" t="s">
        <v>22</v>
      </c>
      <c r="O2620" s="1" t="s">
        <v>20</v>
      </c>
      <c r="P2620" s="1" t="str">
        <f>IFERROR( LOOKUP(Table1[[#This Row],[Age]],$AO$3:$AO$8,$AP$3:$AP$8), "Out of Range")</f>
        <v>35-45</v>
      </c>
      <c r="Q2620" s="1" t="str">
        <f>TEXT(Table1[[#This Row],[Date Joined]],"DD")</f>
        <v>15</v>
      </c>
      <c r="R2620" s="1" t="str">
        <f>TEXT(Table1[[#This Row],[Date Joined]],"MMM")</f>
        <v>Oct</v>
      </c>
      <c r="S2620" s="1" t="str">
        <f>TEXT(Table1[[#This Row],[Date Joined]],"YYYY")</f>
        <v>2017</v>
      </c>
    </row>
    <row r="2621" spans="1:19" x14ac:dyDescent="0.3">
      <c r="A2621" s="1" t="s">
        <v>2649</v>
      </c>
      <c r="B2621" s="1" t="s">
        <v>63</v>
      </c>
      <c r="C2621" s="1" t="s">
        <v>24</v>
      </c>
      <c r="D2621" s="2">
        <v>31</v>
      </c>
      <c r="E2621" s="1" t="s">
        <v>25</v>
      </c>
      <c r="F2621" s="1" t="s">
        <v>17</v>
      </c>
      <c r="G2621" s="28">
        <v>43017</v>
      </c>
      <c r="H2621" s="3">
        <v>72010.240000000005</v>
      </c>
      <c r="I2621" s="1" t="s">
        <v>18</v>
      </c>
      <c r="J2621" s="1" t="s">
        <v>32</v>
      </c>
      <c r="K2621" s="1" t="s">
        <v>28</v>
      </c>
      <c r="L2621" s="1" t="s">
        <v>20</v>
      </c>
      <c r="M2621" s="1" t="s">
        <v>21</v>
      </c>
      <c r="N2621" s="1" t="s">
        <v>38</v>
      </c>
      <c r="O2621" s="1" t="s">
        <v>28</v>
      </c>
      <c r="P2621" s="1" t="str">
        <f>IFERROR( LOOKUP(Table1[[#This Row],[Age]],$AO$3:$AO$8,$AP$3:$AP$8), "Out of Range")</f>
        <v>26-35</v>
      </c>
      <c r="Q2621" s="1" t="str">
        <f>TEXT(Table1[[#This Row],[Date Joined]],"DD")</f>
        <v>09</v>
      </c>
      <c r="R2621" s="1" t="str">
        <f>TEXT(Table1[[#This Row],[Date Joined]],"MMM")</f>
        <v>Oct</v>
      </c>
      <c r="S2621" s="1" t="str">
        <f>TEXT(Table1[[#This Row],[Date Joined]],"YYYY")</f>
        <v>2017</v>
      </c>
    </row>
    <row r="2622" spans="1:19" x14ac:dyDescent="0.3">
      <c r="A2622" s="1" t="s">
        <v>2729</v>
      </c>
      <c r="B2622" s="1" t="s">
        <v>96</v>
      </c>
      <c r="C2622" s="1" t="s">
        <v>15</v>
      </c>
      <c r="D2622" s="2">
        <v>43</v>
      </c>
      <c r="E2622" s="1" t="s">
        <v>16</v>
      </c>
      <c r="F2622" s="1" t="s">
        <v>26</v>
      </c>
      <c r="G2622" s="28">
        <v>43023</v>
      </c>
      <c r="H2622" s="3">
        <v>4425.12</v>
      </c>
      <c r="I2622" s="1" t="s">
        <v>31</v>
      </c>
      <c r="J2622" s="1" t="s">
        <v>27</v>
      </c>
      <c r="K2622" s="1" t="s">
        <v>28</v>
      </c>
      <c r="L2622" s="1" t="s">
        <v>20</v>
      </c>
      <c r="M2622" s="1" t="s">
        <v>21</v>
      </c>
      <c r="N2622" s="1" t="s">
        <v>38</v>
      </c>
      <c r="O2622" s="1" t="s">
        <v>20</v>
      </c>
      <c r="P2622" s="1" t="str">
        <f>IFERROR( LOOKUP(Table1[[#This Row],[Age]],$AO$3:$AO$8,$AP$3:$AP$8), "Out of Range")</f>
        <v>35-45</v>
      </c>
      <c r="Q2622" s="1" t="str">
        <f>TEXT(Table1[[#This Row],[Date Joined]],"DD")</f>
        <v>15</v>
      </c>
      <c r="R2622" s="1" t="str">
        <f>TEXT(Table1[[#This Row],[Date Joined]],"MMM")</f>
        <v>Oct</v>
      </c>
      <c r="S2622" s="1" t="str">
        <f>TEXT(Table1[[#This Row],[Date Joined]],"YYYY")</f>
        <v>2017</v>
      </c>
    </row>
    <row r="2623" spans="1:19" x14ac:dyDescent="0.3">
      <c r="A2623" s="1" t="s">
        <v>2661</v>
      </c>
      <c r="B2623" s="1" t="s">
        <v>80</v>
      </c>
      <c r="C2623" s="1" t="s">
        <v>24</v>
      </c>
      <c r="D2623" s="2">
        <v>31</v>
      </c>
      <c r="E2623" s="1" t="s">
        <v>16</v>
      </c>
      <c r="F2623" s="1" t="s">
        <v>17</v>
      </c>
      <c r="G2623" s="28">
        <v>43019</v>
      </c>
      <c r="H2623" s="3">
        <v>7554.51</v>
      </c>
      <c r="I2623" s="1" t="s">
        <v>18</v>
      </c>
      <c r="J2623" s="1" t="s">
        <v>27</v>
      </c>
      <c r="K2623" s="1" t="s">
        <v>28</v>
      </c>
      <c r="L2623" s="1" t="s">
        <v>20</v>
      </c>
      <c r="M2623" s="1" t="s">
        <v>22</v>
      </c>
      <c r="N2623" s="1" t="s">
        <v>22</v>
      </c>
      <c r="O2623" s="1" t="s">
        <v>20</v>
      </c>
      <c r="P2623" s="1" t="str">
        <f>IFERROR( LOOKUP(Table1[[#This Row],[Age]],$AO$3:$AO$8,$AP$3:$AP$8), "Out of Range")</f>
        <v>26-35</v>
      </c>
      <c r="Q2623" s="1" t="str">
        <f>TEXT(Table1[[#This Row],[Date Joined]],"DD")</f>
        <v>11</v>
      </c>
      <c r="R2623" s="1" t="str">
        <f>TEXT(Table1[[#This Row],[Date Joined]],"MMM")</f>
        <v>Oct</v>
      </c>
      <c r="S2623" s="1" t="str">
        <f>TEXT(Table1[[#This Row],[Date Joined]],"YYYY")</f>
        <v>2017</v>
      </c>
    </row>
    <row r="2624" spans="1:19" x14ac:dyDescent="0.3">
      <c r="A2624" s="1" t="s">
        <v>2731</v>
      </c>
      <c r="B2624" s="1" t="s">
        <v>43</v>
      </c>
      <c r="C2624" s="1" t="s">
        <v>24</v>
      </c>
      <c r="D2624" s="2">
        <v>45</v>
      </c>
      <c r="E2624" s="1" t="s">
        <v>16</v>
      </c>
      <c r="F2624" s="1" t="s">
        <v>17</v>
      </c>
      <c r="G2624" s="28">
        <v>43023</v>
      </c>
      <c r="H2624" s="3">
        <v>121446.52</v>
      </c>
      <c r="I2624" s="1" t="s">
        <v>31</v>
      </c>
      <c r="J2624" s="1" t="s">
        <v>27</v>
      </c>
      <c r="K2624" s="1" t="s">
        <v>28</v>
      </c>
      <c r="L2624" s="1" t="s">
        <v>20</v>
      </c>
      <c r="M2624" s="1" t="s">
        <v>21</v>
      </c>
      <c r="N2624" s="1" t="s">
        <v>22</v>
      </c>
      <c r="O2624" s="1" t="s">
        <v>20</v>
      </c>
      <c r="P2624" s="1" t="str">
        <f>IFERROR( LOOKUP(Table1[[#This Row],[Age]],$AO$3:$AO$8,$AP$3:$AP$8), "Out of Range")</f>
        <v>45-55</v>
      </c>
      <c r="Q2624" s="1" t="str">
        <f>TEXT(Table1[[#This Row],[Date Joined]],"DD")</f>
        <v>15</v>
      </c>
      <c r="R2624" s="1" t="str">
        <f>TEXT(Table1[[#This Row],[Date Joined]],"MMM")</f>
        <v>Oct</v>
      </c>
      <c r="S2624" s="1" t="str">
        <f>TEXT(Table1[[#This Row],[Date Joined]],"YYYY")</f>
        <v>2017</v>
      </c>
    </row>
    <row r="2625" spans="1:19" x14ac:dyDescent="0.3">
      <c r="A2625" s="1" t="s">
        <v>2732</v>
      </c>
      <c r="B2625" s="1" t="s">
        <v>42</v>
      </c>
      <c r="C2625" s="1" t="s">
        <v>15</v>
      </c>
      <c r="D2625" s="2">
        <v>38</v>
      </c>
      <c r="E2625" s="1" t="s">
        <v>16</v>
      </c>
      <c r="F2625" s="1" t="s">
        <v>26</v>
      </c>
      <c r="G2625" s="28">
        <v>43023</v>
      </c>
      <c r="H2625" s="3">
        <v>10383.879999999999</v>
      </c>
      <c r="I2625" s="1" t="s">
        <v>18</v>
      </c>
      <c r="J2625" s="1" t="s">
        <v>19</v>
      </c>
      <c r="K2625" s="1" t="s">
        <v>28</v>
      </c>
      <c r="L2625" s="1" t="s">
        <v>20</v>
      </c>
      <c r="M2625" s="1" t="s">
        <v>21</v>
      </c>
      <c r="N2625" s="1" t="s">
        <v>22</v>
      </c>
      <c r="O2625" s="1" t="s">
        <v>20</v>
      </c>
      <c r="P2625" s="1" t="str">
        <f>IFERROR( LOOKUP(Table1[[#This Row],[Age]],$AO$3:$AO$8,$AP$3:$AP$8), "Out of Range")</f>
        <v>35-45</v>
      </c>
      <c r="Q2625" s="1" t="str">
        <f>TEXT(Table1[[#This Row],[Date Joined]],"DD")</f>
        <v>15</v>
      </c>
      <c r="R2625" s="1" t="str">
        <f>TEXT(Table1[[#This Row],[Date Joined]],"MMM")</f>
        <v>Oct</v>
      </c>
      <c r="S2625" s="1" t="str">
        <f>TEXT(Table1[[#This Row],[Date Joined]],"YYYY")</f>
        <v>2017</v>
      </c>
    </row>
    <row r="2626" spans="1:19" x14ac:dyDescent="0.3">
      <c r="A2626" s="1" t="s">
        <v>2663</v>
      </c>
      <c r="B2626" s="1" t="s">
        <v>48</v>
      </c>
      <c r="C2626" s="1" t="s">
        <v>24</v>
      </c>
      <c r="D2626" s="2">
        <v>31</v>
      </c>
      <c r="E2626" s="1" t="s">
        <v>16</v>
      </c>
      <c r="F2626" s="1" t="s">
        <v>17</v>
      </c>
      <c r="G2626" s="28">
        <v>43019</v>
      </c>
      <c r="H2626" s="3">
        <v>130870.66</v>
      </c>
      <c r="I2626" s="1" t="s">
        <v>18</v>
      </c>
      <c r="J2626" s="1" t="s">
        <v>27</v>
      </c>
      <c r="K2626" s="1" t="s">
        <v>28</v>
      </c>
      <c r="L2626" s="1" t="s">
        <v>20</v>
      </c>
      <c r="M2626" s="1" t="s">
        <v>21</v>
      </c>
      <c r="N2626" s="1" t="s">
        <v>22</v>
      </c>
      <c r="O2626" s="1" t="s">
        <v>20</v>
      </c>
      <c r="P2626" s="1" t="str">
        <f>IFERROR( LOOKUP(Table1[[#This Row],[Age]],$AO$3:$AO$8,$AP$3:$AP$8), "Out of Range")</f>
        <v>26-35</v>
      </c>
      <c r="Q2626" s="1" t="str">
        <f>TEXT(Table1[[#This Row],[Date Joined]],"DD")</f>
        <v>11</v>
      </c>
      <c r="R2626" s="1" t="str">
        <f>TEXT(Table1[[#This Row],[Date Joined]],"MMM")</f>
        <v>Oct</v>
      </c>
      <c r="S2626" s="1" t="str">
        <f>TEXT(Table1[[#This Row],[Date Joined]],"YYYY")</f>
        <v>2017</v>
      </c>
    </row>
    <row r="2627" spans="1:19" x14ac:dyDescent="0.3">
      <c r="A2627" s="1" t="s">
        <v>2734</v>
      </c>
      <c r="B2627" s="1" t="s">
        <v>86</v>
      </c>
      <c r="C2627" s="1" t="s">
        <v>24</v>
      </c>
      <c r="D2627" s="2">
        <v>35</v>
      </c>
      <c r="E2627" s="1" t="s">
        <v>16</v>
      </c>
      <c r="F2627" s="1" t="s">
        <v>17</v>
      </c>
      <c r="G2627" s="28">
        <v>43023</v>
      </c>
      <c r="H2627" s="3">
        <v>15981.12</v>
      </c>
      <c r="I2627" s="1" t="s">
        <v>18</v>
      </c>
      <c r="J2627" s="1" t="s">
        <v>19</v>
      </c>
      <c r="K2627" s="1" t="s">
        <v>28</v>
      </c>
      <c r="L2627" s="1" t="s">
        <v>20</v>
      </c>
      <c r="M2627" s="1" t="s">
        <v>21</v>
      </c>
      <c r="N2627" s="1" t="s">
        <v>22</v>
      </c>
      <c r="O2627" s="1" t="s">
        <v>20</v>
      </c>
      <c r="P2627" s="1" t="str">
        <f>IFERROR( LOOKUP(Table1[[#This Row],[Age]],$AO$3:$AO$8,$AP$3:$AP$8), "Out of Range")</f>
        <v>35-45</v>
      </c>
      <c r="Q2627" s="1" t="str">
        <f>TEXT(Table1[[#This Row],[Date Joined]],"DD")</f>
        <v>15</v>
      </c>
      <c r="R2627" s="1" t="str">
        <f>TEXT(Table1[[#This Row],[Date Joined]],"MMM")</f>
        <v>Oct</v>
      </c>
      <c r="S2627" s="1" t="str">
        <f>TEXT(Table1[[#This Row],[Date Joined]],"YYYY")</f>
        <v>2017</v>
      </c>
    </row>
    <row r="2628" spans="1:19" x14ac:dyDescent="0.3">
      <c r="A2628" s="1" t="s">
        <v>2735</v>
      </c>
      <c r="B2628" s="1" t="s">
        <v>86</v>
      </c>
      <c r="C2628" s="1" t="s">
        <v>15</v>
      </c>
      <c r="D2628" s="2">
        <v>47</v>
      </c>
      <c r="E2628" s="1" t="s">
        <v>16</v>
      </c>
      <c r="F2628" s="1" t="s">
        <v>17</v>
      </c>
      <c r="G2628" s="28">
        <v>43023</v>
      </c>
      <c r="H2628" s="3">
        <v>58393.48</v>
      </c>
      <c r="I2628" s="1" t="s">
        <v>18</v>
      </c>
      <c r="J2628" s="1" t="s">
        <v>19</v>
      </c>
      <c r="K2628" s="1" t="s">
        <v>28</v>
      </c>
      <c r="L2628" s="1" t="s">
        <v>20</v>
      </c>
      <c r="M2628" s="1" t="s">
        <v>22</v>
      </c>
      <c r="N2628" s="1" t="s">
        <v>22</v>
      </c>
      <c r="O2628" s="1" t="s">
        <v>20</v>
      </c>
      <c r="P2628" s="1" t="str">
        <f>IFERROR( LOOKUP(Table1[[#This Row],[Age]],$AO$3:$AO$8,$AP$3:$AP$8), "Out of Range")</f>
        <v>45-55</v>
      </c>
      <c r="Q2628" s="1" t="str">
        <f>TEXT(Table1[[#This Row],[Date Joined]],"DD")</f>
        <v>15</v>
      </c>
      <c r="R2628" s="1" t="str">
        <f>TEXT(Table1[[#This Row],[Date Joined]],"MMM")</f>
        <v>Oct</v>
      </c>
      <c r="S2628" s="1" t="str">
        <f>TEXT(Table1[[#This Row],[Date Joined]],"YYYY")</f>
        <v>2017</v>
      </c>
    </row>
    <row r="2629" spans="1:19" x14ac:dyDescent="0.3">
      <c r="A2629" s="1" t="s">
        <v>2736</v>
      </c>
      <c r="B2629" s="1" t="s">
        <v>45</v>
      </c>
      <c r="C2629" s="1" t="s">
        <v>24</v>
      </c>
      <c r="D2629" s="2">
        <v>46</v>
      </c>
      <c r="E2629" s="1" t="s">
        <v>16</v>
      </c>
      <c r="F2629" s="1" t="s">
        <v>17</v>
      </c>
      <c r="G2629" s="28">
        <v>43023</v>
      </c>
      <c r="H2629" s="3">
        <v>68263.67</v>
      </c>
      <c r="I2629" s="1" t="s">
        <v>18</v>
      </c>
      <c r="J2629" s="1" t="s">
        <v>27</v>
      </c>
      <c r="K2629" s="1" t="s">
        <v>28</v>
      </c>
      <c r="L2629" s="1" t="s">
        <v>28</v>
      </c>
      <c r="M2629" s="1" t="s">
        <v>53</v>
      </c>
      <c r="N2629" s="1" t="s">
        <v>22</v>
      </c>
      <c r="O2629" s="1" t="s">
        <v>20</v>
      </c>
      <c r="P2629" s="1" t="str">
        <f>IFERROR( LOOKUP(Table1[[#This Row],[Age]],$AO$3:$AO$8,$AP$3:$AP$8), "Out of Range")</f>
        <v>45-55</v>
      </c>
      <c r="Q2629" s="1" t="str">
        <f>TEXT(Table1[[#This Row],[Date Joined]],"DD")</f>
        <v>15</v>
      </c>
      <c r="R2629" s="1" t="str">
        <f>TEXT(Table1[[#This Row],[Date Joined]],"MMM")</f>
        <v>Oct</v>
      </c>
      <c r="S2629" s="1" t="str">
        <f>TEXT(Table1[[#This Row],[Date Joined]],"YYYY")</f>
        <v>2017</v>
      </c>
    </row>
    <row r="2630" spans="1:19" x14ac:dyDescent="0.3">
      <c r="A2630" s="1" t="s">
        <v>2683</v>
      </c>
      <c r="B2630" s="1" t="s">
        <v>57</v>
      </c>
      <c r="C2630" s="1" t="s">
        <v>15</v>
      </c>
      <c r="D2630" s="2">
        <v>31</v>
      </c>
      <c r="E2630" s="1" t="s">
        <v>16</v>
      </c>
      <c r="F2630" s="1" t="s">
        <v>17</v>
      </c>
      <c r="G2630" s="28">
        <v>43020</v>
      </c>
      <c r="H2630" s="3">
        <v>40167.57</v>
      </c>
      <c r="I2630" s="1" t="s">
        <v>31</v>
      </c>
      <c r="J2630" s="1" t="s">
        <v>27</v>
      </c>
      <c r="K2630" s="1" t="s">
        <v>28</v>
      </c>
      <c r="L2630" s="1" t="s">
        <v>20</v>
      </c>
      <c r="M2630" s="1" t="s">
        <v>22</v>
      </c>
      <c r="N2630" s="1" t="s">
        <v>22</v>
      </c>
      <c r="O2630" s="1" t="s">
        <v>20</v>
      </c>
      <c r="P2630" s="1" t="str">
        <f>IFERROR( LOOKUP(Table1[[#This Row],[Age]],$AO$3:$AO$8,$AP$3:$AP$8), "Out of Range")</f>
        <v>26-35</v>
      </c>
      <c r="Q2630" s="1" t="str">
        <f>TEXT(Table1[[#This Row],[Date Joined]],"DD")</f>
        <v>12</v>
      </c>
      <c r="R2630" s="1" t="str">
        <f>TEXT(Table1[[#This Row],[Date Joined]],"MMM")</f>
        <v>Oct</v>
      </c>
      <c r="S2630" s="1" t="str">
        <f>TEXT(Table1[[#This Row],[Date Joined]],"YYYY")</f>
        <v>2017</v>
      </c>
    </row>
    <row r="2631" spans="1:19" x14ac:dyDescent="0.3">
      <c r="A2631" s="1" t="s">
        <v>2738</v>
      </c>
      <c r="B2631" s="1" t="s">
        <v>42</v>
      </c>
      <c r="C2631" s="1" t="s">
        <v>24</v>
      </c>
      <c r="D2631" s="2">
        <v>54</v>
      </c>
      <c r="E2631" s="1" t="s">
        <v>40</v>
      </c>
      <c r="F2631" s="1" t="s">
        <v>17</v>
      </c>
      <c r="G2631" s="28">
        <v>43023</v>
      </c>
      <c r="H2631" s="3">
        <v>24375.43</v>
      </c>
      <c r="I2631" s="1" t="s">
        <v>49</v>
      </c>
      <c r="J2631" s="1" t="s">
        <v>19</v>
      </c>
      <c r="K2631" s="1" t="s">
        <v>20</v>
      </c>
      <c r="L2631" s="1" t="s">
        <v>20</v>
      </c>
      <c r="M2631" s="1" t="s">
        <v>21</v>
      </c>
      <c r="N2631" s="1" t="s">
        <v>22</v>
      </c>
      <c r="O2631" s="1" t="s">
        <v>20</v>
      </c>
      <c r="P2631" s="1" t="str">
        <f>IFERROR( LOOKUP(Table1[[#This Row],[Age]],$AO$3:$AO$8,$AP$3:$AP$8), "Out of Range")</f>
        <v>45-55</v>
      </c>
      <c r="Q2631" s="1" t="str">
        <f>TEXT(Table1[[#This Row],[Date Joined]],"DD")</f>
        <v>15</v>
      </c>
      <c r="R2631" s="1" t="str">
        <f>TEXT(Table1[[#This Row],[Date Joined]],"MMM")</f>
        <v>Oct</v>
      </c>
      <c r="S2631" s="1" t="str">
        <f>TEXT(Table1[[#This Row],[Date Joined]],"YYYY")</f>
        <v>2017</v>
      </c>
    </row>
    <row r="2632" spans="1:19" x14ac:dyDescent="0.3">
      <c r="A2632" s="1" t="s">
        <v>2739</v>
      </c>
      <c r="B2632" s="1" t="s">
        <v>99</v>
      </c>
      <c r="C2632" s="1" t="s">
        <v>15</v>
      </c>
      <c r="D2632" s="2">
        <v>46</v>
      </c>
      <c r="E2632" s="1" t="s">
        <v>40</v>
      </c>
      <c r="F2632" s="1" t="s">
        <v>26</v>
      </c>
      <c r="G2632" s="28">
        <v>43023</v>
      </c>
      <c r="H2632" s="3">
        <v>76035.990000000005</v>
      </c>
      <c r="I2632" s="1" t="s">
        <v>18</v>
      </c>
      <c r="J2632" s="1" t="s">
        <v>19</v>
      </c>
      <c r="K2632" s="1" t="s">
        <v>20</v>
      </c>
      <c r="L2632" s="1" t="s">
        <v>20</v>
      </c>
      <c r="M2632" s="1" t="s">
        <v>21</v>
      </c>
      <c r="N2632" s="1" t="s">
        <v>22</v>
      </c>
      <c r="O2632" s="1" t="s">
        <v>20</v>
      </c>
      <c r="P2632" s="1" t="str">
        <f>IFERROR( LOOKUP(Table1[[#This Row],[Age]],$AO$3:$AO$8,$AP$3:$AP$8), "Out of Range")</f>
        <v>45-55</v>
      </c>
      <c r="Q2632" s="1" t="str">
        <f>TEXT(Table1[[#This Row],[Date Joined]],"DD")</f>
        <v>15</v>
      </c>
      <c r="R2632" s="1" t="str">
        <f>TEXT(Table1[[#This Row],[Date Joined]],"MMM")</f>
        <v>Oct</v>
      </c>
      <c r="S2632" s="1" t="str">
        <f>TEXT(Table1[[#This Row],[Date Joined]],"YYYY")</f>
        <v>2017</v>
      </c>
    </row>
    <row r="2633" spans="1:19" x14ac:dyDescent="0.3">
      <c r="A2633" s="1" t="s">
        <v>2740</v>
      </c>
      <c r="B2633" s="1" t="s">
        <v>43</v>
      </c>
      <c r="C2633" s="1" t="s">
        <v>15</v>
      </c>
      <c r="D2633" s="2">
        <v>41</v>
      </c>
      <c r="E2633" s="1" t="s">
        <v>40</v>
      </c>
      <c r="F2633" s="1" t="s">
        <v>26</v>
      </c>
      <c r="G2633" s="28">
        <v>43023</v>
      </c>
      <c r="H2633" s="3">
        <v>37919.97</v>
      </c>
      <c r="I2633" s="1" t="s">
        <v>31</v>
      </c>
      <c r="J2633" s="1" t="s">
        <v>27</v>
      </c>
      <c r="K2633" s="1" t="s">
        <v>28</v>
      </c>
      <c r="L2633" s="1" t="s">
        <v>20</v>
      </c>
      <c r="M2633" s="1" t="s">
        <v>21</v>
      </c>
      <c r="N2633" s="1" t="s">
        <v>22</v>
      </c>
      <c r="O2633" s="1" t="s">
        <v>20</v>
      </c>
      <c r="P2633" s="1" t="str">
        <f>IFERROR( LOOKUP(Table1[[#This Row],[Age]],$AO$3:$AO$8,$AP$3:$AP$8), "Out of Range")</f>
        <v>35-45</v>
      </c>
      <c r="Q2633" s="1" t="str">
        <f>TEXT(Table1[[#This Row],[Date Joined]],"DD")</f>
        <v>15</v>
      </c>
      <c r="R2633" s="1" t="str">
        <f>TEXT(Table1[[#This Row],[Date Joined]],"MMM")</f>
        <v>Oct</v>
      </c>
      <c r="S2633" s="1" t="str">
        <f>TEXT(Table1[[#This Row],[Date Joined]],"YYYY")</f>
        <v>2017</v>
      </c>
    </row>
    <row r="2634" spans="1:19" x14ac:dyDescent="0.3">
      <c r="A2634" s="1" t="s">
        <v>2741</v>
      </c>
      <c r="B2634" s="1" t="s">
        <v>100</v>
      </c>
      <c r="C2634" s="1" t="s">
        <v>24</v>
      </c>
      <c r="D2634" s="2">
        <v>51</v>
      </c>
      <c r="E2634" s="1" t="s">
        <v>40</v>
      </c>
      <c r="F2634" s="1" t="s">
        <v>26</v>
      </c>
      <c r="G2634" s="28">
        <v>43023</v>
      </c>
      <c r="H2634" s="3">
        <v>36173.75</v>
      </c>
      <c r="I2634" s="1" t="s">
        <v>18</v>
      </c>
      <c r="J2634" s="1" t="s">
        <v>19</v>
      </c>
      <c r="K2634" s="1" t="s">
        <v>28</v>
      </c>
      <c r="L2634" s="1" t="s">
        <v>20</v>
      </c>
      <c r="M2634" s="1" t="s">
        <v>21</v>
      </c>
      <c r="N2634" s="1" t="s">
        <v>22</v>
      </c>
      <c r="O2634" s="1" t="s">
        <v>20</v>
      </c>
      <c r="P2634" s="1" t="str">
        <f>IFERROR( LOOKUP(Table1[[#This Row],[Age]],$AO$3:$AO$8,$AP$3:$AP$8), "Out of Range")</f>
        <v>45-55</v>
      </c>
      <c r="Q2634" s="1" t="str">
        <f>TEXT(Table1[[#This Row],[Date Joined]],"DD")</f>
        <v>15</v>
      </c>
      <c r="R2634" s="1" t="str">
        <f>TEXT(Table1[[#This Row],[Date Joined]],"MMM")</f>
        <v>Oct</v>
      </c>
      <c r="S2634" s="1" t="str">
        <f>TEXT(Table1[[#This Row],[Date Joined]],"YYYY")</f>
        <v>2017</v>
      </c>
    </row>
    <row r="2635" spans="1:19" x14ac:dyDescent="0.3">
      <c r="A2635" s="1" t="s">
        <v>2742</v>
      </c>
      <c r="B2635" s="1" t="s">
        <v>51</v>
      </c>
      <c r="C2635" s="1" t="s">
        <v>15</v>
      </c>
      <c r="D2635" s="2">
        <v>57</v>
      </c>
      <c r="E2635" s="1" t="s">
        <v>40</v>
      </c>
      <c r="F2635" s="1" t="s">
        <v>41</v>
      </c>
      <c r="G2635" s="28">
        <v>43023</v>
      </c>
      <c r="H2635" s="3">
        <v>208221.72</v>
      </c>
      <c r="I2635" s="1" t="s">
        <v>31</v>
      </c>
      <c r="J2635" s="1" t="s">
        <v>32</v>
      </c>
      <c r="K2635" s="1" t="s">
        <v>20</v>
      </c>
      <c r="L2635" s="1" t="s">
        <v>20</v>
      </c>
      <c r="M2635" s="1" t="s">
        <v>21</v>
      </c>
      <c r="N2635" s="1" t="s">
        <v>22</v>
      </c>
      <c r="O2635" s="1" t="s">
        <v>28</v>
      </c>
      <c r="P2635" s="1" t="str">
        <f>IFERROR( LOOKUP(Table1[[#This Row],[Age]],$AO$3:$AO$8,$AP$3:$AP$8), "Out of Range")</f>
        <v>55-65</v>
      </c>
      <c r="Q2635" s="1" t="str">
        <f>TEXT(Table1[[#This Row],[Date Joined]],"DD")</f>
        <v>15</v>
      </c>
      <c r="R2635" s="1" t="str">
        <f>TEXT(Table1[[#This Row],[Date Joined]],"MMM")</f>
        <v>Oct</v>
      </c>
      <c r="S2635" s="1" t="str">
        <f>TEXT(Table1[[#This Row],[Date Joined]],"YYYY")</f>
        <v>2017</v>
      </c>
    </row>
    <row r="2636" spans="1:19" x14ac:dyDescent="0.3">
      <c r="A2636" s="1" t="s">
        <v>2743</v>
      </c>
      <c r="B2636" s="1" t="s">
        <v>57</v>
      </c>
      <c r="C2636" s="1" t="s">
        <v>15</v>
      </c>
      <c r="D2636" s="2">
        <v>41</v>
      </c>
      <c r="E2636" s="1" t="s">
        <v>34</v>
      </c>
      <c r="F2636" s="1" t="s">
        <v>41</v>
      </c>
      <c r="G2636" s="28">
        <v>43023</v>
      </c>
      <c r="H2636" s="3">
        <v>89665.01</v>
      </c>
      <c r="I2636" s="1" t="s">
        <v>31</v>
      </c>
      <c r="J2636" s="1" t="s">
        <v>19</v>
      </c>
      <c r="K2636" s="1" t="s">
        <v>28</v>
      </c>
      <c r="L2636" s="1" t="s">
        <v>20</v>
      </c>
      <c r="M2636" s="1" t="s">
        <v>22</v>
      </c>
      <c r="N2636" s="1" t="s">
        <v>22</v>
      </c>
      <c r="O2636" s="1" t="s">
        <v>20</v>
      </c>
      <c r="P2636" s="1" t="str">
        <f>IFERROR( LOOKUP(Table1[[#This Row],[Age]],$AO$3:$AO$8,$AP$3:$AP$8), "Out of Range")</f>
        <v>35-45</v>
      </c>
      <c r="Q2636" s="1" t="str">
        <f>TEXT(Table1[[#This Row],[Date Joined]],"DD")</f>
        <v>15</v>
      </c>
      <c r="R2636" s="1" t="str">
        <f>TEXT(Table1[[#This Row],[Date Joined]],"MMM")</f>
        <v>Oct</v>
      </c>
      <c r="S2636" s="1" t="str">
        <f>TEXT(Table1[[#This Row],[Date Joined]],"YYYY")</f>
        <v>2017</v>
      </c>
    </row>
    <row r="2637" spans="1:19" x14ac:dyDescent="0.3">
      <c r="A2637" s="1" t="s">
        <v>2744</v>
      </c>
      <c r="B2637" s="1" t="s">
        <v>44</v>
      </c>
      <c r="C2637" s="1" t="s">
        <v>24</v>
      </c>
      <c r="D2637" s="2">
        <v>38</v>
      </c>
      <c r="E2637" s="1" t="s">
        <v>34</v>
      </c>
      <c r="F2637" s="1" t="s">
        <v>17</v>
      </c>
      <c r="G2637" s="28">
        <v>43023</v>
      </c>
      <c r="H2637" s="3">
        <v>40721.97</v>
      </c>
      <c r="I2637" s="1" t="s">
        <v>18</v>
      </c>
      <c r="J2637" s="1" t="s">
        <v>27</v>
      </c>
      <c r="K2637" s="1" t="s">
        <v>28</v>
      </c>
      <c r="L2637" s="1" t="s">
        <v>20</v>
      </c>
      <c r="M2637" s="1" t="s">
        <v>21</v>
      </c>
      <c r="N2637" s="1" t="s">
        <v>22</v>
      </c>
      <c r="O2637" s="1" t="s">
        <v>20</v>
      </c>
      <c r="P2637" s="1" t="str">
        <f>IFERROR( LOOKUP(Table1[[#This Row],[Age]],$AO$3:$AO$8,$AP$3:$AP$8), "Out of Range")</f>
        <v>35-45</v>
      </c>
      <c r="Q2637" s="1" t="str">
        <f>TEXT(Table1[[#This Row],[Date Joined]],"DD")</f>
        <v>15</v>
      </c>
      <c r="R2637" s="1" t="str">
        <f>TEXT(Table1[[#This Row],[Date Joined]],"MMM")</f>
        <v>Oct</v>
      </c>
      <c r="S2637" s="1" t="str">
        <f>TEXT(Table1[[#This Row],[Date Joined]],"YYYY")</f>
        <v>2017</v>
      </c>
    </row>
    <row r="2638" spans="1:19" x14ac:dyDescent="0.3">
      <c r="A2638" s="1" t="s">
        <v>2745</v>
      </c>
      <c r="B2638" s="1" t="s">
        <v>57</v>
      </c>
      <c r="C2638" s="1" t="s">
        <v>15</v>
      </c>
      <c r="D2638" s="2">
        <v>39</v>
      </c>
      <c r="E2638" s="1" t="s">
        <v>34</v>
      </c>
      <c r="F2638" s="1" t="s">
        <v>26</v>
      </c>
      <c r="G2638" s="28">
        <v>43023</v>
      </c>
      <c r="H2638" s="3">
        <v>7762.39</v>
      </c>
      <c r="I2638" s="1" t="s">
        <v>49</v>
      </c>
      <c r="J2638" s="1" t="s">
        <v>27</v>
      </c>
      <c r="K2638" s="1" t="s">
        <v>28</v>
      </c>
      <c r="L2638" s="1" t="s">
        <v>20</v>
      </c>
      <c r="M2638" s="1" t="s">
        <v>22</v>
      </c>
      <c r="N2638" s="1" t="s">
        <v>22</v>
      </c>
      <c r="O2638" s="1" t="s">
        <v>20</v>
      </c>
      <c r="P2638" s="1" t="str">
        <f>IFERROR( LOOKUP(Table1[[#This Row],[Age]],$AO$3:$AO$8,$AP$3:$AP$8), "Out of Range")</f>
        <v>35-45</v>
      </c>
      <c r="Q2638" s="1" t="str">
        <f>TEXT(Table1[[#This Row],[Date Joined]],"DD")</f>
        <v>15</v>
      </c>
      <c r="R2638" s="1" t="str">
        <f>TEXT(Table1[[#This Row],[Date Joined]],"MMM")</f>
        <v>Oct</v>
      </c>
      <c r="S2638" s="1" t="str">
        <f>TEXT(Table1[[#This Row],[Date Joined]],"YYYY")</f>
        <v>2017</v>
      </c>
    </row>
    <row r="2639" spans="1:19" x14ac:dyDescent="0.3">
      <c r="A2639" s="1" t="s">
        <v>2746</v>
      </c>
      <c r="B2639" s="1" t="s">
        <v>68</v>
      </c>
      <c r="C2639" s="1" t="s">
        <v>24</v>
      </c>
      <c r="D2639" s="2">
        <v>15</v>
      </c>
      <c r="E2639" s="1" t="s">
        <v>25</v>
      </c>
      <c r="F2639" s="1" t="s">
        <v>17</v>
      </c>
      <c r="G2639" s="28">
        <v>43023</v>
      </c>
      <c r="H2639" s="3">
        <v>18727.189999999999</v>
      </c>
      <c r="I2639" s="1" t="s">
        <v>18</v>
      </c>
      <c r="J2639" s="1" t="s">
        <v>27</v>
      </c>
      <c r="K2639" s="1" t="s">
        <v>20</v>
      </c>
      <c r="L2639" s="1" t="s">
        <v>20</v>
      </c>
      <c r="M2639" s="1" t="s">
        <v>21</v>
      </c>
      <c r="N2639" s="1" t="s">
        <v>22</v>
      </c>
      <c r="O2639" s="1" t="s">
        <v>20</v>
      </c>
      <c r="P2639" s="1" t="str">
        <f>IFERROR( LOOKUP(Table1[[#This Row],[Age]],$AO$3:$AO$8,$AP$3:$AP$8), "Out of Range")</f>
        <v>15-25</v>
      </c>
      <c r="Q2639" s="1" t="str">
        <f>TEXT(Table1[[#This Row],[Date Joined]],"DD")</f>
        <v>15</v>
      </c>
      <c r="R2639" s="1" t="str">
        <f>TEXT(Table1[[#This Row],[Date Joined]],"MMM")</f>
        <v>Oct</v>
      </c>
      <c r="S2639" s="1" t="str">
        <f>TEXT(Table1[[#This Row],[Date Joined]],"YYYY")</f>
        <v>2017</v>
      </c>
    </row>
    <row r="2640" spans="1:19" x14ac:dyDescent="0.3">
      <c r="A2640" s="1" t="s">
        <v>2747</v>
      </c>
      <c r="B2640" s="1" t="s">
        <v>73</v>
      </c>
      <c r="C2640" s="1" t="s">
        <v>24</v>
      </c>
      <c r="D2640" s="2">
        <v>22</v>
      </c>
      <c r="E2640" s="1" t="s">
        <v>16</v>
      </c>
      <c r="F2640" s="1" t="s">
        <v>17</v>
      </c>
      <c r="G2640" s="28">
        <v>43024</v>
      </c>
      <c r="H2640" s="3">
        <v>109574.6</v>
      </c>
      <c r="I2640" s="1" t="s">
        <v>18</v>
      </c>
      <c r="J2640" s="1" t="s">
        <v>19</v>
      </c>
      <c r="K2640" s="1" t="s">
        <v>28</v>
      </c>
      <c r="L2640" s="1" t="s">
        <v>20</v>
      </c>
      <c r="M2640" s="1" t="s">
        <v>21</v>
      </c>
      <c r="N2640" s="1" t="s">
        <v>22</v>
      </c>
      <c r="O2640" s="1" t="s">
        <v>20</v>
      </c>
      <c r="P2640" s="1" t="str">
        <f>IFERROR( LOOKUP(Table1[[#This Row],[Age]],$AO$3:$AO$8,$AP$3:$AP$8), "Out of Range")</f>
        <v>15-25</v>
      </c>
      <c r="Q2640" s="1" t="str">
        <f>TEXT(Table1[[#This Row],[Date Joined]],"DD")</f>
        <v>16</v>
      </c>
      <c r="R2640" s="1" t="str">
        <f>TEXT(Table1[[#This Row],[Date Joined]],"MMM")</f>
        <v>Oct</v>
      </c>
      <c r="S2640" s="1" t="str">
        <f>TEXT(Table1[[#This Row],[Date Joined]],"YYYY")</f>
        <v>2017</v>
      </c>
    </row>
    <row r="2641" spans="1:19" x14ac:dyDescent="0.3">
      <c r="A2641" s="1" t="s">
        <v>2748</v>
      </c>
      <c r="B2641" s="1" t="s">
        <v>104</v>
      </c>
      <c r="C2641" s="1" t="s">
        <v>24</v>
      </c>
      <c r="D2641" s="2">
        <v>42</v>
      </c>
      <c r="E2641" s="1" t="s">
        <v>16</v>
      </c>
      <c r="F2641" s="1" t="s">
        <v>26</v>
      </c>
      <c r="G2641" s="28">
        <v>43024</v>
      </c>
      <c r="H2641" s="3">
        <v>69330.070000000007</v>
      </c>
      <c r="I2641" s="1" t="s">
        <v>18</v>
      </c>
      <c r="J2641" s="1" t="s">
        <v>32</v>
      </c>
      <c r="K2641" s="1" t="s">
        <v>20</v>
      </c>
      <c r="L2641" s="1" t="s">
        <v>20</v>
      </c>
      <c r="M2641" s="1" t="s">
        <v>21</v>
      </c>
      <c r="N2641" s="1" t="s">
        <v>22</v>
      </c>
      <c r="O2641" s="1" t="s">
        <v>20</v>
      </c>
      <c r="P2641" s="1" t="str">
        <f>IFERROR( LOOKUP(Table1[[#This Row],[Age]],$AO$3:$AO$8,$AP$3:$AP$8), "Out of Range")</f>
        <v>35-45</v>
      </c>
      <c r="Q2641" s="1" t="str">
        <f>TEXT(Table1[[#This Row],[Date Joined]],"DD")</f>
        <v>16</v>
      </c>
      <c r="R2641" s="1" t="str">
        <f>TEXT(Table1[[#This Row],[Date Joined]],"MMM")</f>
        <v>Oct</v>
      </c>
      <c r="S2641" s="1" t="str">
        <f>TEXT(Table1[[#This Row],[Date Joined]],"YYYY")</f>
        <v>2017</v>
      </c>
    </row>
    <row r="2642" spans="1:19" x14ac:dyDescent="0.3">
      <c r="A2642" s="1" t="s">
        <v>2749</v>
      </c>
      <c r="B2642" s="1" t="s">
        <v>30</v>
      </c>
      <c r="C2642" s="1" t="s">
        <v>24</v>
      </c>
      <c r="D2642" s="2">
        <v>40</v>
      </c>
      <c r="E2642" s="1" t="s">
        <v>16</v>
      </c>
      <c r="F2642" s="1" t="s">
        <v>17</v>
      </c>
      <c r="G2642" s="28">
        <v>43024</v>
      </c>
      <c r="H2642" s="3">
        <v>78708.460000000006</v>
      </c>
      <c r="I2642" s="1" t="s">
        <v>31</v>
      </c>
      <c r="J2642" s="1" t="s">
        <v>32</v>
      </c>
      <c r="K2642" s="1" t="s">
        <v>28</v>
      </c>
      <c r="L2642" s="1" t="s">
        <v>20</v>
      </c>
      <c r="M2642" s="1" t="s">
        <v>21</v>
      </c>
      <c r="N2642" s="1" t="s">
        <v>29</v>
      </c>
      <c r="O2642" s="1" t="s">
        <v>20</v>
      </c>
      <c r="P2642" s="1" t="str">
        <f>IFERROR( LOOKUP(Table1[[#This Row],[Age]],$AO$3:$AO$8,$AP$3:$AP$8), "Out of Range")</f>
        <v>35-45</v>
      </c>
      <c r="Q2642" s="1" t="str">
        <f>TEXT(Table1[[#This Row],[Date Joined]],"DD")</f>
        <v>16</v>
      </c>
      <c r="R2642" s="1" t="str">
        <f>TEXT(Table1[[#This Row],[Date Joined]],"MMM")</f>
        <v>Oct</v>
      </c>
      <c r="S2642" s="1" t="str">
        <f>TEXT(Table1[[#This Row],[Date Joined]],"YYYY")</f>
        <v>2017</v>
      </c>
    </row>
    <row r="2643" spans="1:19" x14ac:dyDescent="0.3">
      <c r="A2643" s="1" t="s">
        <v>2750</v>
      </c>
      <c r="B2643" s="1" t="s">
        <v>61</v>
      </c>
      <c r="C2643" s="1" t="s">
        <v>15</v>
      </c>
      <c r="D2643" s="2">
        <v>38</v>
      </c>
      <c r="E2643" s="1" t="s">
        <v>16</v>
      </c>
      <c r="F2643" s="1" t="s">
        <v>41</v>
      </c>
      <c r="G2643" s="28">
        <v>43024</v>
      </c>
      <c r="H2643" s="3">
        <v>60319.24</v>
      </c>
      <c r="I2643" s="1" t="s">
        <v>18</v>
      </c>
      <c r="J2643" s="1" t="s">
        <v>27</v>
      </c>
      <c r="K2643" s="1" t="s">
        <v>20</v>
      </c>
      <c r="L2643" s="1" t="s">
        <v>20</v>
      </c>
      <c r="M2643" s="1" t="s">
        <v>21</v>
      </c>
      <c r="N2643" s="1" t="s">
        <v>22</v>
      </c>
      <c r="O2643" s="1" t="s">
        <v>20</v>
      </c>
      <c r="P2643" s="1" t="str">
        <f>IFERROR( LOOKUP(Table1[[#This Row],[Age]],$AO$3:$AO$8,$AP$3:$AP$8), "Out of Range")</f>
        <v>35-45</v>
      </c>
      <c r="Q2643" s="1" t="str">
        <f>TEXT(Table1[[#This Row],[Date Joined]],"DD")</f>
        <v>16</v>
      </c>
      <c r="R2643" s="1" t="str">
        <f>TEXT(Table1[[#This Row],[Date Joined]],"MMM")</f>
        <v>Oct</v>
      </c>
      <c r="S2643" s="1" t="str">
        <f>TEXT(Table1[[#This Row],[Date Joined]],"YYYY")</f>
        <v>2017</v>
      </c>
    </row>
    <row r="2644" spans="1:19" x14ac:dyDescent="0.3">
      <c r="A2644" s="1" t="s">
        <v>2712</v>
      </c>
      <c r="B2644" s="1" t="s">
        <v>44</v>
      </c>
      <c r="C2644" s="1" t="s">
        <v>24</v>
      </c>
      <c r="D2644" s="2">
        <v>31</v>
      </c>
      <c r="E2644" s="1" t="s">
        <v>34</v>
      </c>
      <c r="F2644" s="1" t="s">
        <v>41</v>
      </c>
      <c r="G2644" s="28">
        <v>43021</v>
      </c>
      <c r="H2644" s="3">
        <v>22329.16</v>
      </c>
      <c r="I2644" s="1" t="s">
        <v>31</v>
      </c>
      <c r="J2644" s="1" t="s">
        <v>32</v>
      </c>
      <c r="K2644" s="1" t="s">
        <v>20</v>
      </c>
      <c r="L2644" s="1" t="s">
        <v>20</v>
      </c>
      <c r="M2644" s="1" t="s">
        <v>21</v>
      </c>
      <c r="N2644" s="1" t="s">
        <v>22</v>
      </c>
      <c r="O2644" s="1" t="s">
        <v>20</v>
      </c>
      <c r="P2644" s="1" t="str">
        <f>IFERROR( LOOKUP(Table1[[#This Row],[Age]],$AO$3:$AO$8,$AP$3:$AP$8), "Out of Range")</f>
        <v>26-35</v>
      </c>
      <c r="Q2644" s="1" t="str">
        <f>TEXT(Table1[[#This Row],[Date Joined]],"DD")</f>
        <v>13</v>
      </c>
      <c r="R2644" s="1" t="str">
        <f>TEXT(Table1[[#This Row],[Date Joined]],"MMM")</f>
        <v>Oct</v>
      </c>
      <c r="S2644" s="1" t="str">
        <f>TEXT(Table1[[#This Row],[Date Joined]],"YYYY")</f>
        <v>2017</v>
      </c>
    </row>
    <row r="2645" spans="1:19" x14ac:dyDescent="0.3">
      <c r="A2645" s="1" t="s">
        <v>2752</v>
      </c>
      <c r="B2645" s="1" t="s">
        <v>84</v>
      </c>
      <c r="C2645" s="1" t="s">
        <v>24</v>
      </c>
      <c r="D2645" s="2">
        <v>36</v>
      </c>
      <c r="E2645" s="1" t="s">
        <v>16</v>
      </c>
      <c r="F2645" s="1" t="s">
        <v>17</v>
      </c>
      <c r="G2645" s="28">
        <v>43024</v>
      </c>
      <c r="H2645" s="3">
        <v>77685.67</v>
      </c>
      <c r="I2645" s="1" t="s">
        <v>49</v>
      </c>
      <c r="J2645" s="1" t="s">
        <v>27</v>
      </c>
      <c r="K2645" s="1" t="s">
        <v>20</v>
      </c>
      <c r="L2645" s="1" t="s">
        <v>28</v>
      </c>
      <c r="M2645" s="1" t="s">
        <v>53</v>
      </c>
      <c r="N2645" s="1" t="s">
        <v>22</v>
      </c>
      <c r="O2645" s="1" t="s">
        <v>20</v>
      </c>
      <c r="P2645" s="1" t="str">
        <f>IFERROR( LOOKUP(Table1[[#This Row],[Age]],$AO$3:$AO$8,$AP$3:$AP$8), "Out of Range")</f>
        <v>35-45</v>
      </c>
      <c r="Q2645" s="1" t="str">
        <f>TEXT(Table1[[#This Row],[Date Joined]],"DD")</f>
        <v>16</v>
      </c>
      <c r="R2645" s="1" t="str">
        <f>TEXT(Table1[[#This Row],[Date Joined]],"MMM")</f>
        <v>Oct</v>
      </c>
      <c r="S2645" s="1" t="str">
        <f>TEXT(Table1[[#This Row],[Date Joined]],"YYYY")</f>
        <v>2017</v>
      </c>
    </row>
    <row r="2646" spans="1:19" x14ac:dyDescent="0.3">
      <c r="A2646" s="1" t="s">
        <v>2753</v>
      </c>
      <c r="B2646" s="1" t="s">
        <v>84</v>
      </c>
      <c r="C2646" s="1" t="s">
        <v>24</v>
      </c>
      <c r="D2646" s="2">
        <v>39</v>
      </c>
      <c r="E2646" s="1" t="s">
        <v>16</v>
      </c>
      <c r="F2646" s="1" t="s">
        <v>17</v>
      </c>
      <c r="G2646" s="28">
        <v>43024</v>
      </c>
      <c r="H2646" s="3">
        <v>109309.03</v>
      </c>
      <c r="I2646" s="1" t="s">
        <v>18</v>
      </c>
      <c r="J2646" s="1" t="s">
        <v>32</v>
      </c>
      <c r="K2646" s="1" t="s">
        <v>20</v>
      </c>
      <c r="L2646" s="1" t="s">
        <v>20</v>
      </c>
      <c r="M2646" s="1" t="s">
        <v>21</v>
      </c>
      <c r="N2646" s="1" t="s">
        <v>22</v>
      </c>
      <c r="O2646" s="1" t="s">
        <v>28</v>
      </c>
      <c r="P2646" s="1" t="str">
        <f>IFERROR( LOOKUP(Table1[[#This Row],[Age]],$AO$3:$AO$8,$AP$3:$AP$8), "Out of Range")</f>
        <v>35-45</v>
      </c>
      <c r="Q2646" s="1" t="str">
        <f>TEXT(Table1[[#This Row],[Date Joined]],"DD")</f>
        <v>16</v>
      </c>
      <c r="R2646" s="1" t="str">
        <f>TEXT(Table1[[#This Row],[Date Joined]],"MMM")</f>
        <v>Oct</v>
      </c>
      <c r="S2646" s="1" t="str">
        <f>TEXT(Table1[[#This Row],[Date Joined]],"YYYY")</f>
        <v>2017</v>
      </c>
    </row>
    <row r="2647" spans="1:19" x14ac:dyDescent="0.3">
      <c r="A2647" s="1" t="s">
        <v>2754</v>
      </c>
      <c r="B2647" s="1" t="s">
        <v>79</v>
      </c>
      <c r="C2647" s="1" t="s">
        <v>15</v>
      </c>
      <c r="D2647" s="2">
        <v>37</v>
      </c>
      <c r="E2647" s="1" t="s">
        <v>16</v>
      </c>
      <c r="F2647" s="1" t="s">
        <v>17</v>
      </c>
      <c r="G2647" s="28">
        <v>43024</v>
      </c>
      <c r="H2647" s="3">
        <v>16284.82</v>
      </c>
      <c r="I2647" s="1" t="s">
        <v>18</v>
      </c>
      <c r="J2647" s="1" t="s">
        <v>19</v>
      </c>
      <c r="K2647" s="1" t="s">
        <v>20</v>
      </c>
      <c r="L2647" s="1" t="s">
        <v>20</v>
      </c>
      <c r="M2647" s="1" t="s">
        <v>21</v>
      </c>
      <c r="N2647" s="1" t="s">
        <v>22</v>
      </c>
      <c r="O2647" s="1" t="s">
        <v>20</v>
      </c>
      <c r="P2647" s="1" t="str">
        <f>IFERROR( LOOKUP(Table1[[#This Row],[Age]],$AO$3:$AO$8,$AP$3:$AP$8), "Out of Range")</f>
        <v>35-45</v>
      </c>
      <c r="Q2647" s="1" t="str">
        <f>TEXT(Table1[[#This Row],[Date Joined]],"DD")</f>
        <v>16</v>
      </c>
      <c r="R2647" s="1" t="str">
        <f>TEXT(Table1[[#This Row],[Date Joined]],"MMM")</f>
        <v>Oct</v>
      </c>
      <c r="S2647" s="1" t="str">
        <f>TEXT(Table1[[#This Row],[Date Joined]],"YYYY")</f>
        <v>2017</v>
      </c>
    </row>
    <row r="2648" spans="1:19" x14ac:dyDescent="0.3">
      <c r="A2648" s="1" t="s">
        <v>2755</v>
      </c>
      <c r="B2648" s="1" t="s">
        <v>67</v>
      </c>
      <c r="C2648" s="1" t="s">
        <v>15</v>
      </c>
      <c r="D2648" s="2">
        <v>39</v>
      </c>
      <c r="E2648" s="1" t="s">
        <v>16</v>
      </c>
      <c r="F2648" s="1" t="s">
        <v>17</v>
      </c>
      <c r="G2648" s="28">
        <v>43024</v>
      </c>
      <c r="H2648" s="3">
        <v>45130.01</v>
      </c>
      <c r="I2648" s="1" t="s">
        <v>18</v>
      </c>
      <c r="J2648" s="1" t="s">
        <v>32</v>
      </c>
      <c r="K2648" s="1" t="s">
        <v>28</v>
      </c>
      <c r="L2648" s="1" t="s">
        <v>20</v>
      </c>
      <c r="M2648" s="1" t="s">
        <v>22</v>
      </c>
      <c r="N2648" s="1" t="s">
        <v>22</v>
      </c>
      <c r="O2648" s="1" t="s">
        <v>20</v>
      </c>
      <c r="P2648" s="1" t="str">
        <f>IFERROR( LOOKUP(Table1[[#This Row],[Age]],$AO$3:$AO$8,$AP$3:$AP$8), "Out of Range")</f>
        <v>35-45</v>
      </c>
      <c r="Q2648" s="1" t="str">
        <f>TEXT(Table1[[#This Row],[Date Joined]],"DD")</f>
        <v>16</v>
      </c>
      <c r="R2648" s="1" t="str">
        <f>TEXT(Table1[[#This Row],[Date Joined]],"MMM")</f>
        <v>Oct</v>
      </c>
      <c r="S2648" s="1" t="str">
        <f>TEXT(Table1[[#This Row],[Date Joined]],"YYYY")</f>
        <v>2017</v>
      </c>
    </row>
    <row r="2649" spans="1:19" x14ac:dyDescent="0.3">
      <c r="A2649" s="1" t="s">
        <v>2756</v>
      </c>
      <c r="B2649" s="1" t="s">
        <v>82</v>
      </c>
      <c r="C2649" s="1" t="s">
        <v>15</v>
      </c>
      <c r="D2649" s="2">
        <v>51</v>
      </c>
      <c r="E2649" s="1" t="s">
        <v>40</v>
      </c>
      <c r="F2649" s="1" t="s">
        <v>26</v>
      </c>
      <c r="G2649" s="28">
        <v>43024</v>
      </c>
      <c r="H2649" s="3">
        <v>21929.48</v>
      </c>
      <c r="I2649" s="1" t="s">
        <v>18</v>
      </c>
      <c r="J2649" s="1" t="s">
        <v>32</v>
      </c>
      <c r="K2649" s="1" t="s">
        <v>20</v>
      </c>
      <c r="L2649" s="1" t="s">
        <v>20</v>
      </c>
      <c r="M2649" s="1" t="s">
        <v>22</v>
      </c>
      <c r="N2649" s="1" t="s">
        <v>22</v>
      </c>
      <c r="O2649" s="1" t="s">
        <v>20</v>
      </c>
      <c r="P2649" s="1" t="str">
        <f>IFERROR( LOOKUP(Table1[[#This Row],[Age]],$AO$3:$AO$8,$AP$3:$AP$8), "Out of Range")</f>
        <v>45-55</v>
      </c>
      <c r="Q2649" s="1" t="str">
        <f>TEXT(Table1[[#This Row],[Date Joined]],"DD")</f>
        <v>16</v>
      </c>
      <c r="R2649" s="1" t="str">
        <f>TEXT(Table1[[#This Row],[Date Joined]],"MMM")</f>
        <v>Oct</v>
      </c>
      <c r="S2649" s="1" t="str">
        <f>TEXT(Table1[[#This Row],[Date Joined]],"YYYY")</f>
        <v>2017</v>
      </c>
    </row>
    <row r="2650" spans="1:19" x14ac:dyDescent="0.3">
      <c r="A2650" s="1" t="s">
        <v>2757</v>
      </c>
      <c r="B2650" s="1" t="s">
        <v>55</v>
      </c>
      <c r="C2650" s="1" t="s">
        <v>15</v>
      </c>
      <c r="D2650" s="2">
        <v>44</v>
      </c>
      <c r="E2650" s="1" t="s">
        <v>40</v>
      </c>
      <c r="F2650" s="1" t="s">
        <v>26</v>
      </c>
      <c r="G2650" s="28">
        <v>43024</v>
      </c>
      <c r="H2650" s="3">
        <v>57680.49</v>
      </c>
      <c r="I2650" s="1" t="s">
        <v>18</v>
      </c>
      <c r="J2650" s="1" t="s">
        <v>27</v>
      </c>
      <c r="K2650" s="1" t="s">
        <v>28</v>
      </c>
      <c r="L2650" s="1" t="s">
        <v>20</v>
      </c>
      <c r="M2650" s="1" t="s">
        <v>21</v>
      </c>
      <c r="N2650" s="1" t="s">
        <v>22</v>
      </c>
      <c r="O2650" s="1" t="s">
        <v>20</v>
      </c>
      <c r="P2650" s="1" t="str">
        <f>IFERROR( LOOKUP(Table1[[#This Row],[Age]],$AO$3:$AO$8,$AP$3:$AP$8), "Out of Range")</f>
        <v>35-45</v>
      </c>
      <c r="Q2650" s="1" t="str">
        <f>TEXT(Table1[[#This Row],[Date Joined]],"DD")</f>
        <v>16</v>
      </c>
      <c r="R2650" s="1" t="str">
        <f>TEXT(Table1[[#This Row],[Date Joined]],"MMM")</f>
        <v>Oct</v>
      </c>
      <c r="S2650" s="1" t="str">
        <f>TEXT(Table1[[#This Row],[Date Joined]],"YYYY")</f>
        <v>2017</v>
      </c>
    </row>
    <row r="2651" spans="1:19" x14ac:dyDescent="0.3">
      <c r="A2651" s="1" t="s">
        <v>2758</v>
      </c>
      <c r="B2651" s="1" t="s">
        <v>86</v>
      </c>
      <c r="C2651" s="1" t="s">
        <v>15</v>
      </c>
      <c r="D2651" s="2">
        <v>50</v>
      </c>
      <c r="E2651" s="1" t="s">
        <v>40</v>
      </c>
      <c r="F2651" s="1" t="s">
        <v>26</v>
      </c>
      <c r="G2651" s="28">
        <v>43024</v>
      </c>
      <c r="H2651" s="3">
        <v>10213.61</v>
      </c>
      <c r="I2651" s="1" t="s">
        <v>18</v>
      </c>
      <c r="J2651" s="1" t="s">
        <v>27</v>
      </c>
      <c r="K2651" s="1" t="s">
        <v>28</v>
      </c>
      <c r="L2651" s="1" t="s">
        <v>20</v>
      </c>
      <c r="M2651" s="1" t="s">
        <v>21</v>
      </c>
      <c r="N2651" s="1" t="s">
        <v>22</v>
      </c>
      <c r="O2651" s="1" t="s">
        <v>20</v>
      </c>
      <c r="P2651" s="1" t="str">
        <f>IFERROR( LOOKUP(Table1[[#This Row],[Age]],$AO$3:$AO$8,$AP$3:$AP$8), "Out of Range")</f>
        <v>45-55</v>
      </c>
      <c r="Q2651" s="1" t="str">
        <f>TEXT(Table1[[#This Row],[Date Joined]],"DD")</f>
        <v>16</v>
      </c>
      <c r="R2651" s="1" t="str">
        <f>TEXT(Table1[[#This Row],[Date Joined]],"MMM")</f>
        <v>Oct</v>
      </c>
      <c r="S2651" s="1" t="str">
        <f>TEXT(Table1[[#This Row],[Date Joined]],"YYYY")</f>
        <v>2017</v>
      </c>
    </row>
    <row r="2652" spans="1:19" x14ac:dyDescent="0.3">
      <c r="A2652" s="1" t="s">
        <v>2759</v>
      </c>
      <c r="B2652" s="1" t="s">
        <v>67</v>
      </c>
      <c r="C2652" s="1" t="s">
        <v>24</v>
      </c>
      <c r="D2652" s="2">
        <v>47</v>
      </c>
      <c r="E2652" s="1" t="s">
        <v>40</v>
      </c>
      <c r="F2652" s="1" t="s">
        <v>41</v>
      </c>
      <c r="G2652" s="28">
        <v>43024</v>
      </c>
      <c r="H2652" s="3">
        <v>30726.04</v>
      </c>
      <c r="I2652" s="1" t="s">
        <v>18</v>
      </c>
      <c r="J2652" s="1" t="s">
        <v>27</v>
      </c>
      <c r="K2652" s="1" t="s">
        <v>28</v>
      </c>
      <c r="L2652" s="1" t="s">
        <v>20</v>
      </c>
      <c r="M2652" s="1" t="s">
        <v>22</v>
      </c>
      <c r="N2652" s="1" t="s">
        <v>22</v>
      </c>
      <c r="O2652" s="1" t="s">
        <v>20</v>
      </c>
      <c r="P2652" s="1" t="str">
        <f>IFERROR( LOOKUP(Table1[[#This Row],[Age]],$AO$3:$AO$8,$AP$3:$AP$8), "Out of Range")</f>
        <v>45-55</v>
      </c>
      <c r="Q2652" s="1" t="str">
        <f>TEXT(Table1[[#This Row],[Date Joined]],"DD")</f>
        <v>16</v>
      </c>
      <c r="R2652" s="1" t="str">
        <f>TEXT(Table1[[#This Row],[Date Joined]],"MMM")</f>
        <v>Oct</v>
      </c>
      <c r="S2652" s="1" t="str">
        <f>TEXT(Table1[[#This Row],[Date Joined]],"YYYY")</f>
        <v>2017</v>
      </c>
    </row>
    <row r="2653" spans="1:19" x14ac:dyDescent="0.3">
      <c r="A2653" s="1" t="s">
        <v>2760</v>
      </c>
      <c r="B2653" s="1" t="s">
        <v>43</v>
      </c>
      <c r="C2653" s="1" t="s">
        <v>24</v>
      </c>
      <c r="D2653" s="2">
        <v>50</v>
      </c>
      <c r="E2653" s="1" t="s">
        <v>40</v>
      </c>
      <c r="F2653" s="1" t="s">
        <v>41</v>
      </c>
      <c r="G2653" s="28">
        <v>43024</v>
      </c>
      <c r="H2653" s="3">
        <v>40075.93</v>
      </c>
      <c r="I2653" s="1" t="s">
        <v>18</v>
      </c>
      <c r="J2653" s="1" t="s">
        <v>27</v>
      </c>
      <c r="K2653" s="1" t="s">
        <v>28</v>
      </c>
      <c r="L2653" s="1" t="s">
        <v>20</v>
      </c>
      <c r="M2653" s="1" t="s">
        <v>22</v>
      </c>
      <c r="N2653" s="1" t="s">
        <v>22</v>
      </c>
      <c r="O2653" s="1" t="s">
        <v>20</v>
      </c>
      <c r="P2653" s="1" t="str">
        <f>IFERROR( LOOKUP(Table1[[#This Row],[Age]],$AO$3:$AO$8,$AP$3:$AP$8), "Out of Range")</f>
        <v>45-55</v>
      </c>
      <c r="Q2653" s="1" t="str">
        <f>TEXT(Table1[[#This Row],[Date Joined]],"DD")</f>
        <v>16</v>
      </c>
      <c r="R2653" s="1" t="str">
        <f>TEXT(Table1[[#This Row],[Date Joined]],"MMM")</f>
        <v>Oct</v>
      </c>
      <c r="S2653" s="1" t="str">
        <f>TEXT(Table1[[#This Row],[Date Joined]],"YYYY")</f>
        <v>2017</v>
      </c>
    </row>
    <row r="2654" spans="1:19" x14ac:dyDescent="0.3">
      <c r="A2654" s="1" t="s">
        <v>2761</v>
      </c>
      <c r="B2654" s="1" t="s">
        <v>106</v>
      </c>
      <c r="C2654" s="1" t="s">
        <v>24</v>
      </c>
      <c r="D2654" s="2">
        <v>52</v>
      </c>
      <c r="E2654" s="1" t="s">
        <v>40</v>
      </c>
      <c r="F2654" s="1" t="s">
        <v>41</v>
      </c>
      <c r="G2654" s="28">
        <v>43024</v>
      </c>
      <c r="H2654" s="3">
        <v>79997.399999999994</v>
      </c>
      <c r="I2654" s="1" t="s">
        <v>18</v>
      </c>
      <c r="J2654" s="1" t="s">
        <v>27</v>
      </c>
      <c r="K2654" s="1" t="s">
        <v>28</v>
      </c>
      <c r="L2654" s="1" t="s">
        <v>20</v>
      </c>
      <c r="M2654" s="1" t="s">
        <v>53</v>
      </c>
      <c r="N2654" s="1" t="s">
        <v>22</v>
      </c>
      <c r="O2654" s="1" t="s">
        <v>20</v>
      </c>
      <c r="P2654" s="1" t="str">
        <f>IFERROR( LOOKUP(Table1[[#This Row],[Age]],$AO$3:$AO$8,$AP$3:$AP$8), "Out of Range")</f>
        <v>45-55</v>
      </c>
      <c r="Q2654" s="1" t="str">
        <f>TEXT(Table1[[#This Row],[Date Joined]],"DD")</f>
        <v>16</v>
      </c>
      <c r="R2654" s="1" t="str">
        <f>TEXT(Table1[[#This Row],[Date Joined]],"MMM")</f>
        <v>Oct</v>
      </c>
      <c r="S2654" s="1" t="str">
        <f>TEXT(Table1[[#This Row],[Date Joined]],"YYYY")</f>
        <v>2017</v>
      </c>
    </row>
    <row r="2655" spans="1:19" x14ac:dyDescent="0.3">
      <c r="A2655" s="1" t="s">
        <v>2762</v>
      </c>
      <c r="B2655" s="1" t="s">
        <v>84</v>
      </c>
      <c r="C2655" s="1" t="s">
        <v>24</v>
      </c>
      <c r="D2655" s="2">
        <v>35</v>
      </c>
      <c r="E2655" s="1" t="s">
        <v>34</v>
      </c>
      <c r="F2655" s="1" t="s">
        <v>17</v>
      </c>
      <c r="G2655" s="28">
        <v>43024</v>
      </c>
      <c r="H2655" s="3">
        <v>116426.12</v>
      </c>
      <c r="I2655" s="1" t="s">
        <v>31</v>
      </c>
      <c r="J2655" s="1" t="s">
        <v>27</v>
      </c>
      <c r="K2655" s="1" t="s">
        <v>28</v>
      </c>
      <c r="L2655" s="1" t="s">
        <v>20</v>
      </c>
      <c r="M2655" s="1" t="s">
        <v>21</v>
      </c>
      <c r="N2655" s="1" t="s">
        <v>29</v>
      </c>
      <c r="O2655" s="1" t="s">
        <v>28</v>
      </c>
      <c r="P2655" s="1" t="str">
        <f>IFERROR( LOOKUP(Table1[[#This Row],[Age]],$AO$3:$AO$8,$AP$3:$AP$8), "Out of Range")</f>
        <v>35-45</v>
      </c>
      <c r="Q2655" s="1" t="str">
        <f>TEXT(Table1[[#This Row],[Date Joined]],"DD")</f>
        <v>16</v>
      </c>
      <c r="R2655" s="1" t="str">
        <f>TEXT(Table1[[#This Row],[Date Joined]],"MMM")</f>
        <v>Oct</v>
      </c>
      <c r="S2655" s="1" t="str">
        <f>TEXT(Table1[[#This Row],[Date Joined]],"YYYY")</f>
        <v>2017</v>
      </c>
    </row>
    <row r="2656" spans="1:19" x14ac:dyDescent="0.3">
      <c r="A2656" s="1" t="s">
        <v>2763</v>
      </c>
      <c r="B2656" s="1" t="s">
        <v>52</v>
      </c>
      <c r="C2656" s="1" t="s">
        <v>24</v>
      </c>
      <c r="D2656" s="2">
        <v>37</v>
      </c>
      <c r="E2656" s="1" t="s">
        <v>34</v>
      </c>
      <c r="F2656" s="1" t="s">
        <v>17</v>
      </c>
      <c r="G2656" s="28">
        <v>43024</v>
      </c>
      <c r="H2656" s="3">
        <v>99104.31</v>
      </c>
      <c r="I2656" s="1" t="s">
        <v>18</v>
      </c>
      <c r="J2656" s="1" t="s">
        <v>32</v>
      </c>
      <c r="K2656" s="1" t="s">
        <v>28</v>
      </c>
      <c r="L2656" s="1" t="s">
        <v>20</v>
      </c>
      <c r="M2656" s="1" t="s">
        <v>21</v>
      </c>
      <c r="N2656" s="1" t="s">
        <v>38</v>
      </c>
      <c r="O2656" s="1" t="s">
        <v>28</v>
      </c>
      <c r="P2656" s="1" t="str">
        <f>IFERROR( LOOKUP(Table1[[#This Row],[Age]],$AO$3:$AO$8,$AP$3:$AP$8), "Out of Range")</f>
        <v>35-45</v>
      </c>
      <c r="Q2656" s="1" t="str">
        <f>TEXT(Table1[[#This Row],[Date Joined]],"DD")</f>
        <v>16</v>
      </c>
      <c r="R2656" s="1" t="str">
        <f>TEXT(Table1[[#This Row],[Date Joined]],"MMM")</f>
        <v>Oct</v>
      </c>
      <c r="S2656" s="1" t="str">
        <f>TEXT(Table1[[#This Row],[Date Joined]],"YYYY")</f>
        <v>2017</v>
      </c>
    </row>
    <row r="2657" spans="1:19" x14ac:dyDescent="0.3">
      <c r="A2657" s="1" t="s">
        <v>2764</v>
      </c>
      <c r="B2657" s="1" t="s">
        <v>67</v>
      </c>
      <c r="C2657" s="1" t="s">
        <v>24</v>
      </c>
      <c r="D2657" s="2">
        <v>43</v>
      </c>
      <c r="E2657" s="1" t="s">
        <v>16</v>
      </c>
      <c r="F2657" s="1" t="s">
        <v>26</v>
      </c>
      <c r="G2657" s="28">
        <v>43025</v>
      </c>
      <c r="H2657" s="3">
        <v>74742.66</v>
      </c>
      <c r="I2657" s="1" t="s">
        <v>18</v>
      </c>
      <c r="J2657" s="1" t="s">
        <v>27</v>
      </c>
      <c r="K2657" s="1" t="s">
        <v>28</v>
      </c>
      <c r="L2657" s="1" t="s">
        <v>20</v>
      </c>
      <c r="M2657" s="1" t="s">
        <v>21</v>
      </c>
      <c r="N2657" s="1" t="s">
        <v>22</v>
      </c>
      <c r="O2657" s="1" t="s">
        <v>28</v>
      </c>
      <c r="P2657" s="1" t="str">
        <f>IFERROR( LOOKUP(Table1[[#This Row],[Age]],$AO$3:$AO$8,$AP$3:$AP$8), "Out of Range")</f>
        <v>35-45</v>
      </c>
      <c r="Q2657" s="1" t="str">
        <f>TEXT(Table1[[#This Row],[Date Joined]],"DD")</f>
        <v>17</v>
      </c>
      <c r="R2657" s="1" t="str">
        <f>TEXT(Table1[[#This Row],[Date Joined]],"MMM")</f>
        <v>Oct</v>
      </c>
      <c r="S2657" s="1" t="str">
        <f>TEXT(Table1[[#This Row],[Date Joined]],"YYYY")</f>
        <v>2017</v>
      </c>
    </row>
    <row r="2658" spans="1:19" x14ac:dyDescent="0.3">
      <c r="A2658" s="1" t="s">
        <v>2723</v>
      </c>
      <c r="B2658" s="1" t="s">
        <v>23</v>
      </c>
      <c r="C2658" s="1" t="s">
        <v>15</v>
      </c>
      <c r="D2658" s="2">
        <v>31</v>
      </c>
      <c r="E2658" s="1" t="s">
        <v>34</v>
      </c>
      <c r="F2658" s="1" t="s">
        <v>26</v>
      </c>
      <c r="G2658" s="28">
        <v>43022</v>
      </c>
      <c r="H2658" s="3">
        <v>83633.36</v>
      </c>
      <c r="I2658" s="1" t="s">
        <v>31</v>
      </c>
      <c r="J2658" s="1" t="s">
        <v>32</v>
      </c>
      <c r="K2658" s="1" t="s">
        <v>28</v>
      </c>
      <c r="L2658" s="1" t="s">
        <v>20</v>
      </c>
      <c r="M2658" s="1" t="s">
        <v>21</v>
      </c>
      <c r="N2658" s="1" t="s">
        <v>22</v>
      </c>
      <c r="O2658" s="1" t="s">
        <v>20</v>
      </c>
      <c r="P2658" s="1" t="str">
        <f>IFERROR( LOOKUP(Table1[[#This Row],[Age]],$AO$3:$AO$8,$AP$3:$AP$8), "Out of Range")</f>
        <v>26-35</v>
      </c>
      <c r="Q2658" s="1" t="str">
        <f>TEXT(Table1[[#This Row],[Date Joined]],"DD")</f>
        <v>14</v>
      </c>
      <c r="R2658" s="1" t="str">
        <f>TEXT(Table1[[#This Row],[Date Joined]],"MMM")</f>
        <v>Oct</v>
      </c>
      <c r="S2658" s="1" t="str">
        <f>TEXT(Table1[[#This Row],[Date Joined]],"YYYY")</f>
        <v>2017</v>
      </c>
    </row>
    <row r="2659" spans="1:19" x14ac:dyDescent="0.3">
      <c r="A2659" s="1" t="s">
        <v>2766</v>
      </c>
      <c r="B2659" s="1" t="s">
        <v>96</v>
      </c>
      <c r="C2659" s="1" t="s">
        <v>24</v>
      </c>
      <c r="D2659" s="2">
        <v>37</v>
      </c>
      <c r="E2659" s="1" t="s">
        <v>16</v>
      </c>
      <c r="F2659" s="1" t="s">
        <v>17</v>
      </c>
      <c r="G2659" s="28">
        <v>43025</v>
      </c>
      <c r="H2659" s="3">
        <v>46442.87</v>
      </c>
      <c r="I2659" s="1" t="s">
        <v>31</v>
      </c>
      <c r="J2659" s="1" t="s">
        <v>27</v>
      </c>
      <c r="K2659" s="1" t="s">
        <v>28</v>
      </c>
      <c r="L2659" s="1" t="s">
        <v>28</v>
      </c>
      <c r="M2659" s="1" t="s">
        <v>22</v>
      </c>
      <c r="N2659" s="1" t="s">
        <v>22</v>
      </c>
      <c r="O2659" s="1" t="s">
        <v>20</v>
      </c>
      <c r="P2659" s="1" t="str">
        <f>IFERROR( LOOKUP(Table1[[#This Row],[Age]],$AO$3:$AO$8,$AP$3:$AP$8), "Out of Range")</f>
        <v>35-45</v>
      </c>
      <c r="Q2659" s="1" t="str">
        <f>TEXT(Table1[[#This Row],[Date Joined]],"DD")</f>
        <v>17</v>
      </c>
      <c r="R2659" s="1" t="str">
        <f>TEXT(Table1[[#This Row],[Date Joined]],"MMM")</f>
        <v>Oct</v>
      </c>
      <c r="S2659" s="1" t="str">
        <f>TEXT(Table1[[#This Row],[Date Joined]],"YYYY")</f>
        <v>2017</v>
      </c>
    </row>
    <row r="2660" spans="1:19" x14ac:dyDescent="0.3">
      <c r="A2660" s="1" t="s">
        <v>2767</v>
      </c>
      <c r="B2660" s="1" t="s">
        <v>33</v>
      </c>
      <c r="C2660" s="1" t="s">
        <v>24</v>
      </c>
      <c r="D2660" s="2">
        <v>45</v>
      </c>
      <c r="E2660" s="1" t="s">
        <v>16</v>
      </c>
      <c r="F2660" s="1" t="s">
        <v>17</v>
      </c>
      <c r="G2660" s="28">
        <v>43025</v>
      </c>
      <c r="H2660" s="3">
        <v>152228.39000000001</v>
      </c>
      <c r="I2660" s="1" t="s">
        <v>18</v>
      </c>
      <c r="J2660" s="1" t="s">
        <v>27</v>
      </c>
      <c r="K2660" s="1" t="s">
        <v>20</v>
      </c>
      <c r="L2660" s="1" t="s">
        <v>28</v>
      </c>
      <c r="M2660" s="1" t="s">
        <v>22</v>
      </c>
      <c r="N2660" s="1" t="s">
        <v>22</v>
      </c>
      <c r="O2660" s="1" t="s">
        <v>20</v>
      </c>
      <c r="P2660" s="1" t="str">
        <f>IFERROR( LOOKUP(Table1[[#This Row],[Age]],$AO$3:$AO$8,$AP$3:$AP$8), "Out of Range")</f>
        <v>45-55</v>
      </c>
      <c r="Q2660" s="1" t="str">
        <f>TEXT(Table1[[#This Row],[Date Joined]],"DD")</f>
        <v>17</v>
      </c>
      <c r="R2660" s="1" t="str">
        <f>TEXT(Table1[[#This Row],[Date Joined]],"MMM")</f>
        <v>Oct</v>
      </c>
      <c r="S2660" s="1" t="str">
        <f>TEXT(Table1[[#This Row],[Date Joined]],"YYYY")</f>
        <v>2017</v>
      </c>
    </row>
    <row r="2661" spans="1:19" x14ac:dyDescent="0.3">
      <c r="A2661" s="1" t="s">
        <v>2768</v>
      </c>
      <c r="B2661" s="1" t="s">
        <v>64</v>
      </c>
      <c r="C2661" s="1" t="s">
        <v>24</v>
      </c>
      <c r="D2661" s="2">
        <v>42</v>
      </c>
      <c r="E2661" s="1" t="s">
        <v>16</v>
      </c>
      <c r="F2661" s="1" t="s">
        <v>41</v>
      </c>
      <c r="G2661" s="28">
        <v>43025</v>
      </c>
      <c r="H2661" s="3">
        <v>7400.19</v>
      </c>
      <c r="I2661" s="1" t="s">
        <v>18</v>
      </c>
      <c r="J2661" s="1" t="s">
        <v>27</v>
      </c>
      <c r="K2661" s="1" t="s">
        <v>28</v>
      </c>
      <c r="L2661" s="1" t="s">
        <v>20</v>
      </c>
      <c r="M2661" s="1" t="s">
        <v>21</v>
      </c>
      <c r="N2661" s="1" t="s">
        <v>29</v>
      </c>
      <c r="O2661" s="1" t="s">
        <v>20</v>
      </c>
      <c r="P2661" s="1" t="str">
        <f>IFERROR( LOOKUP(Table1[[#This Row],[Age]],$AO$3:$AO$8,$AP$3:$AP$8), "Out of Range")</f>
        <v>35-45</v>
      </c>
      <c r="Q2661" s="1" t="str">
        <f>TEXT(Table1[[#This Row],[Date Joined]],"DD")</f>
        <v>17</v>
      </c>
      <c r="R2661" s="1" t="str">
        <f>TEXT(Table1[[#This Row],[Date Joined]],"MMM")</f>
        <v>Oct</v>
      </c>
      <c r="S2661" s="1" t="str">
        <f>TEXT(Table1[[#This Row],[Date Joined]],"YYYY")</f>
        <v>2017</v>
      </c>
    </row>
    <row r="2662" spans="1:19" x14ac:dyDescent="0.3">
      <c r="A2662" s="1" t="s">
        <v>2728</v>
      </c>
      <c r="B2662" s="1" t="s">
        <v>101</v>
      </c>
      <c r="C2662" s="1" t="s">
        <v>24</v>
      </c>
      <c r="D2662" s="2">
        <v>31</v>
      </c>
      <c r="E2662" s="1" t="s">
        <v>16</v>
      </c>
      <c r="F2662" s="1" t="s">
        <v>41</v>
      </c>
      <c r="G2662" s="28">
        <v>43023</v>
      </c>
      <c r="H2662" s="3">
        <v>121260.46</v>
      </c>
      <c r="I2662" s="1" t="s">
        <v>18</v>
      </c>
      <c r="J2662" s="1" t="s">
        <v>27</v>
      </c>
      <c r="K2662" s="1" t="s">
        <v>20</v>
      </c>
      <c r="L2662" s="1" t="s">
        <v>20</v>
      </c>
      <c r="M2662" s="1" t="s">
        <v>21</v>
      </c>
      <c r="N2662" s="1" t="s">
        <v>22</v>
      </c>
      <c r="O2662" s="1" t="s">
        <v>28</v>
      </c>
      <c r="P2662" s="1" t="str">
        <f>IFERROR( LOOKUP(Table1[[#This Row],[Age]],$AO$3:$AO$8,$AP$3:$AP$8), "Out of Range")</f>
        <v>26-35</v>
      </c>
      <c r="Q2662" s="1" t="str">
        <f>TEXT(Table1[[#This Row],[Date Joined]],"DD")</f>
        <v>15</v>
      </c>
      <c r="R2662" s="1" t="str">
        <f>TEXT(Table1[[#This Row],[Date Joined]],"MMM")</f>
        <v>Oct</v>
      </c>
      <c r="S2662" s="1" t="str">
        <f>TEXT(Table1[[#This Row],[Date Joined]],"YYYY")</f>
        <v>2017</v>
      </c>
    </row>
    <row r="2663" spans="1:19" x14ac:dyDescent="0.3">
      <c r="A2663" s="1" t="s">
        <v>2765</v>
      </c>
      <c r="B2663" s="1" t="s">
        <v>98</v>
      </c>
      <c r="C2663" s="1" t="s">
        <v>15</v>
      </c>
      <c r="D2663" s="2">
        <v>31</v>
      </c>
      <c r="E2663" s="1" t="s">
        <v>16</v>
      </c>
      <c r="F2663" s="1" t="s">
        <v>17</v>
      </c>
      <c r="G2663" s="28">
        <v>43025</v>
      </c>
      <c r="H2663" s="3">
        <v>36983.57</v>
      </c>
      <c r="I2663" s="1" t="s">
        <v>18</v>
      </c>
      <c r="J2663" s="1" t="s">
        <v>27</v>
      </c>
      <c r="K2663" s="1" t="s">
        <v>28</v>
      </c>
      <c r="L2663" s="1" t="s">
        <v>20</v>
      </c>
      <c r="M2663" s="1" t="s">
        <v>21</v>
      </c>
      <c r="N2663" s="1" t="s">
        <v>22</v>
      </c>
      <c r="O2663" s="1" t="s">
        <v>20</v>
      </c>
      <c r="P2663" s="1" t="str">
        <f>IFERROR( LOOKUP(Table1[[#This Row],[Age]],$AO$3:$AO$8,$AP$3:$AP$8), "Out of Range")</f>
        <v>26-35</v>
      </c>
      <c r="Q2663" s="1" t="str">
        <f>TEXT(Table1[[#This Row],[Date Joined]],"DD")</f>
        <v>17</v>
      </c>
      <c r="R2663" s="1" t="str">
        <f>TEXT(Table1[[#This Row],[Date Joined]],"MMM")</f>
        <v>Oct</v>
      </c>
      <c r="S2663" s="1" t="str">
        <f>TEXT(Table1[[#This Row],[Date Joined]],"YYYY")</f>
        <v>2017</v>
      </c>
    </row>
    <row r="2664" spans="1:19" x14ac:dyDescent="0.3">
      <c r="A2664" s="1" t="s">
        <v>2771</v>
      </c>
      <c r="B2664" s="1" t="s">
        <v>46</v>
      </c>
      <c r="C2664" s="1" t="s">
        <v>15</v>
      </c>
      <c r="D2664" s="2">
        <v>46</v>
      </c>
      <c r="E2664" s="1" t="s">
        <v>16</v>
      </c>
      <c r="F2664" s="1" t="s">
        <v>17</v>
      </c>
      <c r="G2664" s="28">
        <v>43025</v>
      </c>
      <c r="H2664" s="3">
        <v>140347.57999999999</v>
      </c>
      <c r="I2664" s="1" t="s">
        <v>31</v>
      </c>
      <c r="J2664" s="1" t="s">
        <v>27</v>
      </c>
      <c r="K2664" s="1" t="s">
        <v>28</v>
      </c>
      <c r="L2664" s="1" t="s">
        <v>20</v>
      </c>
      <c r="M2664" s="1" t="s">
        <v>53</v>
      </c>
      <c r="N2664" s="1" t="s">
        <v>22</v>
      </c>
      <c r="O2664" s="1" t="s">
        <v>20</v>
      </c>
      <c r="P2664" s="1" t="str">
        <f>IFERROR( LOOKUP(Table1[[#This Row],[Age]],$AO$3:$AO$8,$AP$3:$AP$8), "Out of Range")</f>
        <v>45-55</v>
      </c>
      <c r="Q2664" s="1" t="str">
        <f>TEXT(Table1[[#This Row],[Date Joined]],"DD")</f>
        <v>17</v>
      </c>
      <c r="R2664" s="1" t="str">
        <f>TEXT(Table1[[#This Row],[Date Joined]],"MMM")</f>
        <v>Oct</v>
      </c>
      <c r="S2664" s="1" t="str">
        <f>TEXT(Table1[[#This Row],[Date Joined]],"YYYY")</f>
        <v>2017</v>
      </c>
    </row>
    <row r="2665" spans="1:19" x14ac:dyDescent="0.3">
      <c r="A2665" s="1" t="s">
        <v>2772</v>
      </c>
      <c r="B2665" s="1" t="s">
        <v>107</v>
      </c>
      <c r="C2665" s="1" t="s">
        <v>24</v>
      </c>
      <c r="D2665" s="2">
        <v>42</v>
      </c>
      <c r="E2665" s="1" t="s">
        <v>40</v>
      </c>
      <c r="F2665" s="1" t="s">
        <v>41</v>
      </c>
      <c r="G2665" s="28">
        <v>43025</v>
      </c>
      <c r="H2665" s="3">
        <v>88340.45</v>
      </c>
      <c r="I2665" s="1" t="s">
        <v>18</v>
      </c>
      <c r="J2665" s="1" t="s">
        <v>22</v>
      </c>
      <c r="K2665" s="1" t="s">
        <v>20</v>
      </c>
      <c r="L2665" s="1" t="s">
        <v>20</v>
      </c>
      <c r="M2665" s="1" t="s">
        <v>22</v>
      </c>
      <c r="N2665" s="1" t="s">
        <v>22</v>
      </c>
      <c r="O2665" s="1" t="s">
        <v>20</v>
      </c>
      <c r="P2665" s="1" t="str">
        <f>IFERROR( LOOKUP(Table1[[#This Row],[Age]],$AO$3:$AO$8,$AP$3:$AP$8), "Out of Range")</f>
        <v>35-45</v>
      </c>
      <c r="Q2665" s="1" t="str">
        <f>TEXT(Table1[[#This Row],[Date Joined]],"DD")</f>
        <v>17</v>
      </c>
      <c r="R2665" s="1" t="str">
        <f>TEXT(Table1[[#This Row],[Date Joined]],"MMM")</f>
        <v>Oct</v>
      </c>
      <c r="S2665" s="1" t="str">
        <f>TEXT(Table1[[#This Row],[Date Joined]],"YYYY")</f>
        <v>2017</v>
      </c>
    </row>
    <row r="2666" spans="1:19" x14ac:dyDescent="0.3">
      <c r="A2666" s="1" t="s">
        <v>2773</v>
      </c>
      <c r="B2666" s="1" t="s">
        <v>64</v>
      </c>
      <c r="C2666" s="1" t="s">
        <v>15</v>
      </c>
      <c r="D2666" s="2">
        <v>52</v>
      </c>
      <c r="E2666" s="1" t="s">
        <v>40</v>
      </c>
      <c r="F2666" s="1" t="s">
        <v>41</v>
      </c>
      <c r="G2666" s="28">
        <v>43025</v>
      </c>
      <c r="H2666" s="3">
        <v>20202.04</v>
      </c>
      <c r="I2666" s="1" t="s">
        <v>49</v>
      </c>
      <c r="J2666" s="1" t="s">
        <v>22</v>
      </c>
      <c r="K2666" s="1" t="s">
        <v>20</v>
      </c>
      <c r="L2666" s="1" t="s">
        <v>20</v>
      </c>
      <c r="M2666" s="1" t="s">
        <v>21</v>
      </c>
      <c r="N2666" s="1" t="s">
        <v>22</v>
      </c>
      <c r="O2666" s="1" t="s">
        <v>20</v>
      </c>
      <c r="P2666" s="1" t="str">
        <f>IFERROR( LOOKUP(Table1[[#This Row],[Age]],$AO$3:$AO$8,$AP$3:$AP$8), "Out of Range")</f>
        <v>45-55</v>
      </c>
      <c r="Q2666" s="1" t="str">
        <f>TEXT(Table1[[#This Row],[Date Joined]],"DD")</f>
        <v>17</v>
      </c>
      <c r="R2666" s="1" t="str">
        <f>TEXT(Table1[[#This Row],[Date Joined]],"MMM")</f>
        <v>Oct</v>
      </c>
      <c r="S2666" s="1" t="str">
        <f>TEXT(Table1[[#This Row],[Date Joined]],"YYYY")</f>
        <v>2017</v>
      </c>
    </row>
    <row r="2667" spans="1:19" x14ac:dyDescent="0.3">
      <c r="A2667" s="1" t="s">
        <v>2774</v>
      </c>
      <c r="B2667" s="1" t="s">
        <v>77</v>
      </c>
      <c r="C2667" s="1" t="s">
        <v>15</v>
      </c>
      <c r="D2667" s="2">
        <v>46</v>
      </c>
      <c r="E2667" s="1" t="s">
        <v>40</v>
      </c>
      <c r="F2667" s="1" t="s">
        <v>26</v>
      </c>
      <c r="G2667" s="28">
        <v>43025</v>
      </c>
      <c r="H2667" s="3">
        <v>129824.91</v>
      </c>
      <c r="I2667" s="1" t="s">
        <v>31</v>
      </c>
      <c r="J2667" s="1" t="s">
        <v>32</v>
      </c>
      <c r="K2667" s="1" t="s">
        <v>28</v>
      </c>
      <c r="L2667" s="1" t="s">
        <v>20</v>
      </c>
      <c r="M2667" s="1" t="s">
        <v>21</v>
      </c>
      <c r="N2667" s="1" t="s">
        <v>69</v>
      </c>
      <c r="O2667" s="1" t="s">
        <v>28</v>
      </c>
      <c r="P2667" s="1" t="str">
        <f>IFERROR( LOOKUP(Table1[[#This Row],[Age]],$AO$3:$AO$8,$AP$3:$AP$8), "Out of Range")</f>
        <v>45-55</v>
      </c>
      <c r="Q2667" s="1" t="str">
        <f>TEXT(Table1[[#This Row],[Date Joined]],"DD")</f>
        <v>17</v>
      </c>
      <c r="R2667" s="1" t="str">
        <f>TEXT(Table1[[#This Row],[Date Joined]],"MMM")</f>
        <v>Oct</v>
      </c>
      <c r="S2667" s="1" t="str">
        <f>TEXT(Table1[[#This Row],[Date Joined]],"YYYY")</f>
        <v>2017</v>
      </c>
    </row>
    <row r="2668" spans="1:19" x14ac:dyDescent="0.3">
      <c r="A2668" s="1" t="s">
        <v>2775</v>
      </c>
      <c r="B2668" s="1" t="s">
        <v>47</v>
      </c>
      <c r="C2668" s="1" t="s">
        <v>15</v>
      </c>
      <c r="D2668" s="2">
        <v>59</v>
      </c>
      <c r="E2668" s="1" t="s">
        <v>40</v>
      </c>
      <c r="F2668" s="1" t="s">
        <v>26</v>
      </c>
      <c r="G2668" s="28">
        <v>43025</v>
      </c>
      <c r="H2668" s="3">
        <v>14782.9</v>
      </c>
      <c r="I2668" s="1" t="s">
        <v>31</v>
      </c>
      <c r="J2668" s="1" t="s">
        <v>32</v>
      </c>
      <c r="K2668" s="1" t="s">
        <v>28</v>
      </c>
      <c r="L2668" s="1" t="s">
        <v>20</v>
      </c>
      <c r="M2668" s="1" t="s">
        <v>21</v>
      </c>
      <c r="N2668" s="1" t="s">
        <v>22</v>
      </c>
      <c r="O2668" s="1" t="s">
        <v>20</v>
      </c>
      <c r="P2668" s="1" t="str">
        <f>IFERROR( LOOKUP(Table1[[#This Row],[Age]],$AO$3:$AO$8,$AP$3:$AP$8), "Out of Range")</f>
        <v>55-65</v>
      </c>
      <c r="Q2668" s="1" t="str">
        <f>TEXT(Table1[[#This Row],[Date Joined]],"DD")</f>
        <v>17</v>
      </c>
      <c r="R2668" s="1" t="str">
        <f>TEXT(Table1[[#This Row],[Date Joined]],"MMM")</f>
        <v>Oct</v>
      </c>
      <c r="S2668" s="1" t="str">
        <f>TEXT(Table1[[#This Row],[Date Joined]],"YYYY")</f>
        <v>2017</v>
      </c>
    </row>
    <row r="2669" spans="1:19" x14ac:dyDescent="0.3">
      <c r="A2669" s="1" t="s">
        <v>2776</v>
      </c>
      <c r="B2669" s="1" t="s">
        <v>46</v>
      </c>
      <c r="C2669" s="1" t="s">
        <v>24</v>
      </c>
      <c r="D2669" s="2">
        <v>47</v>
      </c>
      <c r="E2669" s="1" t="s">
        <v>40</v>
      </c>
      <c r="F2669" s="1" t="s">
        <v>41</v>
      </c>
      <c r="G2669" s="28">
        <v>43025</v>
      </c>
      <c r="H2669" s="3">
        <v>13684.82</v>
      </c>
      <c r="I2669" s="1" t="s">
        <v>31</v>
      </c>
      <c r="J2669" s="1" t="s">
        <v>27</v>
      </c>
      <c r="K2669" s="1" t="s">
        <v>20</v>
      </c>
      <c r="L2669" s="1" t="s">
        <v>20</v>
      </c>
      <c r="M2669" s="1" t="s">
        <v>22</v>
      </c>
      <c r="N2669" s="1" t="s">
        <v>22</v>
      </c>
      <c r="O2669" s="1" t="s">
        <v>20</v>
      </c>
      <c r="P2669" s="1" t="str">
        <f>IFERROR( LOOKUP(Table1[[#This Row],[Age]],$AO$3:$AO$8,$AP$3:$AP$8), "Out of Range")</f>
        <v>45-55</v>
      </c>
      <c r="Q2669" s="1" t="str">
        <f>TEXT(Table1[[#This Row],[Date Joined]],"DD")</f>
        <v>17</v>
      </c>
      <c r="R2669" s="1" t="str">
        <f>TEXT(Table1[[#This Row],[Date Joined]],"MMM")</f>
        <v>Oct</v>
      </c>
      <c r="S2669" s="1" t="str">
        <f>TEXT(Table1[[#This Row],[Date Joined]],"YYYY")</f>
        <v>2017</v>
      </c>
    </row>
    <row r="2670" spans="1:19" x14ac:dyDescent="0.3">
      <c r="A2670" s="1" t="s">
        <v>2777</v>
      </c>
      <c r="B2670" s="1" t="s">
        <v>58</v>
      </c>
      <c r="C2670" s="1" t="s">
        <v>15</v>
      </c>
      <c r="D2670" s="2">
        <v>18</v>
      </c>
      <c r="E2670" s="1" t="s">
        <v>34</v>
      </c>
      <c r="F2670" s="1" t="s">
        <v>17</v>
      </c>
      <c r="G2670" s="28">
        <v>43025</v>
      </c>
      <c r="H2670" s="3">
        <v>74144.88</v>
      </c>
      <c r="I2670" s="1" t="s">
        <v>18</v>
      </c>
      <c r="J2670" s="1" t="s">
        <v>32</v>
      </c>
      <c r="K2670" s="1" t="s">
        <v>20</v>
      </c>
      <c r="L2670" s="1" t="s">
        <v>20</v>
      </c>
      <c r="M2670" s="1" t="s">
        <v>22</v>
      </c>
      <c r="N2670" s="1" t="s">
        <v>22</v>
      </c>
      <c r="O2670" s="1" t="s">
        <v>20</v>
      </c>
      <c r="P2670" s="1" t="str">
        <f>IFERROR( LOOKUP(Table1[[#This Row],[Age]],$AO$3:$AO$8,$AP$3:$AP$8), "Out of Range")</f>
        <v>15-25</v>
      </c>
      <c r="Q2670" s="1" t="str">
        <f>TEXT(Table1[[#This Row],[Date Joined]],"DD")</f>
        <v>17</v>
      </c>
      <c r="R2670" s="1" t="str">
        <f>TEXT(Table1[[#This Row],[Date Joined]],"MMM")</f>
        <v>Oct</v>
      </c>
      <c r="S2670" s="1" t="str">
        <f>TEXT(Table1[[#This Row],[Date Joined]],"YYYY")</f>
        <v>2017</v>
      </c>
    </row>
    <row r="2671" spans="1:19" x14ac:dyDescent="0.3">
      <c r="A2671" s="1" t="s">
        <v>2778</v>
      </c>
      <c r="B2671" s="1" t="s">
        <v>86</v>
      </c>
      <c r="C2671" s="1" t="s">
        <v>15</v>
      </c>
      <c r="D2671" s="2">
        <v>42</v>
      </c>
      <c r="E2671" s="1" t="s">
        <v>34</v>
      </c>
      <c r="F2671" s="1" t="s">
        <v>17</v>
      </c>
      <c r="G2671" s="28">
        <v>43025</v>
      </c>
      <c r="H2671" s="3">
        <v>1720.88</v>
      </c>
      <c r="I2671" s="1" t="s">
        <v>18</v>
      </c>
      <c r="J2671" s="1" t="s">
        <v>19</v>
      </c>
      <c r="K2671" s="1" t="s">
        <v>28</v>
      </c>
      <c r="L2671" s="1" t="s">
        <v>20</v>
      </c>
      <c r="M2671" s="1" t="s">
        <v>53</v>
      </c>
      <c r="N2671" s="1" t="s">
        <v>22</v>
      </c>
      <c r="O2671" s="1" t="s">
        <v>20</v>
      </c>
      <c r="P2671" s="1" t="str">
        <f>IFERROR( LOOKUP(Table1[[#This Row],[Age]],$AO$3:$AO$8,$AP$3:$AP$8), "Out of Range")</f>
        <v>35-45</v>
      </c>
      <c r="Q2671" s="1" t="str">
        <f>TEXT(Table1[[#This Row],[Date Joined]],"DD")</f>
        <v>17</v>
      </c>
      <c r="R2671" s="1" t="str">
        <f>TEXT(Table1[[#This Row],[Date Joined]],"MMM")</f>
        <v>Oct</v>
      </c>
      <c r="S2671" s="1" t="str">
        <f>TEXT(Table1[[#This Row],[Date Joined]],"YYYY")</f>
        <v>2017</v>
      </c>
    </row>
    <row r="2672" spans="1:19" x14ac:dyDescent="0.3">
      <c r="A2672" s="1" t="s">
        <v>2779</v>
      </c>
      <c r="B2672" s="1" t="s">
        <v>84</v>
      </c>
      <c r="C2672" s="1" t="s">
        <v>24</v>
      </c>
      <c r="D2672" s="2">
        <v>38</v>
      </c>
      <c r="E2672" s="1" t="s">
        <v>16</v>
      </c>
      <c r="F2672" s="1" t="s">
        <v>26</v>
      </c>
      <c r="G2672" s="28">
        <v>43026</v>
      </c>
      <c r="H2672" s="3">
        <v>47353.96</v>
      </c>
      <c r="I2672" s="1" t="s">
        <v>18</v>
      </c>
      <c r="J2672" s="1" t="s">
        <v>27</v>
      </c>
      <c r="K2672" s="1" t="s">
        <v>28</v>
      </c>
      <c r="L2672" s="1" t="s">
        <v>28</v>
      </c>
      <c r="M2672" s="1" t="s">
        <v>21</v>
      </c>
      <c r="N2672" s="1" t="s">
        <v>29</v>
      </c>
      <c r="O2672" s="1" t="s">
        <v>20</v>
      </c>
      <c r="P2672" s="1" t="str">
        <f>IFERROR( LOOKUP(Table1[[#This Row],[Age]],$AO$3:$AO$8,$AP$3:$AP$8), "Out of Range")</f>
        <v>35-45</v>
      </c>
      <c r="Q2672" s="1" t="str">
        <f>TEXT(Table1[[#This Row],[Date Joined]],"DD")</f>
        <v>18</v>
      </c>
      <c r="R2672" s="1" t="str">
        <f>TEXT(Table1[[#This Row],[Date Joined]],"MMM")</f>
        <v>Oct</v>
      </c>
      <c r="S2672" s="1" t="str">
        <f>TEXT(Table1[[#This Row],[Date Joined]],"YYYY")</f>
        <v>2017</v>
      </c>
    </row>
    <row r="2673" spans="1:19" x14ac:dyDescent="0.3">
      <c r="A2673" s="1" t="s">
        <v>2780</v>
      </c>
      <c r="B2673" s="1" t="s">
        <v>84</v>
      </c>
      <c r="C2673" s="1" t="s">
        <v>15</v>
      </c>
      <c r="D2673" s="2">
        <v>35</v>
      </c>
      <c r="E2673" s="1" t="s">
        <v>16</v>
      </c>
      <c r="F2673" s="1" t="s">
        <v>17</v>
      </c>
      <c r="G2673" s="28">
        <v>43026</v>
      </c>
      <c r="H2673" s="3">
        <v>12323.33</v>
      </c>
      <c r="I2673" s="1" t="s">
        <v>31</v>
      </c>
      <c r="J2673" s="1" t="s">
        <v>32</v>
      </c>
      <c r="K2673" s="1" t="s">
        <v>28</v>
      </c>
      <c r="L2673" s="1" t="s">
        <v>20</v>
      </c>
      <c r="M2673" s="1" t="s">
        <v>21</v>
      </c>
      <c r="N2673" s="1" t="s">
        <v>22</v>
      </c>
      <c r="O2673" s="1" t="s">
        <v>20</v>
      </c>
      <c r="P2673" s="1" t="str">
        <f>IFERROR( LOOKUP(Table1[[#This Row],[Age]],$AO$3:$AO$8,$AP$3:$AP$8), "Out of Range")</f>
        <v>35-45</v>
      </c>
      <c r="Q2673" s="1" t="str">
        <f>TEXT(Table1[[#This Row],[Date Joined]],"DD")</f>
        <v>18</v>
      </c>
      <c r="R2673" s="1" t="str">
        <f>TEXT(Table1[[#This Row],[Date Joined]],"MMM")</f>
        <v>Oct</v>
      </c>
      <c r="S2673" s="1" t="str">
        <f>TEXT(Table1[[#This Row],[Date Joined]],"YYYY")</f>
        <v>2017</v>
      </c>
    </row>
    <row r="2674" spans="1:19" x14ac:dyDescent="0.3">
      <c r="A2674" s="1" t="s">
        <v>2781</v>
      </c>
      <c r="B2674" s="1" t="s">
        <v>36</v>
      </c>
      <c r="C2674" s="1" t="s">
        <v>15</v>
      </c>
      <c r="D2674" s="2">
        <v>50</v>
      </c>
      <c r="E2674" s="1" t="s">
        <v>16</v>
      </c>
      <c r="F2674" s="1" t="s">
        <v>17</v>
      </c>
      <c r="G2674" s="28">
        <v>43026</v>
      </c>
      <c r="H2674" s="3">
        <v>84181.54</v>
      </c>
      <c r="I2674" s="1" t="s">
        <v>18</v>
      </c>
      <c r="J2674" s="1" t="s">
        <v>27</v>
      </c>
      <c r="K2674" s="1" t="s">
        <v>20</v>
      </c>
      <c r="L2674" s="1" t="s">
        <v>20</v>
      </c>
      <c r="M2674" s="1" t="s">
        <v>22</v>
      </c>
      <c r="N2674" s="1" t="s">
        <v>22</v>
      </c>
      <c r="O2674" s="1" t="s">
        <v>20</v>
      </c>
      <c r="P2674" s="1" t="str">
        <f>IFERROR( LOOKUP(Table1[[#This Row],[Age]],$AO$3:$AO$8,$AP$3:$AP$8), "Out of Range")</f>
        <v>45-55</v>
      </c>
      <c r="Q2674" s="1" t="str">
        <f>TEXT(Table1[[#This Row],[Date Joined]],"DD")</f>
        <v>18</v>
      </c>
      <c r="R2674" s="1" t="str">
        <f>TEXT(Table1[[#This Row],[Date Joined]],"MMM")</f>
        <v>Oct</v>
      </c>
      <c r="S2674" s="1" t="str">
        <f>TEXT(Table1[[#This Row],[Date Joined]],"YYYY")</f>
        <v>2017</v>
      </c>
    </row>
    <row r="2675" spans="1:19" x14ac:dyDescent="0.3">
      <c r="A2675" s="1" t="s">
        <v>2782</v>
      </c>
      <c r="B2675" s="1" t="s">
        <v>72</v>
      </c>
      <c r="C2675" s="1" t="s">
        <v>15</v>
      </c>
      <c r="D2675" s="2">
        <v>40</v>
      </c>
      <c r="E2675" s="1" t="s">
        <v>16</v>
      </c>
      <c r="F2675" s="1" t="s">
        <v>17</v>
      </c>
      <c r="G2675" s="28">
        <v>43026</v>
      </c>
      <c r="H2675" s="3">
        <v>3818.7</v>
      </c>
      <c r="I2675" s="1" t="s">
        <v>18</v>
      </c>
      <c r="J2675" s="1" t="s">
        <v>32</v>
      </c>
      <c r="K2675" s="1" t="s">
        <v>28</v>
      </c>
      <c r="L2675" s="1" t="s">
        <v>20</v>
      </c>
      <c r="M2675" s="1" t="s">
        <v>21</v>
      </c>
      <c r="N2675" s="1" t="s">
        <v>29</v>
      </c>
      <c r="O2675" s="1" t="s">
        <v>20</v>
      </c>
      <c r="P2675" s="1" t="str">
        <f>IFERROR( LOOKUP(Table1[[#This Row],[Age]],$AO$3:$AO$8,$AP$3:$AP$8), "Out of Range")</f>
        <v>35-45</v>
      </c>
      <c r="Q2675" s="1" t="str">
        <f>TEXT(Table1[[#This Row],[Date Joined]],"DD")</f>
        <v>18</v>
      </c>
      <c r="R2675" s="1" t="str">
        <f>TEXT(Table1[[#This Row],[Date Joined]],"MMM")</f>
        <v>Oct</v>
      </c>
      <c r="S2675" s="1" t="str">
        <f>TEXT(Table1[[#This Row],[Date Joined]],"YYYY")</f>
        <v>2017</v>
      </c>
    </row>
    <row r="2676" spans="1:19" x14ac:dyDescent="0.3">
      <c r="A2676" s="1" t="s">
        <v>2783</v>
      </c>
      <c r="B2676" s="1" t="s">
        <v>71</v>
      </c>
      <c r="C2676" s="1" t="s">
        <v>15</v>
      </c>
      <c r="D2676" s="2">
        <v>47</v>
      </c>
      <c r="E2676" s="1" t="s">
        <v>16</v>
      </c>
      <c r="F2676" s="1" t="s">
        <v>41</v>
      </c>
      <c r="G2676" s="28">
        <v>43026</v>
      </c>
      <c r="H2676" s="3">
        <v>29723.97</v>
      </c>
      <c r="I2676" s="1" t="s">
        <v>18</v>
      </c>
      <c r="J2676" s="1" t="s">
        <v>32</v>
      </c>
      <c r="K2676" s="1" t="s">
        <v>28</v>
      </c>
      <c r="L2676" s="1" t="s">
        <v>20</v>
      </c>
      <c r="M2676" s="1" t="s">
        <v>21</v>
      </c>
      <c r="N2676" s="1" t="s">
        <v>22</v>
      </c>
      <c r="O2676" s="1" t="s">
        <v>28</v>
      </c>
      <c r="P2676" s="1" t="str">
        <f>IFERROR( LOOKUP(Table1[[#This Row],[Age]],$AO$3:$AO$8,$AP$3:$AP$8), "Out of Range")</f>
        <v>45-55</v>
      </c>
      <c r="Q2676" s="1" t="str">
        <f>TEXT(Table1[[#This Row],[Date Joined]],"DD")</f>
        <v>18</v>
      </c>
      <c r="R2676" s="1" t="str">
        <f>TEXT(Table1[[#This Row],[Date Joined]],"MMM")</f>
        <v>Oct</v>
      </c>
      <c r="S2676" s="1" t="str">
        <f>TEXT(Table1[[#This Row],[Date Joined]],"YYYY")</f>
        <v>2017</v>
      </c>
    </row>
    <row r="2677" spans="1:19" x14ac:dyDescent="0.3">
      <c r="A2677" s="1" t="s">
        <v>2797</v>
      </c>
      <c r="B2677" s="1" t="s">
        <v>57</v>
      </c>
      <c r="C2677" s="1" t="s">
        <v>15</v>
      </c>
      <c r="D2677" s="2">
        <v>31</v>
      </c>
      <c r="E2677" s="1" t="s">
        <v>34</v>
      </c>
      <c r="F2677" s="1" t="s">
        <v>26</v>
      </c>
      <c r="G2677" s="28">
        <v>43026</v>
      </c>
      <c r="H2677" s="3">
        <v>63388.18</v>
      </c>
      <c r="I2677" s="1" t="s">
        <v>18</v>
      </c>
      <c r="J2677" s="1" t="s">
        <v>27</v>
      </c>
      <c r="K2677" s="1" t="s">
        <v>28</v>
      </c>
      <c r="L2677" s="1" t="s">
        <v>20</v>
      </c>
      <c r="M2677" s="1" t="s">
        <v>22</v>
      </c>
      <c r="N2677" s="1" t="s">
        <v>22</v>
      </c>
      <c r="O2677" s="1" t="s">
        <v>20</v>
      </c>
      <c r="P2677" s="1" t="str">
        <f>IFERROR( LOOKUP(Table1[[#This Row],[Age]],$AO$3:$AO$8,$AP$3:$AP$8), "Out of Range")</f>
        <v>26-35</v>
      </c>
      <c r="Q2677" s="1" t="str">
        <f>TEXT(Table1[[#This Row],[Date Joined]],"DD")</f>
        <v>18</v>
      </c>
      <c r="R2677" s="1" t="str">
        <f>TEXT(Table1[[#This Row],[Date Joined]],"MMM")</f>
        <v>Oct</v>
      </c>
      <c r="S2677" s="1" t="str">
        <f>TEXT(Table1[[#This Row],[Date Joined]],"YYYY")</f>
        <v>2017</v>
      </c>
    </row>
    <row r="2678" spans="1:19" x14ac:dyDescent="0.3">
      <c r="A2678" s="1" t="s">
        <v>2785</v>
      </c>
      <c r="B2678" s="1" t="s">
        <v>62</v>
      </c>
      <c r="C2678" s="1" t="s">
        <v>24</v>
      </c>
      <c r="D2678" s="2">
        <v>38</v>
      </c>
      <c r="E2678" s="1" t="s">
        <v>16</v>
      </c>
      <c r="F2678" s="1" t="s">
        <v>17</v>
      </c>
      <c r="G2678" s="28">
        <v>43026</v>
      </c>
      <c r="H2678" s="3">
        <v>58463.78</v>
      </c>
      <c r="I2678" s="1" t="s">
        <v>18</v>
      </c>
      <c r="J2678" s="1" t="s">
        <v>19</v>
      </c>
      <c r="K2678" s="1" t="s">
        <v>20</v>
      </c>
      <c r="L2678" s="1" t="s">
        <v>20</v>
      </c>
      <c r="M2678" s="1" t="s">
        <v>21</v>
      </c>
      <c r="N2678" s="1" t="s">
        <v>22</v>
      </c>
      <c r="O2678" s="1" t="s">
        <v>20</v>
      </c>
      <c r="P2678" s="1" t="str">
        <f>IFERROR( LOOKUP(Table1[[#This Row],[Age]],$AO$3:$AO$8,$AP$3:$AP$8), "Out of Range")</f>
        <v>35-45</v>
      </c>
      <c r="Q2678" s="1" t="str">
        <f>TEXT(Table1[[#This Row],[Date Joined]],"DD")</f>
        <v>18</v>
      </c>
      <c r="R2678" s="1" t="str">
        <f>TEXT(Table1[[#This Row],[Date Joined]],"MMM")</f>
        <v>Oct</v>
      </c>
      <c r="S2678" s="1" t="str">
        <f>TEXT(Table1[[#This Row],[Date Joined]],"YYYY")</f>
        <v>2017</v>
      </c>
    </row>
    <row r="2679" spans="1:19" x14ac:dyDescent="0.3">
      <c r="A2679" s="1" t="s">
        <v>2786</v>
      </c>
      <c r="B2679" s="1" t="s">
        <v>83</v>
      </c>
      <c r="C2679" s="1" t="s">
        <v>24</v>
      </c>
      <c r="D2679" s="2">
        <v>35</v>
      </c>
      <c r="E2679" s="1" t="s">
        <v>16</v>
      </c>
      <c r="F2679" s="1" t="s">
        <v>17</v>
      </c>
      <c r="G2679" s="28">
        <v>43026</v>
      </c>
      <c r="H2679" s="3">
        <v>17364.150000000001</v>
      </c>
      <c r="I2679" s="1" t="s">
        <v>18</v>
      </c>
      <c r="J2679" s="1" t="s">
        <v>19</v>
      </c>
      <c r="K2679" s="1" t="s">
        <v>20</v>
      </c>
      <c r="L2679" s="1" t="s">
        <v>20</v>
      </c>
      <c r="M2679" s="1" t="s">
        <v>53</v>
      </c>
      <c r="N2679" s="1" t="s">
        <v>22</v>
      </c>
      <c r="O2679" s="1" t="s">
        <v>20</v>
      </c>
      <c r="P2679" s="1" t="str">
        <f>IFERROR( LOOKUP(Table1[[#This Row],[Age]],$AO$3:$AO$8,$AP$3:$AP$8), "Out of Range")</f>
        <v>35-45</v>
      </c>
      <c r="Q2679" s="1" t="str">
        <f>TEXT(Table1[[#This Row],[Date Joined]],"DD")</f>
        <v>18</v>
      </c>
      <c r="R2679" s="1" t="str">
        <f>TEXT(Table1[[#This Row],[Date Joined]],"MMM")</f>
        <v>Oct</v>
      </c>
      <c r="S2679" s="1" t="str">
        <f>TEXT(Table1[[#This Row],[Date Joined]],"YYYY")</f>
        <v>2017</v>
      </c>
    </row>
    <row r="2680" spans="1:19" x14ac:dyDescent="0.3">
      <c r="A2680" s="1" t="s">
        <v>2787</v>
      </c>
      <c r="B2680" s="1" t="s">
        <v>96</v>
      </c>
      <c r="C2680" s="1" t="s">
        <v>24</v>
      </c>
      <c r="D2680" s="2">
        <v>46</v>
      </c>
      <c r="E2680" s="1" t="s">
        <v>16</v>
      </c>
      <c r="F2680" s="1" t="s">
        <v>26</v>
      </c>
      <c r="G2680" s="28">
        <v>43026</v>
      </c>
      <c r="H2680" s="3">
        <v>14273.25</v>
      </c>
      <c r="I2680" s="1" t="s">
        <v>18</v>
      </c>
      <c r="J2680" s="1" t="s">
        <v>27</v>
      </c>
      <c r="K2680" s="1" t="s">
        <v>20</v>
      </c>
      <c r="L2680" s="1" t="s">
        <v>20</v>
      </c>
      <c r="M2680" s="1" t="s">
        <v>21</v>
      </c>
      <c r="N2680" s="1" t="s">
        <v>38</v>
      </c>
      <c r="O2680" s="1" t="s">
        <v>20</v>
      </c>
      <c r="P2680" s="1" t="str">
        <f>IFERROR( LOOKUP(Table1[[#This Row],[Age]],$AO$3:$AO$8,$AP$3:$AP$8), "Out of Range")</f>
        <v>45-55</v>
      </c>
      <c r="Q2680" s="1" t="str">
        <f>TEXT(Table1[[#This Row],[Date Joined]],"DD")</f>
        <v>18</v>
      </c>
      <c r="R2680" s="1" t="str">
        <f>TEXT(Table1[[#This Row],[Date Joined]],"MMM")</f>
        <v>Oct</v>
      </c>
      <c r="S2680" s="1" t="str">
        <f>TEXT(Table1[[#This Row],[Date Joined]],"YYYY")</f>
        <v>2017</v>
      </c>
    </row>
    <row r="2681" spans="1:19" x14ac:dyDescent="0.3">
      <c r="A2681" s="1" t="s">
        <v>2824</v>
      </c>
      <c r="B2681" s="1" t="s">
        <v>70</v>
      </c>
      <c r="C2681" s="1" t="s">
        <v>24</v>
      </c>
      <c r="D2681" s="2">
        <v>31</v>
      </c>
      <c r="E2681" s="1" t="s">
        <v>25</v>
      </c>
      <c r="F2681" s="1" t="s">
        <v>17</v>
      </c>
      <c r="G2681" s="28">
        <v>43028</v>
      </c>
      <c r="H2681" s="3">
        <v>90819.46</v>
      </c>
      <c r="I2681" s="1" t="s">
        <v>31</v>
      </c>
      <c r="J2681" s="1" t="s">
        <v>32</v>
      </c>
      <c r="K2681" s="1" t="s">
        <v>20</v>
      </c>
      <c r="L2681" s="1" t="s">
        <v>20</v>
      </c>
      <c r="M2681" s="1" t="s">
        <v>21</v>
      </c>
      <c r="N2681" s="1" t="s">
        <v>22</v>
      </c>
      <c r="O2681" s="1" t="s">
        <v>20</v>
      </c>
      <c r="P2681" s="1" t="str">
        <f>IFERROR( LOOKUP(Table1[[#This Row],[Age]],$AO$3:$AO$8,$AP$3:$AP$8), "Out of Range")</f>
        <v>26-35</v>
      </c>
      <c r="Q2681" s="1" t="str">
        <f>TEXT(Table1[[#This Row],[Date Joined]],"DD")</f>
        <v>20</v>
      </c>
      <c r="R2681" s="1" t="str">
        <f>TEXT(Table1[[#This Row],[Date Joined]],"MMM")</f>
        <v>Oct</v>
      </c>
      <c r="S2681" s="1" t="str">
        <f>TEXT(Table1[[#This Row],[Date Joined]],"YYYY")</f>
        <v>2017</v>
      </c>
    </row>
    <row r="2682" spans="1:19" x14ac:dyDescent="0.3">
      <c r="A2682" s="1" t="s">
        <v>2789</v>
      </c>
      <c r="B2682" s="1" t="s">
        <v>100</v>
      </c>
      <c r="C2682" s="1" t="s">
        <v>15</v>
      </c>
      <c r="D2682" s="2">
        <v>34</v>
      </c>
      <c r="E2682" s="1" t="s">
        <v>16</v>
      </c>
      <c r="F2682" s="1" t="s">
        <v>17</v>
      </c>
      <c r="G2682" s="28">
        <v>43026</v>
      </c>
      <c r="H2682" s="3">
        <v>36465.75</v>
      </c>
      <c r="I2682" s="1" t="s">
        <v>31</v>
      </c>
      <c r="J2682" s="1" t="s">
        <v>19</v>
      </c>
      <c r="K2682" s="1" t="s">
        <v>20</v>
      </c>
      <c r="L2682" s="1" t="s">
        <v>20</v>
      </c>
      <c r="M2682" s="1" t="s">
        <v>22</v>
      </c>
      <c r="N2682" s="1" t="s">
        <v>22</v>
      </c>
      <c r="O2682" s="1" t="s">
        <v>20</v>
      </c>
      <c r="P2682" s="1" t="str">
        <f>IFERROR( LOOKUP(Table1[[#This Row],[Age]],$AO$3:$AO$8,$AP$3:$AP$8), "Out of Range")</f>
        <v>26-35</v>
      </c>
      <c r="Q2682" s="1" t="str">
        <f>TEXT(Table1[[#This Row],[Date Joined]],"DD")</f>
        <v>18</v>
      </c>
      <c r="R2682" s="1" t="str">
        <f>TEXT(Table1[[#This Row],[Date Joined]],"MMM")</f>
        <v>Oct</v>
      </c>
      <c r="S2682" s="1" t="str">
        <f>TEXT(Table1[[#This Row],[Date Joined]],"YYYY")</f>
        <v>2017</v>
      </c>
    </row>
    <row r="2683" spans="1:19" x14ac:dyDescent="0.3">
      <c r="A2683" s="1" t="s">
        <v>2825</v>
      </c>
      <c r="B2683" s="1" t="s">
        <v>67</v>
      </c>
      <c r="C2683" s="1" t="s">
        <v>24</v>
      </c>
      <c r="D2683" s="2">
        <v>31</v>
      </c>
      <c r="E2683" s="1" t="s">
        <v>25</v>
      </c>
      <c r="F2683" s="1" t="s">
        <v>26</v>
      </c>
      <c r="G2683" s="28">
        <v>43028</v>
      </c>
      <c r="H2683" s="3">
        <v>58387.94</v>
      </c>
      <c r="I2683" s="1" t="s">
        <v>18</v>
      </c>
      <c r="J2683" s="1" t="s">
        <v>32</v>
      </c>
      <c r="K2683" s="1" t="s">
        <v>20</v>
      </c>
      <c r="L2683" s="1" t="s">
        <v>28</v>
      </c>
      <c r="M2683" s="1" t="s">
        <v>21</v>
      </c>
      <c r="N2683" s="1" t="s">
        <v>22</v>
      </c>
      <c r="O2683" s="1" t="s">
        <v>20</v>
      </c>
      <c r="P2683" s="1" t="str">
        <f>IFERROR( LOOKUP(Table1[[#This Row],[Age]],$AO$3:$AO$8,$AP$3:$AP$8), "Out of Range")</f>
        <v>26-35</v>
      </c>
      <c r="Q2683" s="1" t="str">
        <f>TEXT(Table1[[#This Row],[Date Joined]],"DD")</f>
        <v>20</v>
      </c>
      <c r="R2683" s="1" t="str">
        <f>TEXT(Table1[[#This Row],[Date Joined]],"MMM")</f>
        <v>Oct</v>
      </c>
      <c r="S2683" s="1" t="str">
        <f>TEXT(Table1[[#This Row],[Date Joined]],"YYYY")</f>
        <v>2017</v>
      </c>
    </row>
    <row r="2684" spans="1:19" x14ac:dyDescent="0.3">
      <c r="A2684" s="1" t="s">
        <v>2791</v>
      </c>
      <c r="B2684" s="1" t="s">
        <v>99</v>
      </c>
      <c r="C2684" s="1" t="s">
        <v>15</v>
      </c>
      <c r="D2684" s="2">
        <v>36</v>
      </c>
      <c r="E2684" s="1" t="s">
        <v>16</v>
      </c>
      <c r="F2684" s="1" t="s">
        <v>17</v>
      </c>
      <c r="G2684" s="28">
        <v>43026</v>
      </c>
      <c r="H2684" s="3">
        <v>91540.33</v>
      </c>
      <c r="I2684" s="1" t="s">
        <v>18</v>
      </c>
      <c r="J2684" s="1" t="s">
        <v>27</v>
      </c>
      <c r="K2684" s="1" t="s">
        <v>28</v>
      </c>
      <c r="L2684" s="1" t="s">
        <v>20</v>
      </c>
      <c r="M2684" s="1" t="s">
        <v>22</v>
      </c>
      <c r="N2684" s="1" t="s">
        <v>22</v>
      </c>
      <c r="O2684" s="1" t="s">
        <v>20</v>
      </c>
      <c r="P2684" s="1" t="str">
        <f>IFERROR( LOOKUP(Table1[[#This Row],[Age]],$AO$3:$AO$8,$AP$3:$AP$8), "Out of Range")</f>
        <v>35-45</v>
      </c>
      <c r="Q2684" s="1" t="str">
        <f>TEXT(Table1[[#This Row],[Date Joined]],"DD")</f>
        <v>18</v>
      </c>
      <c r="R2684" s="1" t="str">
        <f>TEXT(Table1[[#This Row],[Date Joined]],"MMM")</f>
        <v>Oct</v>
      </c>
      <c r="S2684" s="1" t="str">
        <f>TEXT(Table1[[#This Row],[Date Joined]],"YYYY")</f>
        <v>2017</v>
      </c>
    </row>
    <row r="2685" spans="1:19" x14ac:dyDescent="0.3">
      <c r="A2685" s="1" t="s">
        <v>2792</v>
      </c>
      <c r="B2685" s="1" t="s">
        <v>35</v>
      </c>
      <c r="C2685" s="1" t="s">
        <v>24</v>
      </c>
      <c r="D2685" s="2">
        <v>46</v>
      </c>
      <c r="E2685" s="1" t="s">
        <v>16</v>
      </c>
      <c r="F2685" s="1" t="s">
        <v>41</v>
      </c>
      <c r="G2685" s="28">
        <v>43026</v>
      </c>
      <c r="H2685" s="3">
        <v>73692.539999999994</v>
      </c>
      <c r="I2685" s="1" t="s">
        <v>18</v>
      </c>
      <c r="J2685" s="1" t="s">
        <v>19</v>
      </c>
      <c r="K2685" s="1" t="s">
        <v>28</v>
      </c>
      <c r="L2685" s="1" t="s">
        <v>20</v>
      </c>
      <c r="M2685" s="1" t="s">
        <v>21</v>
      </c>
      <c r="N2685" s="1" t="s">
        <v>22</v>
      </c>
      <c r="O2685" s="1" t="s">
        <v>20</v>
      </c>
      <c r="P2685" s="1" t="str">
        <f>IFERROR( LOOKUP(Table1[[#This Row],[Age]],$AO$3:$AO$8,$AP$3:$AP$8), "Out of Range")</f>
        <v>45-55</v>
      </c>
      <c r="Q2685" s="1" t="str">
        <f>TEXT(Table1[[#This Row],[Date Joined]],"DD")</f>
        <v>18</v>
      </c>
      <c r="R2685" s="1" t="str">
        <f>TEXT(Table1[[#This Row],[Date Joined]],"MMM")</f>
        <v>Oct</v>
      </c>
      <c r="S2685" s="1" t="str">
        <f>TEXT(Table1[[#This Row],[Date Joined]],"YYYY")</f>
        <v>2017</v>
      </c>
    </row>
    <row r="2686" spans="1:19" x14ac:dyDescent="0.3">
      <c r="A2686" s="1" t="s">
        <v>2793</v>
      </c>
      <c r="B2686" s="1" t="s">
        <v>36</v>
      </c>
      <c r="C2686" s="1" t="s">
        <v>24</v>
      </c>
      <c r="D2686" s="2">
        <v>49</v>
      </c>
      <c r="E2686" s="1" t="s">
        <v>40</v>
      </c>
      <c r="F2686" s="1" t="s">
        <v>41</v>
      </c>
      <c r="G2686" s="28">
        <v>43026</v>
      </c>
      <c r="H2686" s="3">
        <v>44557.69</v>
      </c>
      <c r="I2686" s="1" t="s">
        <v>18</v>
      </c>
      <c r="J2686" s="1" t="s">
        <v>27</v>
      </c>
      <c r="K2686" s="1" t="s">
        <v>28</v>
      </c>
      <c r="L2686" s="1" t="s">
        <v>28</v>
      </c>
      <c r="M2686" s="1" t="s">
        <v>22</v>
      </c>
      <c r="N2686" s="1" t="s">
        <v>22</v>
      </c>
      <c r="O2686" s="1" t="s">
        <v>20</v>
      </c>
      <c r="P2686" s="1" t="str">
        <f>IFERROR( LOOKUP(Table1[[#This Row],[Age]],$AO$3:$AO$8,$AP$3:$AP$8), "Out of Range")</f>
        <v>45-55</v>
      </c>
      <c r="Q2686" s="1" t="str">
        <f>TEXT(Table1[[#This Row],[Date Joined]],"DD")</f>
        <v>18</v>
      </c>
      <c r="R2686" s="1" t="str">
        <f>TEXT(Table1[[#This Row],[Date Joined]],"MMM")</f>
        <v>Oct</v>
      </c>
      <c r="S2686" s="1" t="str">
        <f>TEXT(Table1[[#This Row],[Date Joined]],"YYYY")</f>
        <v>2017</v>
      </c>
    </row>
    <row r="2687" spans="1:19" x14ac:dyDescent="0.3">
      <c r="A2687" s="1" t="s">
        <v>2794</v>
      </c>
      <c r="B2687" s="1" t="s">
        <v>94</v>
      </c>
      <c r="C2687" s="1" t="s">
        <v>15</v>
      </c>
      <c r="D2687" s="2">
        <v>57</v>
      </c>
      <c r="E2687" s="1" t="s">
        <v>40</v>
      </c>
      <c r="F2687" s="1" t="s">
        <v>26</v>
      </c>
      <c r="G2687" s="28">
        <v>43026</v>
      </c>
      <c r="H2687" s="3">
        <v>63739.81</v>
      </c>
      <c r="I2687" s="1" t="s">
        <v>49</v>
      </c>
      <c r="J2687" s="1" t="s">
        <v>27</v>
      </c>
      <c r="K2687" s="1" t="s">
        <v>20</v>
      </c>
      <c r="L2687" s="1" t="s">
        <v>20</v>
      </c>
      <c r="M2687" s="1" t="s">
        <v>21</v>
      </c>
      <c r="N2687" s="1" t="s">
        <v>22</v>
      </c>
      <c r="O2687" s="1" t="s">
        <v>28</v>
      </c>
      <c r="P2687" s="1" t="str">
        <f>IFERROR( LOOKUP(Table1[[#This Row],[Age]],$AO$3:$AO$8,$AP$3:$AP$8), "Out of Range")</f>
        <v>55-65</v>
      </c>
      <c r="Q2687" s="1" t="str">
        <f>TEXT(Table1[[#This Row],[Date Joined]],"DD")</f>
        <v>18</v>
      </c>
      <c r="R2687" s="1" t="str">
        <f>TEXT(Table1[[#This Row],[Date Joined]],"MMM")</f>
        <v>Oct</v>
      </c>
      <c r="S2687" s="1" t="str">
        <f>TEXT(Table1[[#This Row],[Date Joined]],"YYYY")</f>
        <v>2017</v>
      </c>
    </row>
    <row r="2688" spans="1:19" x14ac:dyDescent="0.3">
      <c r="A2688" s="1" t="s">
        <v>2795</v>
      </c>
      <c r="B2688" s="1" t="s">
        <v>44</v>
      </c>
      <c r="C2688" s="1" t="s">
        <v>15</v>
      </c>
      <c r="D2688" s="2">
        <v>50</v>
      </c>
      <c r="E2688" s="1" t="s">
        <v>40</v>
      </c>
      <c r="F2688" s="1" t="s">
        <v>26</v>
      </c>
      <c r="G2688" s="28">
        <v>43026</v>
      </c>
      <c r="H2688" s="3">
        <v>122502.28</v>
      </c>
      <c r="I2688" s="1" t="s">
        <v>18</v>
      </c>
      <c r="J2688" s="1" t="s">
        <v>27</v>
      </c>
      <c r="K2688" s="1" t="s">
        <v>20</v>
      </c>
      <c r="L2688" s="1" t="s">
        <v>28</v>
      </c>
      <c r="M2688" s="1" t="s">
        <v>53</v>
      </c>
      <c r="N2688" s="1" t="s">
        <v>22</v>
      </c>
      <c r="O2688" s="1" t="s">
        <v>20</v>
      </c>
      <c r="P2688" s="1" t="str">
        <f>IFERROR( LOOKUP(Table1[[#This Row],[Age]],$AO$3:$AO$8,$AP$3:$AP$8), "Out of Range")</f>
        <v>45-55</v>
      </c>
      <c r="Q2688" s="1" t="str">
        <f>TEXT(Table1[[#This Row],[Date Joined]],"DD")</f>
        <v>18</v>
      </c>
      <c r="R2688" s="1" t="str">
        <f>TEXT(Table1[[#This Row],[Date Joined]],"MMM")</f>
        <v>Oct</v>
      </c>
      <c r="S2688" s="1" t="str">
        <f>TEXT(Table1[[#This Row],[Date Joined]],"YYYY")</f>
        <v>2017</v>
      </c>
    </row>
    <row r="2689" spans="1:19" x14ac:dyDescent="0.3">
      <c r="A2689" s="1" t="s">
        <v>2796</v>
      </c>
      <c r="B2689" s="1" t="s">
        <v>73</v>
      </c>
      <c r="C2689" s="1" t="s">
        <v>24</v>
      </c>
      <c r="D2689" s="2">
        <v>50</v>
      </c>
      <c r="E2689" s="1" t="s">
        <v>40</v>
      </c>
      <c r="F2689" s="1" t="s">
        <v>41</v>
      </c>
      <c r="G2689" s="28">
        <v>43026</v>
      </c>
      <c r="H2689" s="3">
        <v>22542.880000000001</v>
      </c>
      <c r="I2689" s="1" t="s">
        <v>18</v>
      </c>
      <c r="J2689" s="1" t="s">
        <v>27</v>
      </c>
      <c r="K2689" s="1" t="s">
        <v>20</v>
      </c>
      <c r="L2689" s="1" t="s">
        <v>20</v>
      </c>
      <c r="M2689" s="1" t="s">
        <v>21</v>
      </c>
      <c r="N2689" s="1" t="s">
        <v>22</v>
      </c>
      <c r="O2689" s="1" t="s">
        <v>20</v>
      </c>
      <c r="P2689" s="1" t="str">
        <f>IFERROR( LOOKUP(Table1[[#This Row],[Age]],$AO$3:$AO$8,$AP$3:$AP$8), "Out of Range")</f>
        <v>45-55</v>
      </c>
      <c r="Q2689" s="1" t="str">
        <f>TEXT(Table1[[#This Row],[Date Joined]],"DD")</f>
        <v>18</v>
      </c>
      <c r="R2689" s="1" t="str">
        <f>TEXT(Table1[[#This Row],[Date Joined]],"MMM")</f>
        <v>Oct</v>
      </c>
      <c r="S2689" s="1" t="str">
        <f>TEXT(Table1[[#This Row],[Date Joined]],"YYYY")</f>
        <v>2017</v>
      </c>
    </row>
    <row r="2690" spans="1:19" x14ac:dyDescent="0.3">
      <c r="A2690" s="1" t="s">
        <v>2903</v>
      </c>
      <c r="B2690" s="1" t="s">
        <v>36</v>
      </c>
      <c r="C2690" s="1" t="s">
        <v>24</v>
      </c>
      <c r="D2690" s="2">
        <v>31</v>
      </c>
      <c r="E2690" s="1" t="s">
        <v>16</v>
      </c>
      <c r="F2690" s="1" t="s">
        <v>17</v>
      </c>
      <c r="G2690" s="28">
        <v>43034</v>
      </c>
      <c r="H2690" s="3">
        <v>35068.75</v>
      </c>
      <c r="I2690" s="1" t="s">
        <v>18</v>
      </c>
      <c r="J2690" s="1" t="s">
        <v>27</v>
      </c>
      <c r="K2690" s="1" t="s">
        <v>28</v>
      </c>
      <c r="L2690" s="1" t="s">
        <v>20</v>
      </c>
      <c r="M2690" s="1" t="s">
        <v>22</v>
      </c>
      <c r="N2690" s="1" t="s">
        <v>22</v>
      </c>
      <c r="O2690" s="1" t="s">
        <v>20</v>
      </c>
      <c r="P2690" s="1" t="str">
        <f>IFERROR( LOOKUP(Table1[[#This Row],[Age]],$AO$3:$AO$8,$AP$3:$AP$8), "Out of Range")</f>
        <v>26-35</v>
      </c>
      <c r="Q2690" s="1" t="str">
        <f>TEXT(Table1[[#This Row],[Date Joined]],"DD")</f>
        <v>26</v>
      </c>
      <c r="R2690" s="1" t="str">
        <f>TEXT(Table1[[#This Row],[Date Joined]],"MMM")</f>
        <v>Oct</v>
      </c>
      <c r="S2690" s="1" t="str">
        <f>TEXT(Table1[[#This Row],[Date Joined]],"YYYY")</f>
        <v>2017</v>
      </c>
    </row>
    <row r="2691" spans="1:19" x14ac:dyDescent="0.3">
      <c r="A2691" s="1" t="s">
        <v>2798</v>
      </c>
      <c r="B2691" s="1" t="s">
        <v>79</v>
      </c>
      <c r="C2691" s="1" t="s">
        <v>15</v>
      </c>
      <c r="D2691" s="2">
        <v>44</v>
      </c>
      <c r="E2691" s="1" t="s">
        <v>34</v>
      </c>
      <c r="F2691" s="1" t="s">
        <v>41</v>
      </c>
      <c r="G2691" s="28">
        <v>43026</v>
      </c>
      <c r="H2691" s="3">
        <v>24815.16</v>
      </c>
      <c r="I2691" s="1" t="s">
        <v>31</v>
      </c>
      <c r="J2691" s="1" t="s">
        <v>32</v>
      </c>
      <c r="K2691" s="1" t="s">
        <v>20</v>
      </c>
      <c r="L2691" s="1" t="s">
        <v>20</v>
      </c>
      <c r="M2691" s="1" t="s">
        <v>21</v>
      </c>
      <c r="N2691" s="1" t="s">
        <v>22</v>
      </c>
      <c r="O2691" s="1" t="s">
        <v>20</v>
      </c>
      <c r="P2691" s="1" t="str">
        <f>IFERROR( LOOKUP(Table1[[#This Row],[Age]],$AO$3:$AO$8,$AP$3:$AP$8), "Out of Range")</f>
        <v>35-45</v>
      </c>
      <c r="Q2691" s="1" t="str">
        <f>TEXT(Table1[[#This Row],[Date Joined]],"DD")</f>
        <v>18</v>
      </c>
      <c r="R2691" s="1" t="str">
        <f>TEXT(Table1[[#This Row],[Date Joined]],"MMM")</f>
        <v>Oct</v>
      </c>
      <c r="S2691" s="1" t="str">
        <f>TEXT(Table1[[#This Row],[Date Joined]],"YYYY")</f>
        <v>2017</v>
      </c>
    </row>
    <row r="2692" spans="1:19" x14ac:dyDescent="0.3">
      <c r="A2692" s="1" t="s">
        <v>2799</v>
      </c>
      <c r="B2692" s="1" t="s">
        <v>68</v>
      </c>
      <c r="C2692" s="1" t="s">
        <v>24</v>
      </c>
      <c r="D2692" s="2">
        <v>42</v>
      </c>
      <c r="E2692" s="1" t="s">
        <v>25</v>
      </c>
      <c r="F2692" s="1" t="s">
        <v>41</v>
      </c>
      <c r="G2692" s="28">
        <v>43026</v>
      </c>
      <c r="H2692" s="3">
        <v>69242.63</v>
      </c>
      <c r="I2692" s="1" t="s">
        <v>18</v>
      </c>
      <c r="J2692" s="1" t="s">
        <v>19</v>
      </c>
      <c r="K2692" s="1" t="s">
        <v>20</v>
      </c>
      <c r="L2692" s="1" t="s">
        <v>20</v>
      </c>
      <c r="M2692" s="1" t="s">
        <v>21</v>
      </c>
      <c r="N2692" s="1" t="s">
        <v>22</v>
      </c>
      <c r="O2692" s="1" t="s">
        <v>20</v>
      </c>
      <c r="P2692" s="1" t="str">
        <f>IFERROR( LOOKUP(Table1[[#This Row],[Age]],$AO$3:$AO$8,$AP$3:$AP$8), "Out of Range")</f>
        <v>35-45</v>
      </c>
      <c r="Q2692" s="1" t="str">
        <f>TEXT(Table1[[#This Row],[Date Joined]],"DD")</f>
        <v>18</v>
      </c>
      <c r="R2692" s="1" t="str">
        <f>TEXT(Table1[[#This Row],[Date Joined]],"MMM")</f>
        <v>Oct</v>
      </c>
      <c r="S2692" s="1" t="str">
        <f>TEXT(Table1[[#This Row],[Date Joined]],"YYYY")</f>
        <v>2017</v>
      </c>
    </row>
    <row r="2693" spans="1:19" x14ac:dyDescent="0.3">
      <c r="A2693" s="1" t="s">
        <v>2800</v>
      </c>
      <c r="B2693" s="1" t="s">
        <v>79</v>
      </c>
      <c r="C2693" s="1" t="s">
        <v>24</v>
      </c>
      <c r="D2693" s="2">
        <v>39</v>
      </c>
      <c r="E2693" s="1" t="s">
        <v>16</v>
      </c>
      <c r="F2693" s="1" t="s">
        <v>41</v>
      </c>
      <c r="G2693" s="28">
        <v>43027</v>
      </c>
      <c r="H2693" s="3">
        <v>51404.37</v>
      </c>
      <c r="I2693" s="1" t="s">
        <v>18</v>
      </c>
      <c r="J2693" s="1" t="s">
        <v>27</v>
      </c>
      <c r="K2693" s="1" t="s">
        <v>28</v>
      </c>
      <c r="L2693" s="1" t="s">
        <v>28</v>
      </c>
      <c r="M2693" s="1" t="s">
        <v>21</v>
      </c>
      <c r="N2693" s="1" t="s">
        <v>29</v>
      </c>
      <c r="O2693" s="1" t="s">
        <v>20</v>
      </c>
      <c r="P2693" s="1" t="str">
        <f>IFERROR( LOOKUP(Table1[[#This Row],[Age]],$AO$3:$AO$8,$AP$3:$AP$8), "Out of Range")</f>
        <v>35-45</v>
      </c>
      <c r="Q2693" s="1" t="str">
        <f>TEXT(Table1[[#This Row],[Date Joined]],"DD")</f>
        <v>19</v>
      </c>
      <c r="R2693" s="1" t="str">
        <f>TEXT(Table1[[#This Row],[Date Joined]],"MMM")</f>
        <v>Oct</v>
      </c>
      <c r="S2693" s="1" t="str">
        <f>TEXT(Table1[[#This Row],[Date Joined]],"YYYY")</f>
        <v>2017</v>
      </c>
    </row>
    <row r="2694" spans="1:19" x14ac:dyDescent="0.3">
      <c r="A2694" s="1" t="s">
        <v>2801</v>
      </c>
      <c r="B2694" s="1" t="s">
        <v>54</v>
      </c>
      <c r="C2694" s="1" t="s">
        <v>15</v>
      </c>
      <c r="D2694" s="2">
        <v>35</v>
      </c>
      <c r="E2694" s="1" t="s">
        <v>16</v>
      </c>
      <c r="F2694" s="1" t="s">
        <v>17</v>
      </c>
      <c r="G2694" s="28">
        <v>43027</v>
      </c>
      <c r="H2694" s="3">
        <v>73204.69</v>
      </c>
      <c r="I2694" s="1" t="s">
        <v>18</v>
      </c>
      <c r="J2694" s="1" t="s">
        <v>32</v>
      </c>
      <c r="K2694" s="1" t="s">
        <v>20</v>
      </c>
      <c r="L2694" s="1" t="s">
        <v>20</v>
      </c>
      <c r="M2694" s="1" t="s">
        <v>53</v>
      </c>
      <c r="N2694" s="1" t="s">
        <v>38</v>
      </c>
      <c r="O2694" s="1" t="s">
        <v>20</v>
      </c>
      <c r="P2694" s="1" t="str">
        <f>IFERROR( LOOKUP(Table1[[#This Row],[Age]],$AO$3:$AO$8,$AP$3:$AP$8), "Out of Range")</f>
        <v>35-45</v>
      </c>
      <c r="Q2694" s="1" t="str">
        <f>TEXT(Table1[[#This Row],[Date Joined]],"DD")</f>
        <v>19</v>
      </c>
      <c r="R2694" s="1" t="str">
        <f>TEXT(Table1[[#This Row],[Date Joined]],"MMM")</f>
        <v>Oct</v>
      </c>
      <c r="S2694" s="1" t="str">
        <f>TEXT(Table1[[#This Row],[Date Joined]],"YYYY")</f>
        <v>2017</v>
      </c>
    </row>
    <row r="2695" spans="1:19" x14ac:dyDescent="0.3">
      <c r="A2695" s="1" t="s">
        <v>2802</v>
      </c>
      <c r="B2695" s="1" t="s">
        <v>98</v>
      </c>
      <c r="C2695" s="1" t="s">
        <v>15</v>
      </c>
      <c r="D2695" s="2">
        <v>34</v>
      </c>
      <c r="E2695" s="1" t="s">
        <v>16</v>
      </c>
      <c r="F2695" s="1" t="s">
        <v>17</v>
      </c>
      <c r="G2695" s="28">
        <v>43027</v>
      </c>
      <c r="H2695" s="3">
        <v>24169.4</v>
      </c>
      <c r="I2695" s="1" t="s">
        <v>18</v>
      </c>
      <c r="J2695" s="1" t="s">
        <v>27</v>
      </c>
      <c r="K2695" s="1" t="s">
        <v>28</v>
      </c>
      <c r="L2695" s="1" t="s">
        <v>28</v>
      </c>
      <c r="M2695" s="1" t="s">
        <v>21</v>
      </c>
      <c r="N2695" s="1" t="s">
        <v>22</v>
      </c>
      <c r="O2695" s="1" t="s">
        <v>20</v>
      </c>
      <c r="P2695" s="1" t="str">
        <f>IFERROR( LOOKUP(Table1[[#This Row],[Age]],$AO$3:$AO$8,$AP$3:$AP$8), "Out of Range")</f>
        <v>26-35</v>
      </c>
      <c r="Q2695" s="1" t="str">
        <f>TEXT(Table1[[#This Row],[Date Joined]],"DD")</f>
        <v>19</v>
      </c>
      <c r="R2695" s="1" t="str">
        <f>TEXT(Table1[[#This Row],[Date Joined]],"MMM")</f>
        <v>Oct</v>
      </c>
      <c r="S2695" s="1" t="str">
        <f>TEXT(Table1[[#This Row],[Date Joined]],"YYYY")</f>
        <v>2017</v>
      </c>
    </row>
    <row r="2696" spans="1:19" x14ac:dyDescent="0.3">
      <c r="A2696" s="1" t="s">
        <v>2803</v>
      </c>
      <c r="B2696" s="1" t="s">
        <v>72</v>
      </c>
      <c r="C2696" s="1" t="s">
        <v>15</v>
      </c>
      <c r="D2696" s="2">
        <v>57</v>
      </c>
      <c r="E2696" s="1" t="s">
        <v>40</v>
      </c>
      <c r="F2696" s="1" t="s">
        <v>26</v>
      </c>
      <c r="G2696" s="28">
        <v>43027</v>
      </c>
      <c r="H2696" s="3">
        <v>158554.25</v>
      </c>
      <c r="I2696" s="1" t="s">
        <v>18</v>
      </c>
      <c r="J2696" s="1" t="s">
        <v>32</v>
      </c>
      <c r="K2696" s="1" t="s">
        <v>20</v>
      </c>
      <c r="L2696" s="1" t="s">
        <v>20</v>
      </c>
      <c r="M2696" s="1" t="s">
        <v>21</v>
      </c>
      <c r="N2696" s="1" t="s">
        <v>22</v>
      </c>
      <c r="O2696" s="1" t="s">
        <v>20</v>
      </c>
      <c r="P2696" s="1" t="str">
        <f>IFERROR( LOOKUP(Table1[[#This Row],[Age]],$AO$3:$AO$8,$AP$3:$AP$8), "Out of Range")</f>
        <v>55-65</v>
      </c>
      <c r="Q2696" s="1" t="str">
        <f>TEXT(Table1[[#This Row],[Date Joined]],"DD")</f>
        <v>19</v>
      </c>
      <c r="R2696" s="1" t="str">
        <f>TEXT(Table1[[#This Row],[Date Joined]],"MMM")</f>
        <v>Oct</v>
      </c>
      <c r="S2696" s="1" t="str">
        <f>TEXT(Table1[[#This Row],[Date Joined]],"YYYY")</f>
        <v>2017</v>
      </c>
    </row>
    <row r="2697" spans="1:19" x14ac:dyDescent="0.3">
      <c r="A2697" s="1" t="s">
        <v>2804</v>
      </c>
      <c r="B2697" s="1" t="s">
        <v>30</v>
      </c>
      <c r="C2697" s="1" t="s">
        <v>15</v>
      </c>
      <c r="D2697" s="2">
        <v>43</v>
      </c>
      <c r="E2697" s="1" t="s">
        <v>40</v>
      </c>
      <c r="F2697" s="1" t="s">
        <v>26</v>
      </c>
      <c r="G2697" s="28">
        <v>43027</v>
      </c>
      <c r="H2697" s="3">
        <v>91581.57</v>
      </c>
      <c r="I2697" s="1" t="s">
        <v>18</v>
      </c>
      <c r="J2697" s="1" t="s">
        <v>32</v>
      </c>
      <c r="K2697" s="1" t="s">
        <v>20</v>
      </c>
      <c r="L2697" s="1" t="s">
        <v>20</v>
      </c>
      <c r="M2697" s="1" t="s">
        <v>21</v>
      </c>
      <c r="N2697" s="1" t="s">
        <v>22</v>
      </c>
      <c r="O2697" s="1" t="s">
        <v>20</v>
      </c>
      <c r="P2697" s="1" t="str">
        <f>IFERROR( LOOKUP(Table1[[#This Row],[Age]],$AO$3:$AO$8,$AP$3:$AP$8), "Out of Range")</f>
        <v>35-45</v>
      </c>
      <c r="Q2697" s="1" t="str">
        <f>TEXT(Table1[[#This Row],[Date Joined]],"DD")</f>
        <v>19</v>
      </c>
      <c r="R2697" s="1" t="str">
        <f>TEXT(Table1[[#This Row],[Date Joined]],"MMM")</f>
        <v>Oct</v>
      </c>
      <c r="S2697" s="1" t="str">
        <f>TEXT(Table1[[#This Row],[Date Joined]],"YYYY")</f>
        <v>2017</v>
      </c>
    </row>
    <row r="2698" spans="1:19" x14ac:dyDescent="0.3">
      <c r="A2698" s="1" t="s">
        <v>2805</v>
      </c>
      <c r="B2698" s="1" t="s">
        <v>36</v>
      </c>
      <c r="C2698" s="1" t="s">
        <v>15</v>
      </c>
      <c r="D2698" s="2">
        <v>47</v>
      </c>
      <c r="E2698" s="1" t="s">
        <v>40</v>
      </c>
      <c r="F2698" s="1" t="s">
        <v>41</v>
      </c>
      <c r="G2698" s="28">
        <v>43027</v>
      </c>
      <c r="H2698" s="3">
        <v>89965.39</v>
      </c>
      <c r="I2698" s="1" t="s">
        <v>49</v>
      </c>
      <c r="J2698" s="1" t="s">
        <v>32</v>
      </c>
      <c r="K2698" s="1" t="s">
        <v>28</v>
      </c>
      <c r="L2698" s="1" t="s">
        <v>20</v>
      </c>
      <c r="M2698" s="1" t="s">
        <v>21</v>
      </c>
      <c r="N2698" s="1" t="s">
        <v>38</v>
      </c>
      <c r="O2698" s="1" t="s">
        <v>28</v>
      </c>
      <c r="P2698" s="1" t="str">
        <f>IFERROR( LOOKUP(Table1[[#This Row],[Age]],$AO$3:$AO$8,$AP$3:$AP$8), "Out of Range")</f>
        <v>45-55</v>
      </c>
      <c r="Q2698" s="1" t="str">
        <f>TEXT(Table1[[#This Row],[Date Joined]],"DD")</f>
        <v>19</v>
      </c>
      <c r="R2698" s="1" t="str">
        <f>TEXT(Table1[[#This Row],[Date Joined]],"MMM")</f>
        <v>Oct</v>
      </c>
      <c r="S2698" s="1" t="str">
        <f>TEXT(Table1[[#This Row],[Date Joined]],"YYYY")</f>
        <v>2017</v>
      </c>
    </row>
    <row r="2699" spans="1:19" x14ac:dyDescent="0.3">
      <c r="A2699" s="1" t="s">
        <v>2913</v>
      </c>
      <c r="B2699" s="1" t="s">
        <v>66</v>
      </c>
      <c r="C2699" s="1" t="s">
        <v>24</v>
      </c>
      <c r="D2699" s="2">
        <v>31</v>
      </c>
      <c r="E2699" s="1" t="s">
        <v>16</v>
      </c>
      <c r="F2699" s="1" t="s">
        <v>17</v>
      </c>
      <c r="G2699" s="28">
        <v>43034</v>
      </c>
      <c r="H2699" s="3">
        <v>51820.22</v>
      </c>
      <c r="I2699" s="1" t="s">
        <v>31</v>
      </c>
      <c r="J2699" s="1" t="s">
        <v>27</v>
      </c>
      <c r="K2699" s="1" t="s">
        <v>20</v>
      </c>
      <c r="L2699" s="1" t="s">
        <v>20</v>
      </c>
      <c r="M2699" s="1" t="s">
        <v>21</v>
      </c>
      <c r="N2699" s="1" t="s">
        <v>22</v>
      </c>
      <c r="O2699" s="1" t="s">
        <v>20</v>
      </c>
      <c r="P2699" s="1" t="str">
        <f>IFERROR( LOOKUP(Table1[[#This Row],[Age]],$AO$3:$AO$8,$AP$3:$AP$8), "Out of Range")</f>
        <v>26-35</v>
      </c>
      <c r="Q2699" s="1" t="str">
        <f>TEXT(Table1[[#This Row],[Date Joined]],"DD")</f>
        <v>26</v>
      </c>
      <c r="R2699" s="1" t="str">
        <f>TEXT(Table1[[#This Row],[Date Joined]],"MMM")</f>
        <v>Oct</v>
      </c>
      <c r="S2699" s="1" t="str">
        <f>TEXT(Table1[[#This Row],[Date Joined]],"YYYY")</f>
        <v>2017</v>
      </c>
    </row>
    <row r="2700" spans="1:19" x14ac:dyDescent="0.3">
      <c r="A2700" s="1" t="s">
        <v>2807</v>
      </c>
      <c r="B2700" s="1" t="s">
        <v>72</v>
      </c>
      <c r="C2700" s="1" t="s">
        <v>24</v>
      </c>
      <c r="D2700" s="2">
        <v>61</v>
      </c>
      <c r="E2700" s="1" t="s">
        <v>25</v>
      </c>
      <c r="F2700" s="1" t="s">
        <v>17</v>
      </c>
      <c r="G2700" s="28">
        <v>43027</v>
      </c>
      <c r="H2700" s="3">
        <v>6546.36</v>
      </c>
      <c r="I2700" s="1" t="s">
        <v>18</v>
      </c>
      <c r="J2700" s="1" t="s">
        <v>32</v>
      </c>
      <c r="K2700" s="1" t="s">
        <v>20</v>
      </c>
      <c r="L2700" s="1" t="s">
        <v>20</v>
      </c>
      <c r="M2700" s="1" t="s">
        <v>21</v>
      </c>
      <c r="N2700" s="1" t="s">
        <v>22</v>
      </c>
      <c r="O2700" s="1" t="s">
        <v>20</v>
      </c>
      <c r="P2700" s="1" t="str">
        <f>IFERROR( LOOKUP(Table1[[#This Row],[Age]],$AO$3:$AO$8,$AP$3:$AP$8), "Out of Range")</f>
        <v>55-65</v>
      </c>
      <c r="Q2700" s="1" t="str">
        <f>TEXT(Table1[[#This Row],[Date Joined]],"DD")</f>
        <v>19</v>
      </c>
      <c r="R2700" s="1" t="str">
        <f>TEXT(Table1[[#This Row],[Date Joined]],"MMM")</f>
        <v>Oct</v>
      </c>
      <c r="S2700" s="1" t="str">
        <f>TEXT(Table1[[#This Row],[Date Joined]],"YYYY")</f>
        <v>2017</v>
      </c>
    </row>
    <row r="2701" spans="1:19" x14ac:dyDescent="0.3">
      <c r="A2701" s="1" t="s">
        <v>2808</v>
      </c>
      <c r="B2701" s="1" t="s">
        <v>79</v>
      </c>
      <c r="C2701" s="1" t="s">
        <v>24</v>
      </c>
      <c r="D2701" s="2">
        <v>35</v>
      </c>
      <c r="E2701" s="1" t="s">
        <v>16</v>
      </c>
      <c r="F2701" s="1" t="s">
        <v>17</v>
      </c>
      <c r="G2701" s="28">
        <v>43028</v>
      </c>
      <c r="H2701" s="3">
        <v>15294.03</v>
      </c>
      <c r="I2701" s="1" t="s">
        <v>18</v>
      </c>
      <c r="J2701" s="1" t="s">
        <v>19</v>
      </c>
      <c r="K2701" s="1" t="s">
        <v>28</v>
      </c>
      <c r="L2701" s="1" t="s">
        <v>20</v>
      </c>
      <c r="M2701" s="1" t="s">
        <v>21</v>
      </c>
      <c r="N2701" s="1" t="s">
        <v>69</v>
      </c>
      <c r="O2701" s="1" t="s">
        <v>20</v>
      </c>
      <c r="P2701" s="1" t="str">
        <f>IFERROR( LOOKUP(Table1[[#This Row],[Age]],$AO$3:$AO$8,$AP$3:$AP$8), "Out of Range")</f>
        <v>35-45</v>
      </c>
      <c r="Q2701" s="1" t="str">
        <f>TEXT(Table1[[#This Row],[Date Joined]],"DD")</f>
        <v>20</v>
      </c>
      <c r="R2701" s="1" t="str">
        <f>TEXT(Table1[[#This Row],[Date Joined]],"MMM")</f>
        <v>Oct</v>
      </c>
      <c r="S2701" s="1" t="str">
        <f>TEXT(Table1[[#This Row],[Date Joined]],"YYYY")</f>
        <v>2017</v>
      </c>
    </row>
    <row r="2702" spans="1:19" x14ac:dyDescent="0.3">
      <c r="A2702" s="1" t="s">
        <v>2809</v>
      </c>
      <c r="B2702" s="1" t="s">
        <v>51</v>
      </c>
      <c r="C2702" s="1" t="s">
        <v>24</v>
      </c>
      <c r="D2702" s="2">
        <v>23</v>
      </c>
      <c r="E2702" s="1" t="s">
        <v>16</v>
      </c>
      <c r="F2702" s="1" t="s">
        <v>41</v>
      </c>
      <c r="G2702" s="28">
        <v>43028</v>
      </c>
      <c r="H2702" s="3">
        <v>30070.93</v>
      </c>
      <c r="I2702" s="1" t="s">
        <v>49</v>
      </c>
      <c r="J2702" s="1" t="s">
        <v>32</v>
      </c>
      <c r="K2702" s="1" t="s">
        <v>20</v>
      </c>
      <c r="L2702" s="1" t="s">
        <v>20</v>
      </c>
      <c r="M2702" s="1" t="s">
        <v>21</v>
      </c>
      <c r="N2702" s="1" t="s">
        <v>22</v>
      </c>
      <c r="O2702" s="1" t="s">
        <v>20</v>
      </c>
      <c r="P2702" s="1" t="str">
        <f>IFERROR( LOOKUP(Table1[[#This Row],[Age]],$AO$3:$AO$8,$AP$3:$AP$8), "Out of Range")</f>
        <v>15-25</v>
      </c>
      <c r="Q2702" s="1" t="str">
        <f>TEXT(Table1[[#This Row],[Date Joined]],"DD")</f>
        <v>20</v>
      </c>
      <c r="R2702" s="1" t="str">
        <f>TEXT(Table1[[#This Row],[Date Joined]],"MMM")</f>
        <v>Oct</v>
      </c>
      <c r="S2702" s="1" t="str">
        <f>TEXT(Table1[[#This Row],[Date Joined]],"YYYY")</f>
        <v>2017</v>
      </c>
    </row>
    <row r="2703" spans="1:19" x14ac:dyDescent="0.3">
      <c r="A2703" s="1" t="s">
        <v>2810</v>
      </c>
      <c r="B2703" s="1" t="s">
        <v>35</v>
      </c>
      <c r="C2703" s="1" t="s">
        <v>15</v>
      </c>
      <c r="D2703" s="2">
        <v>34</v>
      </c>
      <c r="E2703" s="1" t="s">
        <v>16</v>
      </c>
      <c r="F2703" s="1" t="s">
        <v>17</v>
      </c>
      <c r="G2703" s="28">
        <v>43028</v>
      </c>
      <c r="H2703" s="3">
        <v>31226.42</v>
      </c>
      <c r="I2703" s="1" t="s">
        <v>49</v>
      </c>
      <c r="J2703" s="1" t="s">
        <v>27</v>
      </c>
      <c r="K2703" s="1" t="s">
        <v>28</v>
      </c>
      <c r="L2703" s="1" t="s">
        <v>20</v>
      </c>
      <c r="M2703" s="1" t="s">
        <v>21</v>
      </c>
      <c r="N2703" s="1" t="s">
        <v>29</v>
      </c>
      <c r="O2703" s="1" t="s">
        <v>20</v>
      </c>
      <c r="P2703" s="1" t="str">
        <f>IFERROR( LOOKUP(Table1[[#This Row],[Age]],$AO$3:$AO$8,$AP$3:$AP$8), "Out of Range")</f>
        <v>26-35</v>
      </c>
      <c r="Q2703" s="1" t="str">
        <f>TEXT(Table1[[#This Row],[Date Joined]],"DD")</f>
        <v>20</v>
      </c>
      <c r="R2703" s="1" t="str">
        <f>TEXT(Table1[[#This Row],[Date Joined]],"MMM")</f>
        <v>Oct</v>
      </c>
      <c r="S2703" s="1" t="str">
        <f>TEXT(Table1[[#This Row],[Date Joined]],"YYYY")</f>
        <v>2017</v>
      </c>
    </row>
    <row r="2704" spans="1:19" x14ac:dyDescent="0.3">
      <c r="A2704" s="1" t="s">
        <v>2811</v>
      </c>
      <c r="B2704" s="1" t="s">
        <v>57</v>
      </c>
      <c r="C2704" s="1" t="s">
        <v>24</v>
      </c>
      <c r="D2704" s="2">
        <v>38</v>
      </c>
      <c r="E2704" s="1" t="s">
        <v>16</v>
      </c>
      <c r="F2704" s="1" t="s">
        <v>17</v>
      </c>
      <c r="G2704" s="28">
        <v>43028</v>
      </c>
      <c r="H2704" s="3">
        <v>33865.279999999999</v>
      </c>
      <c r="I2704" s="1" t="s">
        <v>18</v>
      </c>
      <c r="J2704" s="1" t="s">
        <v>27</v>
      </c>
      <c r="K2704" s="1" t="s">
        <v>28</v>
      </c>
      <c r="L2704" s="1" t="s">
        <v>20</v>
      </c>
      <c r="M2704" s="1" t="s">
        <v>53</v>
      </c>
      <c r="N2704" s="1" t="s">
        <v>22</v>
      </c>
      <c r="O2704" s="1" t="s">
        <v>20</v>
      </c>
      <c r="P2704" s="1" t="str">
        <f>IFERROR( LOOKUP(Table1[[#This Row],[Age]],$AO$3:$AO$8,$AP$3:$AP$8), "Out of Range")</f>
        <v>35-45</v>
      </c>
      <c r="Q2704" s="1" t="str">
        <f>TEXT(Table1[[#This Row],[Date Joined]],"DD")</f>
        <v>20</v>
      </c>
      <c r="R2704" s="1" t="str">
        <f>TEXT(Table1[[#This Row],[Date Joined]],"MMM")</f>
        <v>Oct</v>
      </c>
      <c r="S2704" s="1" t="str">
        <f>TEXT(Table1[[#This Row],[Date Joined]],"YYYY")</f>
        <v>2017</v>
      </c>
    </row>
    <row r="2705" spans="1:19" x14ac:dyDescent="0.3">
      <c r="A2705" s="1" t="s">
        <v>2812</v>
      </c>
      <c r="B2705" s="1" t="s">
        <v>36</v>
      </c>
      <c r="C2705" s="1" t="s">
        <v>15</v>
      </c>
      <c r="D2705" s="2">
        <v>45</v>
      </c>
      <c r="E2705" s="1" t="s">
        <v>16</v>
      </c>
      <c r="F2705" s="1" t="s">
        <v>26</v>
      </c>
      <c r="G2705" s="28">
        <v>43028</v>
      </c>
      <c r="H2705" s="3">
        <v>71990.539999999994</v>
      </c>
      <c r="I2705" s="1" t="s">
        <v>31</v>
      </c>
      <c r="J2705" s="1" t="s">
        <v>22</v>
      </c>
      <c r="K2705" s="1" t="s">
        <v>28</v>
      </c>
      <c r="L2705" s="1" t="s">
        <v>20</v>
      </c>
      <c r="M2705" s="1" t="s">
        <v>22</v>
      </c>
      <c r="N2705" s="1" t="s">
        <v>22</v>
      </c>
      <c r="O2705" s="1" t="s">
        <v>20</v>
      </c>
      <c r="P2705" s="1" t="str">
        <f>IFERROR( LOOKUP(Table1[[#This Row],[Age]],$AO$3:$AO$8,$AP$3:$AP$8), "Out of Range")</f>
        <v>45-55</v>
      </c>
      <c r="Q2705" s="1" t="str">
        <f>TEXT(Table1[[#This Row],[Date Joined]],"DD")</f>
        <v>20</v>
      </c>
      <c r="R2705" s="1" t="str">
        <f>TEXT(Table1[[#This Row],[Date Joined]],"MMM")</f>
        <v>Oct</v>
      </c>
      <c r="S2705" s="1" t="str">
        <f>TEXT(Table1[[#This Row],[Date Joined]],"YYYY")</f>
        <v>2017</v>
      </c>
    </row>
    <row r="2706" spans="1:19" x14ac:dyDescent="0.3">
      <c r="A2706" s="1" t="s">
        <v>2813</v>
      </c>
      <c r="B2706" s="1" t="s">
        <v>48</v>
      </c>
      <c r="C2706" s="1" t="s">
        <v>24</v>
      </c>
      <c r="D2706" s="2">
        <v>34</v>
      </c>
      <c r="E2706" s="1" t="s">
        <v>16</v>
      </c>
      <c r="F2706" s="1" t="s">
        <v>26</v>
      </c>
      <c r="G2706" s="28">
        <v>43028</v>
      </c>
      <c r="H2706" s="3">
        <v>112822.54</v>
      </c>
      <c r="I2706" s="1" t="s">
        <v>18</v>
      </c>
      <c r="J2706" s="1" t="s">
        <v>27</v>
      </c>
      <c r="K2706" s="1" t="s">
        <v>20</v>
      </c>
      <c r="L2706" s="1" t="s">
        <v>20</v>
      </c>
      <c r="M2706" s="1" t="s">
        <v>53</v>
      </c>
      <c r="N2706" s="1" t="s">
        <v>22</v>
      </c>
      <c r="O2706" s="1" t="s">
        <v>20</v>
      </c>
      <c r="P2706" s="1" t="str">
        <f>IFERROR( LOOKUP(Table1[[#This Row],[Age]],$AO$3:$AO$8,$AP$3:$AP$8), "Out of Range")</f>
        <v>26-35</v>
      </c>
      <c r="Q2706" s="1" t="str">
        <f>TEXT(Table1[[#This Row],[Date Joined]],"DD")</f>
        <v>20</v>
      </c>
      <c r="R2706" s="1" t="str">
        <f>TEXT(Table1[[#This Row],[Date Joined]],"MMM")</f>
        <v>Oct</v>
      </c>
      <c r="S2706" s="1" t="str">
        <f>TEXT(Table1[[#This Row],[Date Joined]],"YYYY")</f>
        <v>2017</v>
      </c>
    </row>
    <row r="2707" spans="1:19" x14ac:dyDescent="0.3">
      <c r="A2707" s="1" t="s">
        <v>2977</v>
      </c>
      <c r="B2707" s="1" t="s">
        <v>58</v>
      </c>
      <c r="C2707" s="1" t="s">
        <v>15</v>
      </c>
      <c r="D2707" s="2">
        <v>31</v>
      </c>
      <c r="E2707" s="1" t="s">
        <v>16</v>
      </c>
      <c r="F2707" s="1" t="s">
        <v>17</v>
      </c>
      <c r="G2707" s="28">
        <v>43036</v>
      </c>
      <c r="H2707" s="3">
        <v>18480.63</v>
      </c>
      <c r="I2707" s="1" t="s">
        <v>18</v>
      </c>
      <c r="J2707" s="1" t="s">
        <v>27</v>
      </c>
      <c r="K2707" s="1" t="s">
        <v>28</v>
      </c>
      <c r="L2707" s="1" t="s">
        <v>20</v>
      </c>
      <c r="M2707" s="1" t="s">
        <v>21</v>
      </c>
      <c r="N2707" s="1" t="s">
        <v>22</v>
      </c>
      <c r="O2707" s="1" t="s">
        <v>20</v>
      </c>
      <c r="P2707" s="1" t="str">
        <f>IFERROR( LOOKUP(Table1[[#This Row],[Age]],$AO$3:$AO$8,$AP$3:$AP$8), "Out of Range")</f>
        <v>26-35</v>
      </c>
      <c r="Q2707" s="1" t="str">
        <f>TEXT(Table1[[#This Row],[Date Joined]],"DD")</f>
        <v>28</v>
      </c>
      <c r="R2707" s="1" t="str">
        <f>TEXT(Table1[[#This Row],[Date Joined]],"MMM")</f>
        <v>Oct</v>
      </c>
      <c r="S2707" s="1" t="str">
        <f>TEXT(Table1[[#This Row],[Date Joined]],"YYYY")</f>
        <v>2017</v>
      </c>
    </row>
    <row r="2708" spans="1:19" x14ac:dyDescent="0.3">
      <c r="A2708" s="1" t="s">
        <v>2815</v>
      </c>
      <c r="B2708" s="1" t="s">
        <v>72</v>
      </c>
      <c r="C2708" s="1" t="s">
        <v>24</v>
      </c>
      <c r="D2708" s="2">
        <v>49</v>
      </c>
      <c r="E2708" s="1" t="s">
        <v>16</v>
      </c>
      <c r="F2708" s="1" t="s">
        <v>41</v>
      </c>
      <c r="G2708" s="28">
        <v>43028</v>
      </c>
      <c r="H2708" s="3">
        <v>62166.94</v>
      </c>
      <c r="I2708" s="1" t="s">
        <v>18</v>
      </c>
      <c r="J2708" s="1" t="s">
        <v>22</v>
      </c>
      <c r="K2708" s="1" t="s">
        <v>28</v>
      </c>
      <c r="L2708" s="1" t="s">
        <v>20</v>
      </c>
      <c r="M2708" s="1" t="s">
        <v>22</v>
      </c>
      <c r="N2708" s="1" t="s">
        <v>22</v>
      </c>
      <c r="O2708" s="1" t="s">
        <v>20</v>
      </c>
      <c r="P2708" s="1" t="str">
        <f>IFERROR( LOOKUP(Table1[[#This Row],[Age]],$AO$3:$AO$8,$AP$3:$AP$8), "Out of Range")</f>
        <v>45-55</v>
      </c>
      <c r="Q2708" s="1" t="str">
        <f>TEXT(Table1[[#This Row],[Date Joined]],"DD")</f>
        <v>20</v>
      </c>
      <c r="R2708" s="1" t="str">
        <f>TEXT(Table1[[#This Row],[Date Joined]],"MMM")</f>
        <v>Oct</v>
      </c>
      <c r="S2708" s="1" t="str">
        <f>TEXT(Table1[[#This Row],[Date Joined]],"YYYY")</f>
        <v>2017</v>
      </c>
    </row>
    <row r="2709" spans="1:19" x14ac:dyDescent="0.3">
      <c r="A2709" s="1" t="s">
        <v>2998</v>
      </c>
      <c r="B2709" s="1" t="s">
        <v>72</v>
      </c>
      <c r="C2709" s="1" t="s">
        <v>15</v>
      </c>
      <c r="D2709" s="2">
        <v>31</v>
      </c>
      <c r="E2709" s="1" t="s">
        <v>16</v>
      </c>
      <c r="F2709" s="1" t="s">
        <v>17</v>
      </c>
      <c r="G2709" s="28">
        <v>43037</v>
      </c>
      <c r="H2709" s="3">
        <v>151837.13</v>
      </c>
      <c r="I2709" s="1" t="s">
        <v>49</v>
      </c>
      <c r="J2709" s="1" t="s">
        <v>19</v>
      </c>
      <c r="K2709" s="1" t="s">
        <v>20</v>
      </c>
      <c r="L2709" s="1" t="s">
        <v>20</v>
      </c>
      <c r="M2709" s="1" t="s">
        <v>21</v>
      </c>
      <c r="N2709" s="1" t="s">
        <v>22</v>
      </c>
      <c r="O2709" s="1" t="s">
        <v>20</v>
      </c>
      <c r="P2709" s="1" t="str">
        <f>IFERROR( LOOKUP(Table1[[#This Row],[Age]],$AO$3:$AO$8,$AP$3:$AP$8), "Out of Range")</f>
        <v>26-35</v>
      </c>
      <c r="Q2709" s="1" t="str">
        <f>TEXT(Table1[[#This Row],[Date Joined]],"DD")</f>
        <v>29</v>
      </c>
      <c r="R2709" s="1" t="str">
        <f>TEXT(Table1[[#This Row],[Date Joined]],"MMM")</f>
        <v>Oct</v>
      </c>
      <c r="S2709" s="1" t="str">
        <f>TEXT(Table1[[#This Row],[Date Joined]],"YYYY")</f>
        <v>2017</v>
      </c>
    </row>
    <row r="2710" spans="1:19" x14ac:dyDescent="0.3">
      <c r="A2710" s="1" t="s">
        <v>2817</v>
      </c>
      <c r="B2710" s="1" t="s">
        <v>87</v>
      </c>
      <c r="C2710" s="1" t="s">
        <v>15</v>
      </c>
      <c r="D2710" s="2">
        <v>53</v>
      </c>
      <c r="E2710" s="1" t="s">
        <v>40</v>
      </c>
      <c r="F2710" s="1" t="s">
        <v>41</v>
      </c>
      <c r="G2710" s="28">
        <v>43028</v>
      </c>
      <c r="H2710" s="3">
        <v>74421.25</v>
      </c>
      <c r="I2710" s="1" t="s">
        <v>18</v>
      </c>
      <c r="J2710" s="1" t="s">
        <v>32</v>
      </c>
      <c r="K2710" s="1" t="s">
        <v>28</v>
      </c>
      <c r="L2710" s="1" t="s">
        <v>20</v>
      </c>
      <c r="M2710" s="1" t="s">
        <v>21</v>
      </c>
      <c r="N2710" s="1" t="s">
        <v>38</v>
      </c>
      <c r="O2710" s="1" t="s">
        <v>20</v>
      </c>
      <c r="P2710" s="1" t="str">
        <f>IFERROR( LOOKUP(Table1[[#This Row],[Age]],$AO$3:$AO$8,$AP$3:$AP$8), "Out of Range")</f>
        <v>45-55</v>
      </c>
      <c r="Q2710" s="1" t="str">
        <f>TEXT(Table1[[#This Row],[Date Joined]],"DD")</f>
        <v>20</v>
      </c>
      <c r="R2710" s="1" t="str">
        <f>TEXT(Table1[[#This Row],[Date Joined]],"MMM")</f>
        <v>Oct</v>
      </c>
      <c r="S2710" s="1" t="str">
        <f>TEXT(Table1[[#This Row],[Date Joined]],"YYYY")</f>
        <v>2017</v>
      </c>
    </row>
    <row r="2711" spans="1:19" x14ac:dyDescent="0.3">
      <c r="A2711" s="1" t="s">
        <v>2818</v>
      </c>
      <c r="B2711" s="1" t="s">
        <v>87</v>
      </c>
      <c r="C2711" s="1" t="s">
        <v>15</v>
      </c>
      <c r="D2711" s="2">
        <v>45</v>
      </c>
      <c r="E2711" s="1" t="s">
        <v>40</v>
      </c>
      <c r="F2711" s="1" t="s">
        <v>26</v>
      </c>
      <c r="G2711" s="28">
        <v>43028</v>
      </c>
      <c r="H2711" s="3">
        <v>26147.9</v>
      </c>
      <c r="I2711" s="1" t="s">
        <v>18</v>
      </c>
      <c r="J2711" s="1" t="s">
        <v>32</v>
      </c>
      <c r="K2711" s="1" t="s">
        <v>28</v>
      </c>
      <c r="L2711" s="1" t="s">
        <v>28</v>
      </c>
      <c r="M2711" s="1" t="s">
        <v>21</v>
      </c>
      <c r="N2711" s="1" t="s">
        <v>22</v>
      </c>
      <c r="O2711" s="1" t="s">
        <v>20</v>
      </c>
      <c r="P2711" s="1" t="str">
        <f>IFERROR( LOOKUP(Table1[[#This Row],[Age]],$AO$3:$AO$8,$AP$3:$AP$8), "Out of Range")</f>
        <v>45-55</v>
      </c>
      <c r="Q2711" s="1" t="str">
        <f>TEXT(Table1[[#This Row],[Date Joined]],"DD")</f>
        <v>20</v>
      </c>
      <c r="R2711" s="1" t="str">
        <f>TEXT(Table1[[#This Row],[Date Joined]],"MMM")</f>
        <v>Oct</v>
      </c>
      <c r="S2711" s="1" t="str">
        <f>TEXT(Table1[[#This Row],[Date Joined]],"YYYY")</f>
        <v>2017</v>
      </c>
    </row>
    <row r="2712" spans="1:19" x14ac:dyDescent="0.3">
      <c r="A2712" s="1" t="s">
        <v>2819</v>
      </c>
      <c r="B2712" s="1" t="s">
        <v>14</v>
      </c>
      <c r="C2712" s="1" t="s">
        <v>15</v>
      </c>
      <c r="D2712" s="2">
        <v>47</v>
      </c>
      <c r="E2712" s="1" t="s">
        <v>40</v>
      </c>
      <c r="F2712" s="1" t="s">
        <v>41</v>
      </c>
      <c r="G2712" s="28">
        <v>43028</v>
      </c>
      <c r="H2712" s="3">
        <v>41722.67</v>
      </c>
      <c r="I2712" s="1" t="s">
        <v>49</v>
      </c>
      <c r="J2712" s="1" t="s">
        <v>27</v>
      </c>
      <c r="K2712" s="1" t="s">
        <v>28</v>
      </c>
      <c r="L2712" s="1" t="s">
        <v>20</v>
      </c>
      <c r="M2712" s="1" t="s">
        <v>22</v>
      </c>
      <c r="N2712" s="1" t="s">
        <v>22</v>
      </c>
      <c r="O2712" s="1" t="s">
        <v>20</v>
      </c>
      <c r="P2712" s="1" t="str">
        <f>IFERROR( LOOKUP(Table1[[#This Row],[Age]],$AO$3:$AO$8,$AP$3:$AP$8), "Out of Range")</f>
        <v>45-55</v>
      </c>
      <c r="Q2712" s="1" t="str">
        <f>TEXT(Table1[[#This Row],[Date Joined]],"DD")</f>
        <v>20</v>
      </c>
      <c r="R2712" s="1" t="str">
        <f>TEXT(Table1[[#This Row],[Date Joined]],"MMM")</f>
        <v>Oct</v>
      </c>
      <c r="S2712" s="1" t="str">
        <f>TEXT(Table1[[#This Row],[Date Joined]],"YYYY")</f>
        <v>2017</v>
      </c>
    </row>
    <row r="2713" spans="1:19" x14ac:dyDescent="0.3">
      <c r="A2713" s="1" t="s">
        <v>2820</v>
      </c>
      <c r="B2713" s="1" t="s">
        <v>30</v>
      </c>
      <c r="C2713" s="1" t="s">
        <v>15</v>
      </c>
      <c r="D2713" s="2">
        <v>55</v>
      </c>
      <c r="E2713" s="1" t="s">
        <v>40</v>
      </c>
      <c r="F2713" s="1" t="s">
        <v>26</v>
      </c>
      <c r="G2713" s="28">
        <v>43028</v>
      </c>
      <c r="H2713" s="3">
        <v>10039.870000000001</v>
      </c>
      <c r="I2713" s="1" t="s">
        <v>18</v>
      </c>
      <c r="J2713" s="1" t="s">
        <v>22</v>
      </c>
      <c r="K2713" s="1" t="s">
        <v>20</v>
      </c>
      <c r="L2713" s="1" t="s">
        <v>20</v>
      </c>
      <c r="M2713" s="1" t="s">
        <v>21</v>
      </c>
      <c r="N2713" s="1" t="s">
        <v>69</v>
      </c>
      <c r="O2713" s="1" t="s">
        <v>20</v>
      </c>
      <c r="P2713" s="1" t="str">
        <f>IFERROR( LOOKUP(Table1[[#This Row],[Age]],$AO$3:$AO$8,$AP$3:$AP$8), "Out of Range")</f>
        <v>55-65</v>
      </c>
      <c r="Q2713" s="1" t="str">
        <f>TEXT(Table1[[#This Row],[Date Joined]],"DD")</f>
        <v>20</v>
      </c>
      <c r="R2713" s="1" t="str">
        <f>TEXT(Table1[[#This Row],[Date Joined]],"MMM")</f>
        <v>Oct</v>
      </c>
      <c r="S2713" s="1" t="str">
        <f>TEXT(Table1[[#This Row],[Date Joined]],"YYYY")</f>
        <v>2017</v>
      </c>
    </row>
    <row r="2714" spans="1:19" x14ac:dyDescent="0.3">
      <c r="A2714" s="1" t="s">
        <v>2821</v>
      </c>
      <c r="B2714" s="1" t="s">
        <v>35</v>
      </c>
      <c r="C2714" s="1" t="s">
        <v>24</v>
      </c>
      <c r="D2714" s="2">
        <v>35</v>
      </c>
      <c r="E2714" s="1" t="s">
        <v>34</v>
      </c>
      <c r="F2714" s="1" t="s">
        <v>41</v>
      </c>
      <c r="G2714" s="28">
        <v>43028</v>
      </c>
      <c r="H2714" s="3">
        <v>34435.01</v>
      </c>
      <c r="I2714" s="1" t="s">
        <v>18</v>
      </c>
      <c r="J2714" s="1" t="s">
        <v>19</v>
      </c>
      <c r="K2714" s="1" t="s">
        <v>20</v>
      </c>
      <c r="L2714" s="1" t="s">
        <v>20</v>
      </c>
      <c r="M2714" s="1" t="s">
        <v>22</v>
      </c>
      <c r="N2714" s="1" t="s">
        <v>22</v>
      </c>
      <c r="O2714" s="1" t="s">
        <v>20</v>
      </c>
      <c r="P2714" s="1" t="str">
        <f>IFERROR( LOOKUP(Table1[[#This Row],[Age]],$AO$3:$AO$8,$AP$3:$AP$8), "Out of Range")</f>
        <v>35-45</v>
      </c>
      <c r="Q2714" s="1" t="str">
        <f>TEXT(Table1[[#This Row],[Date Joined]],"DD")</f>
        <v>20</v>
      </c>
      <c r="R2714" s="1" t="str">
        <f>TEXT(Table1[[#This Row],[Date Joined]],"MMM")</f>
        <v>Oct</v>
      </c>
      <c r="S2714" s="1" t="str">
        <f>TEXT(Table1[[#This Row],[Date Joined]],"YYYY")</f>
        <v>2017</v>
      </c>
    </row>
    <row r="2715" spans="1:19" x14ac:dyDescent="0.3">
      <c r="A2715" s="1" t="s">
        <v>2822</v>
      </c>
      <c r="B2715" s="1" t="s">
        <v>75</v>
      </c>
      <c r="C2715" s="1" t="s">
        <v>15</v>
      </c>
      <c r="D2715" s="2">
        <v>35</v>
      </c>
      <c r="E2715" s="1" t="s">
        <v>34</v>
      </c>
      <c r="F2715" s="1" t="s">
        <v>26</v>
      </c>
      <c r="G2715" s="28">
        <v>43028</v>
      </c>
      <c r="H2715" s="3">
        <v>2713.99</v>
      </c>
      <c r="I2715" s="1" t="s">
        <v>18</v>
      </c>
      <c r="J2715" s="1" t="s">
        <v>32</v>
      </c>
      <c r="K2715" s="1" t="s">
        <v>20</v>
      </c>
      <c r="L2715" s="1" t="s">
        <v>20</v>
      </c>
      <c r="M2715" s="1" t="s">
        <v>21</v>
      </c>
      <c r="N2715" s="1" t="s">
        <v>22</v>
      </c>
      <c r="O2715" s="1" t="s">
        <v>20</v>
      </c>
      <c r="P2715" s="1" t="str">
        <f>IFERROR( LOOKUP(Table1[[#This Row],[Age]],$AO$3:$AO$8,$AP$3:$AP$8), "Out of Range")</f>
        <v>35-45</v>
      </c>
      <c r="Q2715" s="1" t="str">
        <f>TEXT(Table1[[#This Row],[Date Joined]],"DD")</f>
        <v>20</v>
      </c>
      <c r="R2715" s="1" t="str">
        <f>TEXT(Table1[[#This Row],[Date Joined]],"MMM")</f>
        <v>Oct</v>
      </c>
      <c r="S2715" s="1" t="str">
        <f>TEXT(Table1[[#This Row],[Date Joined]],"YYYY")</f>
        <v>2017</v>
      </c>
    </row>
    <row r="2716" spans="1:19" x14ac:dyDescent="0.3">
      <c r="A2716" s="1" t="s">
        <v>3014</v>
      </c>
      <c r="B2716" s="1" t="s">
        <v>106</v>
      </c>
      <c r="C2716" s="1" t="s">
        <v>15</v>
      </c>
      <c r="D2716" s="2">
        <v>31</v>
      </c>
      <c r="E2716" s="1" t="s">
        <v>34</v>
      </c>
      <c r="F2716" s="1" t="s">
        <v>26</v>
      </c>
      <c r="G2716" s="28">
        <v>43037</v>
      </c>
      <c r="H2716" s="3">
        <v>45425.96</v>
      </c>
      <c r="I2716" s="1" t="s">
        <v>49</v>
      </c>
      <c r="J2716" s="1" t="s">
        <v>27</v>
      </c>
      <c r="K2716" s="1" t="s">
        <v>28</v>
      </c>
      <c r="L2716" s="1" t="s">
        <v>20</v>
      </c>
      <c r="M2716" s="1" t="s">
        <v>21</v>
      </c>
      <c r="N2716" s="1" t="s">
        <v>22</v>
      </c>
      <c r="O2716" s="1" t="s">
        <v>20</v>
      </c>
      <c r="P2716" s="1" t="str">
        <f>IFERROR( LOOKUP(Table1[[#This Row],[Age]],$AO$3:$AO$8,$AP$3:$AP$8), "Out of Range")</f>
        <v>26-35</v>
      </c>
      <c r="Q2716" s="1" t="str">
        <f>TEXT(Table1[[#This Row],[Date Joined]],"DD")</f>
        <v>29</v>
      </c>
      <c r="R2716" s="1" t="str">
        <f>TEXT(Table1[[#This Row],[Date Joined]],"MMM")</f>
        <v>Oct</v>
      </c>
      <c r="S2716" s="1" t="str">
        <f>TEXT(Table1[[#This Row],[Date Joined]],"YYYY")</f>
        <v>2017</v>
      </c>
    </row>
    <row r="2717" spans="1:19" x14ac:dyDescent="0.3">
      <c r="A2717" s="1" t="s">
        <v>3020</v>
      </c>
      <c r="B2717" s="1" t="s">
        <v>63</v>
      </c>
      <c r="C2717" s="1" t="s">
        <v>24</v>
      </c>
      <c r="D2717" s="2">
        <v>31</v>
      </c>
      <c r="E2717" s="1" t="s">
        <v>16</v>
      </c>
      <c r="F2717" s="1" t="s">
        <v>17</v>
      </c>
      <c r="G2717" s="28">
        <v>43038</v>
      </c>
      <c r="H2717" s="3">
        <v>169952.16</v>
      </c>
      <c r="I2717" s="1" t="s">
        <v>18</v>
      </c>
      <c r="J2717" s="1" t="s">
        <v>27</v>
      </c>
      <c r="K2717" s="1" t="s">
        <v>28</v>
      </c>
      <c r="L2717" s="1" t="s">
        <v>20</v>
      </c>
      <c r="M2717" s="1" t="s">
        <v>22</v>
      </c>
      <c r="N2717" s="1" t="s">
        <v>22</v>
      </c>
      <c r="O2717" s="1" t="s">
        <v>28</v>
      </c>
      <c r="P2717" s="1" t="str">
        <f>IFERROR( LOOKUP(Table1[[#This Row],[Age]],$AO$3:$AO$8,$AP$3:$AP$8), "Out of Range")</f>
        <v>26-35</v>
      </c>
      <c r="Q2717" s="1" t="str">
        <f>TEXT(Table1[[#This Row],[Date Joined]],"DD")</f>
        <v>30</v>
      </c>
      <c r="R2717" s="1" t="str">
        <f>TEXT(Table1[[#This Row],[Date Joined]],"MMM")</f>
        <v>Oct</v>
      </c>
      <c r="S2717" s="1" t="str">
        <f>TEXT(Table1[[#This Row],[Date Joined]],"YYYY")</f>
        <v>2017</v>
      </c>
    </row>
    <row r="2718" spans="1:19" x14ac:dyDescent="0.3">
      <c r="A2718" s="1" t="s">
        <v>3026</v>
      </c>
      <c r="B2718" s="1" t="s">
        <v>83</v>
      </c>
      <c r="C2718" s="1" t="s">
        <v>15</v>
      </c>
      <c r="D2718" s="2">
        <v>31</v>
      </c>
      <c r="E2718" s="1" t="s">
        <v>16</v>
      </c>
      <c r="F2718" s="1" t="s">
        <v>17</v>
      </c>
      <c r="G2718" s="28">
        <v>43038</v>
      </c>
      <c r="H2718" s="3">
        <v>33192.85</v>
      </c>
      <c r="I2718" s="1" t="s">
        <v>31</v>
      </c>
      <c r="J2718" s="1" t="s">
        <v>32</v>
      </c>
      <c r="K2718" s="1" t="s">
        <v>28</v>
      </c>
      <c r="L2718" s="1" t="s">
        <v>20</v>
      </c>
      <c r="M2718" s="1" t="s">
        <v>21</v>
      </c>
      <c r="N2718" s="1" t="s">
        <v>69</v>
      </c>
      <c r="O2718" s="1" t="s">
        <v>28</v>
      </c>
      <c r="P2718" s="1" t="str">
        <f>IFERROR( LOOKUP(Table1[[#This Row],[Age]],$AO$3:$AO$8,$AP$3:$AP$8), "Out of Range")</f>
        <v>26-35</v>
      </c>
      <c r="Q2718" s="1" t="str">
        <f>TEXT(Table1[[#This Row],[Date Joined]],"DD")</f>
        <v>30</v>
      </c>
      <c r="R2718" s="1" t="str">
        <f>TEXT(Table1[[#This Row],[Date Joined]],"MMM")</f>
        <v>Oct</v>
      </c>
      <c r="S2718" s="1" t="str">
        <f>TEXT(Table1[[#This Row],[Date Joined]],"YYYY")</f>
        <v>2017</v>
      </c>
    </row>
    <row r="2719" spans="1:19" x14ac:dyDescent="0.3">
      <c r="A2719" s="1" t="s">
        <v>3039</v>
      </c>
      <c r="B2719" s="1" t="s">
        <v>50</v>
      </c>
      <c r="C2719" s="1" t="s">
        <v>24</v>
      </c>
      <c r="D2719" s="2">
        <v>31</v>
      </c>
      <c r="E2719" s="1" t="s">
        <v>16</v>
      </c>
      <c r="F2719" s="1" t="s">
        <v>17</v>
      </c>
      <c r="G2719" s="28">
        <v>43039</v>
      </c>
      <c r="H2719" s="3">
        <v>59907.1</v>
      </c>
      <c r="I2719" s="1" t="s">
        <v>18</v>
      </c>
      <c r="J2719" s="1" t="s">
        <v>19</v>
      </c>
      <c r="K2719" s="1" t="s">
        <v>20</v>
      </c>
      <c r="L2719" s="1" t="s">
        <v>20</v>
      </c>
      <c r="M2719" s="1" t="s">
        <v>22</v>
      </c>
      <c r="N2719" s="1" t="s">
        <v>22</v>
      </c>
      <c r="O2719" s="1" t="s">
        <v>20</v>
      </c>
      <c r="P2719" s="1" t="str">
        <f>IFERROR( LOOKUP(Table1[[#This Row],[Age]],$AO$3:$AO$8,$AP$3:$AP$8), "Out of Range")</f>
        <v>26-35</v>
      </c>
      <c r="Q2719" s="1" t="str">
        <f>TEXT(Table1[[#This Row],[Date Joined]],"DD")</f>
        <v>31</v>
      </c>
      <c r="R2719" s="1" t="str">
        <f>TEXT(Table1[[#This Row],[Date Joined]],"MMM")</f>
        <v>Oct</v>
      </c>
      <c r="S2719" s="1" t="str">
        <f>TEXT(Table1[[#This Row],[Date Joined]],"YYYY")</f>
        <v>2017</v>
      </c>
    </row>
    <row r="2720" spans="1:19" x14ac:dyDescent="0.3">
      <c r="A2720" s="1" t="s">
        <v>2827</v>
      </c>
      <c r="B2720" s="1" t="s">
        <v>35</v>
      </c>
      <c r="C2720" s="1" t="s">
        <v>15</v>
      </c>
      <c r="D2720" s="2">
        <v>45</v>
      </c>
      <c r="E2720" s="1" t="s">
        <v>16</v>
      </c>
      <c r="F2720" s="1" t="s">
        <v>41</v>
      </c>
      <c r="G2720" s="28">
        <v>43029</v>
      </c>
      <c r="H2720" s="3">
        <v>61712.07</v>
      </c>
      <c r="I2720" s="1" t="s">
        <v>18</v>
      </c>
      <c r="J2720" s="1" t="s">
        <v>27</v>
      </c>
      <c r="K2720" s="1" t="s">
        <v>20</v>
      </c>
      <c r="L2720" s="1" t="s">
        <v>20</v>
      </c>
      <c r="M2720" s="1" t="s">
        <v>21</v>
      </c>
      <c r="N2720" s="1" t="s">
        <v>22</v>
      </c>
      <c r="O2720" s="1" t="s">
        <v>20</v>
      </c>
      <c r="P2720" s="1" t="str">
        <f>IFERROR( LOOKUP(Table1[[#This Row],[Age]],$AO$3:$AO$8,$AP$3:$AP$8), "Out of Range")</f>
        <v>45-55</v>
      </c>
      <c r="Q2720" s="1" t="str">
        <f>TEXT(Table1[[#This Row],[Date Joined]],"DD")</f>
        <v>21</v>
      </c>
      <c r="R2720" s="1" t="str">
        <f>TEXT(Table1[[#This Row],[Date Joined]],"MMM")</f>
        <v>Oct</v>
      </c>
      <c r="S2720" s="1" t="str">
        <f>TEXT(Table1[[#This Row],[Date Joined]],"YYYY")</f>
        <v>2017</v>
      </c>
    </row>
    <row r="2721" spans="1:19" x14ac:dyDescent="0.3">
      <c r="A2721" s="1" t="s">
        <v>2828</v>
      </c>
      <c r="B2721" s="1" t="s">
        <v>92</v>
      </c>
      <c r="C2721" s="1" t="s">
        <v>15</v>
      </c>
      <c r="D2721" s="2">
        <v>38</v>
      </c>
      <c r="E2721" s="1" t="s">
        <v>16</v>
      </c>
      <c r="F2721" s="1" t="s">
        <v>26</v>
      </c>
      <c r="G2721" s="28">
        <v>43029</v>
      </c>
      <c r="H2721" s="3">
        <v>19225.04</v>
      </c>
      <c r="I2721" s="1" t="s">
        <v>31</v>
      </c>
      <c r="J2721" s="1" t="s">
        <v>27</v>
      </c>
      <c r="K2721" s="1" t="s">
        <v>28</v>
      </c>
      <c r="L2721" s="1" t="s">
        <v>20</v>
      </c>
      <c r="M2721" s="1" t="s">
        <v>21</v>
      </c>
      <c r="N2721" s="1" t="s">
        <v>29</v>
      </c>
      <c r="O2721" s="1" t="s">
        <v>28</v>
      </c>
      <c r="P2721" s="1" t="str">
        <f>IFERROR( LOOKUP(Table1[[#This Row],[Age]],$AO$3:$AO$8,$AP$3:$AP$8), "Out of Range")</f>
        <v>35-45</v>
      </c>
      <c r="Q2721" s="1" t="str">
        <f>TEXT(Table1[[#This Row],[Date Joined]],"DD")</f>
        <v>21</v>
      </c>
      <c r="R2721" s="1" t="str">
        <f>TEXT(Table1[[#This Row],[Date Joined]],"MMM")</f>
        <v>Oct</v>
      </c>
      <c r="S2721" s="1" t="str">
        <f>TEXT(Table1[[#This Row],[Date Joined]],"YYYY")</f>
        <v>2017</v>
      </c>
    </row>
    <row r="2722" spans="1:19" x14ac:dyDescent="0.3">
      <c r="A2722" s="1" t="s">
        <v>3066</v>
      </c>
      <c r="B2722" s="1" t="s">
        <v>36</v>
      </c>
      <c r="C2722" s="1" t="s">
        <v>24</v>
      </c>
      <c r="D2722" s="2">
        <v>31</v>
      </c>
      <c r="E2722" s="1" t="s">
        <v>16</v>
      </c>
      <c r="F2722" s="1" t="s">
        <v>17</v>
      </c>
      <c r="G2722" s="28">
        <v>43040</v>
      </c>
      <c r="H2722" s="3">
        <v>88450.78</v>
      </c>
      <c r="I2722" s="1" t="s">
        <v>18</v>
      </c>
      <c r="J2722" s="1" t="s">
        <v>19</v>
      </c>
      <c r="K2722" s="1" t="s">
        <v>20</v>
      </c>
      <c r="L2722" s="1" t="s">
        <v>20</v>
      </c>
      <c r="M2722" s="1" t="s">
        <v>22</v>
      </c>
      <c r="N2722" s="1" t="s">
        <v>22</v>
      </c>
      <c r="O2722" s="1" t="s">
        <v>20</v>
      </c>
      <c r="P2722" s="1" t="str">
        <f>IFERROR( LOOKUP(Table1[[#This Row],[Age]],$AO$3:$AO$8,$AP$3:$AP$8), "Out of Range")</f>
        <v>26-35</v>
      </c>
      <c r="Q2722" s="1" t="str">
        <f>TEXT(Table1[[#This Row],[Date Joined]],"DD")</f>
        <v>01</v>
      </c>
      <c r="R2722" s="1" t="str">
        <f>TEXT(Table1[[#This Row],[Date Joined]],"MMM")</f>
        <v>Nov</v>
      </c>
      <c r="S2722" s="1" t="str">
        <f>TEXT(Table1[[#This Row],[Date Joined]],"YYYY")</f>
        <v>2017</v>
      </c>
    </row>
    <row r="2723" spans="1:19" x14ac:dyDescent="0.3">
      <c r="A2723" s="1" t="s">
        <v>2830</v>
      </c>
      <c r="B2723" s="1" t="s">
        <v>43</v>
      </c>
      <c r="C2723" s="1" t="s">
        <v>24</v>
      </c>
      <c r="D2723" s="2">
        <v>46</v>
      </c>
      <c r="E2723" s="1" t="s">
        <v>16</v>
      </c>
      <c r="F2723" s="1" t="s">
        <v>41</v>
      </c>
      <c r="G2723" s="28">
        <v>43029</v>
      </c>
      <c r="H2723" s="3">
        <v>76057.33</v>
      </c>
      <c r="I2723" s="1" t="s">
        <v>31</v>
      </c>
      <c r="J2723" s="1" t="s">
        <v>19</v>
      </c>
      <c r="K2723" s="1" t="s">
        <v>20</v>
      </c>
      <c r="L2723" s="1" t="s">
        <v>20</v>
      </c>
      <c r="M2723" s="1" t="s">
        <v>22</v>
      </c>
      <c r="N2723" s="1" t="s">
        <v>22</v>
      </c>
      <c r="O2723" s="1" t="s">
        <v>20</v>
      </c>
      <c r="P2723" s="1" t="str">
        <f>IFERROR( LOOKUP(Table1[[#This Row],[Age]],$AO$3:$AO$8,$AP$3:$AP$8), "Out of Range")</f>
        <v>45-55</v>
      </c>
      <c r="Q2723" s="1" t="str">
        <f>TEXT(Table1[[#This Row],[Date Joined]],"DD")</f>
        <v>21</v>
      </c>
      <c r="R2723" s="1" t="str">
        <f>TEXT(Table1[[#This Row],[Date Joined]],"MMM")</f>
        <v>Oct</v>
      </c>
      <c r="S2723" s="1" t="str">
        <f>TEXT(Table1[[#This Row],[Date Joined]],"YYYY")</f>
        <v>2017</v>
      </c>
    </row>
    <row r="2724" spans="1:19" x14ac:dyDescent="0.3">
      <c r="A2724" s="1" t="s">
        <v>3088</v>
      </c>
      <c r="B2724" s="1" t="s">
        <v>62</v>
      </c>
      <c r="C2724" s="1" t="s">
        <v>24</v>
      </c>
      <c r="D2724" s="2">
        <v>31</v>
      </c>
      <c r="E2724" s="1" t="s">
        <v>25</v>
      </c>
      <c r="F2724" s="1" t="s">
        <v>26</v>
      </c>
      <c r="G2724" s="28">
        <v>43040</v>
      </c>
      <c r="H2724" s="3">
        <v>9040.1299999999992</v>
      </c>
      <c r="I2724" s="1" t="s">
        <v>18</v>
      </c>
      <c r="J2724" s="1" t="s">
        <v>27</v>
      </c>
      <c r="K2724" s="1" t="s">
        <v>28</v>
      </c>
      <c r="L2724" s="1" t="s">
        <v>20</v>
      </c>
      <c r="M2724" s="1" t="s">
        <v>22</v>
      </c>
      <c r="N2724" s="1" t="s">
        <v>22</v>
      </c>
      <c r="O2724" s="1" t="s">
        <v>20</v>
      </c>
      <c r="P2724" s="1" t="str">
        <f>IFERROR( LOOKUP(Table1[[#This Row],[Age]],$AO$3:$AO$8,$AP$3:$AP$8), "Out of Range")</f>
        <v>26-35</v>
      </c>
      <c r="Q2724" s="1" t="str">
        <f>TEXT(Table1[[#This Row],[Date Joined]],"DD")</f>
        <v>01</v>
      </c>
      <c r="R2724" s="1" t="str">
        <f>TEXT(Table1[[#This Row],[Date Joined]],"MMM")</f>
        <v>Nov</v>
      </c>
      <c r="S2724" s="1" t="str">
        <f>TEXT(Table1[[#This Row],[Date Joined]],"YYYY")</f>
        <v>2017</v>
      </c>
    </row>
    <row r="2725" spans="1:19" x14ac:dyDescent="0.3">
      <c r="A2725" s="1" t="s">
        <v>3098</v>
      </c>
      <c r="B2725" s="1" t="s">
        <v>81</v>
      </c>
      <c r="C2725" s="1" t="s">
        <v>15</v>
      </c>
      <c r="D2725" s="2">
        <v>31</v>
      </c>
      <c r="E2725" s="1" t="s">
        <v>40</v>
      </c>
      <c r="F2725" s="1" t="s">
        <v>26</v>
      </c>
      <c r="G2725" s="28">
        <v>43041</v>
      </c>
      <c r="H2725" s="3">
        <v>24581.82</v>
      </c>
      <c r="I2725" s="1" t="s">
        <v>18</v>
      </c>
      <c r="J2725" s="1" t="s">
        <v>32</v>
      </c>
      <c r="K2725" s="1" t="s">
        <v>20</v>
      </c>
      <c r="L2725" s="1" t="s">
        <v>20</v>
      </c>
      <c r="M2725" s="1" t="s">
        <v>21</v>
      </c>
      <c r="N2725" s="1" t="s">
        <v>22</v>
      </c>
      <c r="O2725" s="1" t="s">
        <v>20</v>
      </c>
      <c r="P2725" s="1" t="str">
        <f>IFERROR( LOOKUP(Table1[[#This Row],[Age]],$AO$3:$AO$8,$AP$3:$AP$8), "Out of Range")</f>
        <v>26-35</v>
      </c>
      <c r="Q2725" s="1" t="str">
        <f>TEXT(Table1[[#This Row],[Date Joined]],"DD")</f>
        <v>02</v>
      </c>
      <c r="R2725" s="1" t="str">
        <f>TEXT(Table1[[#This Row],[Date Joined]],"MMM")</f>
        <v>Nov</v>
      </c>
      <c r="S2725" s="1" t="str">
        <f>TEXT(Table1[[#This Row],[Date Joined]],"YYYY")</f>
        <v>2017</v>
      </c>
    </row>
    <row r="2726" spans="1:19" x14ac:dyDescent="0.3">
      <c r="A2726" s="1" t="s">
        <v>2833</v>
      </c>
      <c r="B2726" s="1" t="s">
        <v>101</v>
      </c>
      <c r="C2726" s="1" t="s">
        <v>15</v>
      </c>
      <c r="D2726" s="2">
        <v>55</v>
      </c>
      <c r="E2726" s="1" t="s">
        <v>40</v>
      </c>
      <c r="F2726" s="1" t="s">
        <v>26</v>
      </c>
      <c r="G2726" s="28">
        <v>43029</v>
      </c>
      <c r="H2726" s="3">
        <v>71979.360000000001</v>
      </c>
      <c r="I2726" s="1" t="s">
        <v>31</v>
      </c>
      <c r="J2726" s="1" t="s">
        <v>22</v>
      </c>
      <c r="K2726" s="1" t="s">
        <v>28</v>
      </c>
      <c r="L2726" s="1" t="s">
        <v>20</v>
      </c>
      <c r="M2726" s="1" t="s">
        <v>22</v>
      </c>
      <c r="N2726" s="1" t="s">
        <v>22</v>
      </c>
      <c r="O2726" s="1" t="s">
        <v>20</v>
      </c>
      <c r="P2726" s="1" t="str">
        <f>IFERROR( LOOKUP(Table1[[#This Row],[Age]],$AO$3:$AO$8,$AP$3:$AP$8), "Out of Range")</f>
        <v>55-65</v>
      </c>
      <c r="Q2726" s="1" t="str">
        <f>TEXT(Table1[[#This Row],[Date Joined]],"DD")</f>
        <v>21</v>
      </c>
      <c r="R2726" s="1" t="str">
        <f>TEXT(Table1[[#This Row],[Date Joined]],"MMM")</f>
        <v>Oct</v>
      </c>
      <c r="S2726" s="1" t="str">
        <f>TEXT(Table1[[#This Row],[Date Joined]],"YYYY")</f>
        <v>2017</v>
      </c>
    </row>
    <row r="2727" spans="1:19" x14ac:dyDescent="0.3">
      <c r="A2727" s="1" t="s">
        <v>2834</v>
      </c>
      <c r="B2727" s="1" t="s">
        <v>51</v>
      </c>
      <c r="C2727" s="1" t="s">
        <v>24</v>
      </c>
      <c r="D2727" s="2">
        <v>41</v>
      </c>
      <c r="E2727" s="1" t="s">
        <v>34</v>
      </c>
      <c r="F2727" s="1" t="s">
        <v>17</v>
      </c>
      <c r="G2727" s="28">
        <v>43029</v>
      </c>
      <c r="H2727" s="3">
        <v>86117.72</v>
      </c>
      <c r="I2727" s="1" t="s">
        <v>18</v>
      </c>
      <c r="J2727" s="1" t="s">
        <v>27</v>
      </c>
      <c r="K2727" s="1" t="s">
        <v>20</v>
      </c>
      <c r="L2727" s="1" t="s">
        <v>20</v>
      </c>
      <c r="M2727" s="1" t="s">
        <v>21</v>
      </c>
      <c r="N2727" s="1" t="s">
        <v>22</v>
      </c>
      <c r="O2727" s="1" t="s">
        <v>20</v>
      </c>
      <c r="P2727" s="1" t="str">
        <f>IFERROR( LOOKUP(Table1[[#This Row],[Age]],$AO$3:$AO$8,$AP$3:$AP$8), "Out of Range")</f>
        <v>35-45</v>
      </c>
      <c r="Q2727" s="1" t="str">
        <f>TEXT(Table1[[#This Row],[Date Joined]],"DD")</f>
        <v>21</v>
      </c>
      <c r="R2727" s="1" t="str">
        <f>TEXT(Table1[[#This Row],[Date Joined]],"MMM")</f>
        <v>Oct</v>
      </c>
      <c r="S2727" s="1" t="str">
        <f>TEXT(Table1[[#This Row],[Date Joined]],"YYYY")</f>
        <v>2017</v>
      </c>
    </row>
    <row r="2728" spans="1:19" x14ac:dyDescent="0.3">
      <c r="A2728" s="1" t="s">
        <v>2835</v>
      </c>
      <c r="B2728" s="1" t="s">
        <v>98</v>
      </c>
      <c r="C2728" s="1" t="s">
        <v>15</v>
      </c>
      <c r="D2728" s="2">
        <v>34</v>
      </c>
      <c r="E2728" s="1" t="s">
        <v>34</v>
      </c>
      <c r="F2728" s="1" t="s">
        <v>26</v>
      </c>
      <c r="G2728" s="28">
        <v>43029</v>
      </c>
      <c r="H2728" s="3">
        <v>55601.78</v>
      </c>
      <c r="I2728" s="1" t="s">
        <v>18</v>
      </c>
      <c r="J2728" s="1" t="s">
        <v>27</v>
      </c>
      <c r="K2728" s="1" t="s">
        <v>28</v>
      </c>
      <c r="L2728" s="1" t="s">
        <v>20</v>
      </c>
      <c r="M2728" s="1" t="s">
        <v>21</v>
      </c>
      <c r="N2728" s="1" t="s">
        <v>22</v>
      </c>
      <c r="O2728" s="1" t="s">
        <v>20</v>
      </c>
      <c r="P2728" s="1" t="str">
        <f>IFERROR( LOOKUP(Table1[[#This Row],[Age]],$AO$3:$AO$8,$AP$3:$AP$8), "Out of Range")</f>
        <v>26-35</v>
      </c>
      <c r="Q2728" s="1" t="str">
        <f>TEXT(Table1[[#This Row],[Date Joined]],"DD")</f>
        <v>21</v>
      </c>
      <c r="R2728" s="1" t="str">
        <f>TEXT(Table1[[#This Row],[Date Joined]],"MMM")</f>
        <v>Oct</v>
      </c>
      <c r="S2728" s="1" t="str">
        <f>TEXT(Table1[[#This Row],[Date Joined]],"YYYY")</f>
        <v>2017</v>
      </c>
    </row>
    <row r="2729" spans="1:19" x14ac:dyDescent="0.3">
      <c r="A2729" s="1" t="s">
        <v>2836</v>
      </c>
      <c r="B2729" s="1" t="s">
        <v>66</v>
      </c>
      <c r="C2729" s="1" t="s">
        <v>15</v>
      </c>
      <c r="D2729" s="2">
        <v>47</v>
      </c>
      <c r="E2729" s="1" t="s">
        <v>34</v>
      </c>
      <c r="F2729" s="1" t="s">
        <v>26</v>
      </c>
      <c r="G2729" s="28">
        <v>43029</v>
      </c>
      <c r="H2729" s="3">
        <v>191771.67</v>
      </c>
      <c r="I2729" s="1" t="s">
        <v>31</v>
      </c>
      <c r="J2729" s="1" t="s">
        <v>19</v>
      </c>
      <c r="K2729" s="1" t="s">
        <v>28</v>
      </c>
      <c r="L2729" s="1" t="s">
        <v>20</v>
      </c>
      <c r="M2729" s="1" t="s">
        <v>21</v>
      </c>
      <c r="N2729" s="1" t="s">
        <v>22</v>
      </c>
      <c r="O2729" s="1" t="s">
        <v>20</v>
      </c>
      <c r="P2729" s="1" t="str">
        <f>IFERROR( LOOKUP(Table1[[#This Row],[Age]],$AO$3:$AO$8,$AP$3:$AP$8), "Out of Range")</f>
        <v>45-55</v>
      </c>
      <c r="Q2729" s="1" t="str">
        <f>TEXT(Table1[[#This Row],[Date Joined]],"DD")</f>
        <v>21</v>
      </c>
      <c r="R2729" s="1" t="str">
        <f>TEXT(Table1[[#This Row],[Date Joined]],"MMM")</f>
        <v>Oct</v>
      </c>
      <c r="S2729" s="1" t="str">
        <f>TEXT(Table1[[#This Row],[Date Joined]],"YYYY")</f>
        <v>2017</v>
      </c>
    </row>
    <row r="2730" spans="1:19" x14ac:dyDescent="0.3">
      <c r="A2730" s="1" t="s">
        <v>3105</v>
      </c>
      <c r="B2730" s="1" t="s">
        <v>94</v>
      </c>
      <c r="C2730" s="1" t="s">
        <v>24</v>
      </c>
      <c r="D2730" s="2">
        <v>31</v>
      </c>
      <c r="E2730" s="1" t="s">
        <v>16</v>
      </c>
      <c r="F2730" s="1" t="s">
        <v>41</v>
      </c>
      <c r="G2730" s="28">
        <v>43042</v>
      </c>
      <c r="H2730" s="3">
        <v>6064.82</v>
      </c>
      <c r="I2730" s="1" t="s">
        <v>18</v>
      </c>
      <c r="J2730" s="1" t="s">
        <v>27</v>
      </c>
      <c r="K2730" s="1" t="s">
        <v>20</v>
      </c>
      <c r="L2730" s="1" t="s">
        <v>20</v>
      </c>
      <c r="M2730" s="1" t="s">
        <v>22</v>
      </c>
      <c r="N2730" s="1" t="s">
        <v>22</v>
      </c>
      <c r="O2730" s="1" t="s">
        <v>20</v>
      </c>
      <c r="P2730" s="1" t="str">
        <f>IFERROR( LOOKUP(Table1[[#This Row],[Age]],$AO$3:$AO$8,$AP$3:$AP$8), "Out of Range")</f>
        <v>26-35</v>
      </c>
      <c r="Q2730" s="1" t="str">
        <f>TEXT(Table1[[#This Row],[Date Joined]],"DD")</f>
        <v>03</v>
      </c>
      <c r="R2730" s="1" t="str">
        <f>TEXT(Table1[[#This Row],[Date Joined]],"MMM")</f>
        <v>Nov</v>
      </c>
      <c r="S2730" s="1" t="str">
        <f>TEXT(Table1[[#This Row],[Date Joined]],"YYYY")</f>
        <v>2017</v>
      </c>
    </row>
    <row r="2731" spans="1:19" x14ac:dyDescent="0.3">
      <c r="A2731" s="1" t="s">
        <v>2838</v>
      </c>
      <c r="B2731" s="1" t="s">
        <v>62</v>
      </c>
      <c r="C2731" s="1" t="s">
        <v>24</v>
      </c>
      <c r="D2731" s="2">
        <v>36</v>
      </c>
      <c r="E2731" s="1" t="s">
        <v>34</v>
      </c>
      <c r="F2731" s="1" t="s">
        <v>17</v>
      </c>
      <c r="G2731" s="28">
        <v>43029</v>
      </c>
      <c r="H2731" s="3">
        <v>28424.85</v>
      </c>
      <c r="I2731" s="1" t="s">
        <v>31</v>
      </c>
      <c r="J2731" s="1" t="s">
        <v>32</v>
      </c>
      <c r="K2731" s="1" t="s">
        <v>28</v>
      </c>
      <c r="L2731" s="1" t="s">
        <v>20</v>
      </c>
      <c r="M2731" s="1" t="s">
        <v>22</v>
      </c>
      <c r="N2731" s="1" t="s">
        <v>22</v>
      </c>
      <c r="O2731" s="1" t="s">
        <v>20</v>
      </c>
      <c r="P2731" s="1" t="str">
        <f>IFERROR( LOOKUP(Table1[[#This Row],[Age]],$AO$3:$AO$8,$AP$3:$AP$8), "Out of Range")</f>
        <v>35-45</v>
      </c>
      <c r="Q2731" s="1" t="str">
        <f>TEXT(Table1[[#This Row],[Date Joined]],"DD")</f>
        <v>21</v>
      </c>
      <c r="R2731" s="1" t="str">
        <f>TEXT(Table1[[#This Row],[Date Joined]],"MMM")</f>
        <v>Oct</v>
      </c>
      <c r="S2731" s="1" t="str">
        <f>TEXT(Table1[[#This Row],[Date Joined]],"YYYY")</f>
        <v>2017</v>
      </c>
    </row>
    <row r="2732" spans="1:19" x14ac:dyDescent="0.3">
      <c r="A2732" s="1" t="s">
        <v>2839</v>
      </c>
      <c r="B2732" s="1" t="s">
        <v>70</v>
      </c>
      <c r="C2732" s="1" t="s">
        <v>24</v>
      </c>
      <c r="D2732" s="2">
        <v>36</v>
      </c>
      <c r="E2732" s="1" t="s">
        <v>16</v>
      </c>
      <c r="F2732" s="1" t="s">
        <v>41</v>
      </c>
      <c r="G2732" s="28">
        <v>43030</v>
      </c>
      <c r="H2732" s="3">
        <v>59161.66</v>
      </c>
      <c r="I2732" s="1" t="s">
        <v>18</v>
      </c>
      <c r="J2732" s="1" t="s">
        <v>27</v>
      </c>
      <c r="K2732" s="1" t="s">
        <v>20</v>
      </c>
      <c r="L2732" s="1" t="s">
        <v>28</v>
      </c>
      <c r="M2732" s="1" t="s">
        <v>22</v>
      </c>
      <c r="N2732" s="1" t="s">
        <v>22</v>
      </c>
      <c r="O2732" s="1" t="s">
        <v>20</v>
      </c>
      <c r="P2732" s="1" t="str">
        <f>IFERROR( LOOKUP(Table1[[#This Row],[Age]],$AO$3:$AO$8,$AP$3:$AP$8), "Out of Range")</f>
        <v>35-45</v>
      </c>
      <c r="Q2732" s="1" t="str">
        <f>TEXT(Table1[[#This Row],[Date Joined]],"DD")</f>
        <v>22</v>
      </c>
      <c r="R2732" s="1" t="str">
        <f>TEXT(Table1[[#This Row],[Date Joined]],"MMM")</f>
        <v>Oct</v>
      </c>
      <c r="S2732" s="1" t="str">
        <f>TEXT(Table1[[#This Row],[Date Joined]],"YYYY")</f>
        <v>2017</v>
      </c>
    </row>
    <row r="2733" spans="1:19" x14ac:dyDescent="0.3">
      <c r="A2733" s="1" t="s">
        <v>3117</v>
      </c>
      <c r="B2733" s="1" t="s">
        <v>35</v>
      </c>
      <c r="C2733" s="1" t="s">
        <v>24</v>
      </c>
      <c r="D2733" s="2">
        <v>31</v>
      </c>
      <c r="E2733" s="1" t="s">
        <v>25</v>
      </c>
      <c r="F2733" s="1" t="s">
        <v>41</v>
      </c>
      <c r="G2733" s="28">
        <v>43042</v>
      </c>
      <c r="H2733" s="3">
        <v>75669.67</v>
      </c>
      <c r="I2733" s="1" t="s">
        <v>18</v>
      </c>
      <c r="J2733" s="1" t="s">
        <v>22</v>
      </c>
      <c r="K2733" s="1" t="s">
        <v>28</v>
      </c>
      <c r="L2733" s="1" t="s">
        <v>20</v>
      </c>
      <c r="M2733" s="1" t="s">
        <v>21</v>
      </c>
      <c r="N2733" s="1" t="s">
        <v>38</v>
      </c>
      <c r="O2733" s="1" t="s">
        <v>20</v>
      </c>
      <c r="P2733" s="1" t="str">
        <f>IFERROR( LOOKUP(Table1[[#This Row],[Age]],$AO$3:$AO$8,$AP$3:$AP$8), "Out of Range")</f>
        <v>26-35</v>
      </c>
      <c r="Q2733" s="1" t="str">
        <f>TEXT(Table1[[#This Row],[Date Joined]],"DD")</f>
        <v>03</v>
      </c>
      <c r="R2733" s="1" t="str">
        <f>TEXT(Table1[[#This Row],[Date Joined]],"MMM")</f>
        <v>Nov</v>
      </c>
      <c r="S2733" s="1" t="str">
        <f>TEXT(Table1[[#This Row],[Date Joined]],"YYYY")</f>
        <v>2017</v>
      </c>
    </row>
    <row r="2734" spans="1:19" x14ac:dyDescent="0.3">
      <c r="A2734" s="1" t="s">
        <v>2841</v>
      </c>
      <c r="B2734" s="1" t="s">
        <v>87</v>
      </c>
      <c r="C2734" s="1" t="s">
        <v>24</v>
      </c>
      <c r="D2734" s="2">
        <v>54</v>
      </c>
      <c r="E2734" s="1" t="s">
        <v>16</v>
      </c>
      <c r="F2734" s="1" t="s">
        <v>17</v>
      </c>
      <c r="G2734" s="28">
        <v>43030</v>
      </c>
      <c r="H2734" s="3">
        <v>36215.75</v>
      </c>
      <c r="I2734" s="1" t="s">
        <v>18</v>
      </c>
      <c r="J2734" s="1" t="s">
        <v>19</v>
      </c>
      <c r="K2734" s="1" t="s">
        <v>20</v>
      </c>
      <c r="L2734" s="1" t="s">
        <v>20</v>
      </c>
      <c r="M2734" s="1" t="s">
        <v>22</v>
      </c>
      <c r="N2734" s="1" t="s">
        <v>22</v>
      </c>
      <c r="O2734" s="1" t="s">
        <v>20</v>
      </c>
      <c r="P2734" s="1" t="str">
        <f>IFERROR( LOOKUP(Table1[[#This Row],[Age]],$AO$3:$AO$8,$AP$3:$AP$8), "Out of Range")</f>
        <v>45-55</v>
      </c>
      <c r="Q2734" s="1" t="str">
        <f>TEXT(Table1[[#This Row],[Date Joined]],"DD")</f>
        <v>22</v>
      </c>
      <c r="R2734" s="1" t="str">
        <f>TEXT(Table1[[#This Row],[Date Joined]],"MMM")</f>
        <v>Oct</v>
      </c>
      <c r="S2734" s="1" t="str">
        <f>TEXT(Table1[[#This Row],[Date Joined]],"YYYY")</f>
        <v>2017</v>
      </c>
    </row>
    <row r="2735" spans="1:19" x14ac:dyDescent="0.3">
      <c r="A2735" s="1" t="s">
        <v>2842</v>
      </c>
      <c r="B2735" s="1" t="s">
        <v>39</v>
      </c>
      <c r="C2735" s="1" t="s">
        <v>24</v>
      </c>
      <c r="D2735" s="2">
        <v>40</v>
      </c>
      <c r="E2735" s="1" t="s">
        <v>16</v>
      </c>
      <c r="F2735" s="1" t="s">
        <v>17</v>
      </c>
      <c r="G2735" s="28">
        <v>43030</v>
      </c>
      <c r="H2735" s="3">
        <v>11268.91</v>
      </c>
      <c r="I2735" s="1" t="s">
        <v>49</v>
      </c>
      <c r="J2735" s="1" t="s">
        <v>27</v>
      </c>
      <c r="K2735" s="1" t="s">
        <v>28</v>
      </c>
      <c r="L2735" s="1" t="s">
        <v>20</v>
      </c>
      <c r="M2735" s="1" t="s">
        <v>21</v>
      </c>
      <c r="N2735" s="1" t="s">
        <v>22</v>
      </c>
      <c r="O2735" s="1" t="s">
        <v>20</v>
      </c>
      <c r="P2735" s="1" t="str">
        <f>IFERROR( LOOKUP(Table1[[#This Row],[Age]],$AO$3:$AO$8,$AP$3:$AP$8), "Out of Range")</f>
        <v>35-45</v>
      </c>
      <c r="Q2735" s="1" t="str">
        <f>TEXT(Table1[[#This Row],[Date Joined]],"DD")</f>
        <v>22</v>
      </c>
      <c r="R2735" s="1" t="str">
        <f>TEXT(Table1[[#This Row],[Date Joined]],"MMM")</f>
        <v>Oct</v>
      </c>
      <c r="S2735" s="1" t="str">
        <f>TEXT(Table1[[#This Row],[Date Joined]],"YYYY")</f>
        <v>2017</v>
      </c>
    </row>
    <row r="2736" spans="1:19" x14ac:dyDescent="0.3">
      <c r="A2736" s="1" t="s">
        <v>3168</v>
      </c>
      <c r="B2736" s="1" t="s">
        <v>59</v>
      </c>
      <c r="C2736" s="1" t="s">
        <v>24</v>
      </c>
      <c r="D2736" s="2">
        <v>31</v>
      </c>
      <c r="E2736" s="1" t="s">
        <v>16</v>
      </c>
      <c r="F2736" s="1" t="s">
        <v>17</v>
      </c>
      <c r="G2736" s="28">
        <v>43047</v>
      </c>
      <c r="H2736" s="3">
        <v>2159.19</v>
      </c>
      <c r="I2736" s="1" t="s">
        <v>18</v>
      </c>
      <c r="J2736" s="1" t="s">
        <v>19</v>
      </c>
      <c r="K2736" s="1" t="s">
        <v>20</v>
      </c>
      <c r="L2736" s="1" t="s">
        <v>28</v>
      </c>
      <c r="M2736" s="1" t="s">
        <v>21</v>
      </c>
      <c r="N2736" s="1" t="s">
        <v>22</v>
      </c>
      <c r="O2736" s="1" t="s">
        <v>20</v>
      </c>
      <c r="P2736" s="1" t="str">
        <f>IFERROR( LOOKUP(Table1[[#This Row],[Age]],$AO$3:$AO$8,$AP$3:$AP$8), "Out of Range")</f>
        <v>26-35</v>
      </c>
      <c r="Q2736" s="1" t="str">
        <f>TEXT(Table1[[#This Row],[Date Joined]],"DD")</f>
        <v>08</v>
      </c>
      <c r="R2736" s="1" t="str">
        <f>TEXT(Table1[[#This Row],[Date Joined]],"MMM")</f>
        <v>Nov</v>
      </c>
      <c r="S2736" s="1" t="str">
        <f>TEXT(Table1[[#This Row],[Date Joined]],"YYYY")</f>
        <v>2017</v>
      </c>
    </row>
    <row r="2737" spans="1:19" x14ac:dyDescent="0.3">
      <c r="A2737" s="1" t="s">
        <v>2844</v>
      </c>
      <c r="B2737" s="1" t="s">
        <v>74</v>
      </c>
      <c r="C2737" s="1" t="s">
        <v>15</v>
      </c>
      <c r="D2737" s="2">
        <v>34</v>
      </c>
      <c r="E2737" s="1" t="s">
        <v>16</v>
      </c>
      <c r="F2737" s="1" t="s">
        <v>17</v>
      </c>
      <c r="G2737" s="28">
        <v>43030</v>
      </c>
      <c r="H2737" s="3">
        <v>105674.84</v>
      </c>
      <c r="I2737" s="1" t="s">
        <v>18</v>
      </c>
      <c r="J2737" s="1" t="s">
        <v>32</v>
      </c>
      <c r="K2737" s="1" t="s">
        <v>28</v>
      </c>
      <c r="L2737" s="1" t="s">
        <v>20</v>
      </c>
      <c r="M2737" s="1" t="s">
        <v>21</v>
      </c>
      <c r="N2737" s="1" t="s">
        <v>22</v>
      </c>
      <c r="O2737" s="1" t="s">
        <v>20</v>
      </c>
      <c r="P2737" s="1" t="str">
        <f>IFERROR( LOOKUP(Table1[[#This Row],[Age]],$AO$3:$AO$8,$AP$3:$AP$8), "Out of Range")</f>
        <v>26-35</v>
      </c>
      <c r="Q2737" s="1" t="str">
        <f>TEXT(Table1[[#This Row],[Date Joined]],"DD")</f>
        <v>22</v>
      </c>
      <c r="R2737" s="1" t="str">
        <f>TEXT(Table1[[#This Row],[Date Joined]],"MMM")</f>
        <v>Oct</v>
      </c>
      <c r="S2737" s="1" t="str">
        <f>TEXT(Table1[[#This Row],[Date Joined]],"YYYY")</f>
        <v>2017</v>
      </c>
    </row>
    <row r="2738" spans="1:19" x14ac:dyDescent="0.3">
      <c r="A2738" s="1" t="s">
        <v>2845</v>
      </c>
      <c r="B2738" s="1" t="s">
        <v>67</v>
      </c>
      <c r="C2738" s="1" t="s">
        <v>15</v>
      </c>
      <c r="D2738" s="2">
        <v>35</v>
      </c>
      <c r="E2738" s="1" t="s">
        <v>16</v>
      </c>
      <c r="F2738" s="1" t="s">
        <v>17</v>
      </c>
      <c r="G2738" s="28">
        <v>43030</v>
      </c>
      <c r="H2738" s="3">
        <v>38891.18</v>
      </c>
      <c r="I2738" s="1" t="s">
        <v>18</v>
      </c>
      <c r="J2738" s="1" t="s">
        <v>27</v>
      </c>
      <c r="K2738" s="1" t="s">
        <v>20</v>
      </c>
      <c r="L2738" s="1" t="s">
        <v>20</v>
      </c>
      <c r="M2738" s="1" t="s">
        <v>21</v>
      </c>
      <c r="N2738" s="1" t="s">
        <v>22</v>
      </c>
      <c r="O2738" s="1" t="s">
        <v>20</v>
      </c>
      <c r="P2738" s="1" t="str">
        <f>IFERROR( LOOKUP(Table1[[#This Row],[Age]],$AO$3:$AO$8,$AP$3:$AP$8), "Out of Range")</f>
        <v>35-45</v>
      </c>
      <c r="Q2738" s="1" t="str">
        <f>TEXT(Table1[[#This Row],[Date Joined]],"DD")</f>
        <v>22</v>
      </c>
      <c r="R2738" s="1" t="str">
        <f>TEXT(Table1[[#This Row],[Date Joined]],"MMM")</f>
        <v>Oct</v>
      </c>
      <c r="S2738" s="1" t="str">
        <f>TEXT(Table1[[#This Row],[Date Joined]],"YYYY")</f>
        <v>2017</v>
      </c>
    </row>
    <row r="2739" spans="1:19" x14ac:dyDescent="0.3">
      <c r="A2739" s="1" t="s">
        <v>3180</v>
      </c>
      <c r="B2739" s="1" t="s">
        <v>50</v>
      </c>
      <c r="C2739" s="1" t="s">
        <v>24</v>
      </c>
      <c r="D2739" s="2">
        <v>31</v>
      </c>
      <c r="E2739" s="1" t="s">
        <v>40</v>
      </c>
      <c r="F2739" s="1" t="s">
        <v>41</v>
      </c>
      <c r="G2739" s="28">
        <v>43047</v>
      </c>
      <c r="H2739" s="3">
        <v>21679.48</v>
      </c>
      <c r="I2739" s="1" t="s">
        <v>31</v>
      </c>
      <c r="J2739" s="1" t="s">
        <v>27</v>
      </c>
      <c r="K2739" s="1" t="s">
        <v>28</v>
      </c>
      <c r="L2739" s="1" t="s">
        <v>20</v>
      </c>
      <c r="M2739" s="1" t="s">
        <v>21</v>
      </c>
      <c r="N2739" s="1" t="s">
        <v>29</v>
      </c>
      <c r="O2739" s="1" t="s">
        <v>20</v>
      </c>
      <c r="P2739" s="1" t="str">
        <f>IFERROR( LOOKUP(Table1[[#This Row],[Age]],$AO$3:$AO$8,$AP$3:$AP$8), "Out of Range")</f>
        <v>26-35</v>
      </c>
      <c r="Q2739" s="1" t="str">
        <f>TEXT(Table1[[#This Row],[Date Joined]],"DD")</f>
        <v>08</v>
      </c>
      <c r="R2739" s="1" t="str">
        <f>TEXT(Table1[[#This Row],[Date Joined]],"MMM")</f>
        <v>Nov</v>
      </c>
      <c r="S2739" s="1" t="str">
        <f>TEXT(Table1[[#This Row],[Date Joined]],"YYYY")</f>
        <v>2017</v>
      </c>
    </row>
    <row r="2740" spans="1:19" x14ac:dyDescent="0.3">
      <c r="A2740" s="1" t="s">
        <v>2847</v>
      </c>
      <c r="B2740" s="1" t="s">
        <v>60</v>
      </c>
      <c r="C2740" s="1" t="s">
        <v>15</v>
      </c>
      <c r="D2740" s="2">
        <v>40</v>
      </c>
      <c r="E2740" s="1" t="s">
        <v>16</v>
      </c>
      <c r="F2740" s="1" t="s">
        <v>17</v>
      </c>
      <c r="G2740" s="28">
        <v>43030</v>
      </c>
      <c r="H2740" s="3">
        <v>51782.04</v>
      </c>
      <c r="I2740" s="1" t="s">
        <v>31</v>
      </c>
      <c r="J2740" s="1" t="s">
        <v>32</v>
      </c>
      <c r="K2740" s="1" t="s">
        <v>20</v>
      </c>
      <c r="L2740" s="1" t="s">
        <v>20</v>
      </c>
      <c r="M2740" s="1" t="s">
        <v>21</v>
      </c>
      <c r="N2740" s="1" t="s">
        <v>22</v>
      </c>
      <c r="O2740" s="1" t="s">
        <v>20</v>
      </c>
      <c r="P2740" s="1" t="str">
        <f>IFERROR( LOOKUP(Table1[[#This Row],[Age]],$AO$3:$AO$8,$AP$3:$AP$8), "Out of Range")</f>
        <v>35-45</v>
      </c>
      <c r="Q2740" s="1" t="str">
        <f>TEXT(Table1[[#This Row],[Date Joined]],"DD")</f>
        <v>22</v>
      </c>
      <c r="R2740" s="1" t="str">
        <f>TEXT(Table1[[#This Row],[Date Joined]],"MMM")</f>
        <v>Oct</v>
      </c>
      <c r="S2740" s="1" t="str">
        <f>TEXT(Table1[[#This Row],[Date Joined]],"YYYY")</f>
        <v>2017</v>
      </c>
    </row>
    <row r="2741" spans="1:19" x14ac:dyDescent="0.3">
      <c r="A2741" s="1" t="s">
        <v>3181</v>
      </c>
      <c r="B2741" s="1" t="s">
        <v>70</v>
      </c>
      <c r="C2741" s="1" t="s">
        <v>15</v>
      </c>
      <c r="D2741" s="2">
        <v>31</v>
      </c>
      <c r="E2741" s="1" t="s">
        <v>34</v>
      </c>
      <c r="F2741" s="1" t="s">
        <v>17</v>
      </c>
      <c r="G2741" s="28">
        <v>43047</v>
      </c>
      <c r="H2741" s="3">
        <v>52907.13</v>
      </c>
      <c r="I2741" s="1" t="s">
        <v>18</v>
      </c>
      <c r="J2741" s="1" t="s">
        <v>32</v>
      </c>
      <c r="K2741" s="1" t="s">
        <v>28</v>
      </c>
      <c r="L2741" s="1" t="s">
        <v>28</v>
      </c>
      <c r="M2741" s="1" t="s">
        <v>21</v>
      </c>
      <c r="N2741" s="1" t="s">
        <v>22</v>
      </c>
      <c r="O2741" s="1" t="s">
        <v>20</v>
      </c>
      <c r="P2741" s="1" t="str">
        <f>IFERROR( LOOKUP(Table1[[#This Row],[Age]],$AO$3:$AO$8,$AP$3:$AP$8), "Out of Range")</f>
        <v>26-35</v>
      </c>
      <c r="Q2741" s="1" t="str">
        <f>TEXT(Table1[[#This Row],[Date Joined]],"DD")</f>
        <v>08</v>
      </c>
      <c r="R2741" s="1" t="str">
        <f>TEXT(Table1[[#This Row],[Date Joined]],"MMM")</f>
        <v>Nov</v>
      </c>
      <c r="S2741" s="1" t="str">
        <f>TEXT(Table1[[#This Row],[Date Joined]],"YYYY")</f>
        <v>2017</v>
      </c>
    </row>
    <row r="2742" spans="1:19" x14ac:dyDescent="0.3">
      <c r="A2742" s="1" t="s">
        <v>2849</v>
      </c>
      <c r="B2742" s="1" t="s">
        <v>106</v>
      </c>
      <c r="C2742" s="1" t="s">
        <v>24</v>
      </c>
      <c r="D2742" s="2">
        <v>38</v>
      </c>
      <c r="E2742" s="1" t="s">
        <v>16</v>
      </c>
      <c r="F2742" s="1" t="s">
        <v>41</v>
      </c>
      <c r="G2742" s="28">
        <v>43030</v>
      </c>
      <c r="H2742" s="3">
        <v>116202.64</v>
      </c>
      <c r="I2742" s="1" t="s">
        <v>31</v>
      </c>
      <c r="J2742" s="1" t="s">
        <v>27</v>
      </c>
      <c r="K2742" s="1" t="s">
        <v>20</v>
      </c>
      <c r="L2742" s="1" t="s">
        <v>20</v>
      </c>
      <c r="M2742" s="1" t="s">
        <v>21</v>
      </c>
      <c r="N2742" s="1" t="s">
        <v>22</v>
      </c>
      <c r="O2742" s="1" t="s">
        <v>20</v>
      </c>
      <c r="P2742" s="1" t="str">
        <f>IFERROR( LOOKUP(Table1[[#This Row],[Age]],$AO$3:$AO$8,$AP$3:$AP$8), "Out of Range")</f>
        <v>35-45</v>
      </c>
      <c r="Q2742" s="1" t="str">
        <f>TEXT(Table1[[#This Row],[Date Joined]],"DD")</f>
        <v>22</v>
      </c>
      <c r="R2742" s="1" t="str">
        <f>TEXT(Table1[[#This Row],[Date Joined]],"MMM")</f>
        <v>Oct</v>
      </c>
      <c r="S2742" s="1" t="str">
        <f>TEXT(Table1[[#This Row],[Date Joined]],"YYYY")</f>
        <v>2017</v>
      </c>
    </row>
    <row r="2743" spans="1:19" x14ac:dyDescent="0.3">
      <c r="A2743" s="1" t="s">
        <v>3213</v>
      </c>
      <c r="B2743" s="1" t="s">
        <v>77</v>
      </c>
      <c r="C2743" s="1" t="s">
        <v>15</v>
      </c>
      <c r="D2743" s="2">
        <v>31</v>
      </c>
      <c r="E2743" s="1" t="s">
        <v>34</v>
      </c>
      <c r="F2743" s="1" t="s">
        <v>17</v>
      </c>
      <c r="G2743" s="28">
        <v>43049</v>
      </c>
      <c r="H2743" s="3">
        <v>72690.78</v>
      </c>
      <c r="I2743" s="1" t="s">
        <v>31</v>
      </c>
      <c r="J2743" s="1" t="s">
        <v>27</v>
      </c>
      <c r="K2743" s="1" t="s">
        <v>28</v>
      </c>
      <c r="L2743" s="1" t="s">
        <v>20</v>
      </c>
      <c r="M2743" s="1" t="s">
        <v>21</v>
      </c>
      <c r="N2743" s="1" t="s">
        <v>22</v>
      </c>
      <c r="O2743" s="1" t="s">
        <v>20</v>
      </c>
      <c r="P2743" s="1" t="str">
        <f>IFERROR( LOOKUP(Table1[[#This Row],[Age]],$AO$3:$AO$8,$AP$3:$AP$8), "Out of Range")</f>
        <v>26-35</v>
      </c>
      <c r="Q2743" s="1" t="str">
        <f>TEXT(Table1[[#This Row],[Date Joined]],"DD")</f>
        <v>10</v>
      </c>
      <c r="R2743" s="1" t="str">
        <f>TEXT(Table1[[#This Row],[Date Joined]],"MMM")</f>
        <v>Nov</v>
      </c>
      <c r="S2743" s="1" t="str">
        <f>TEXT(Table1[[#This Row],[Date Joined]],"YYYY")</f>
        <v>2017</v>
      </c>
    </row>
    <row r="2744" spans="1:19" x14ac:dyDescent="0.3">
      <c r="A2744" s="1" t="s">
        <v>2851</v>
      </c>
      <c r="B2744" s="1" t="s">
        <v>90</v>
      </c>
      <c r="C2744" s="1" t="s">
        <v>15</v>
      </c>
      <c r="D2744" s="2">
        <v>38</v>
      </c>
      <c r="E2744" s="1" t="s">
        <v>16</v>
      </c>
      <c r="F2744" s="1" t="s">
        <v>17</v>
      </c>
      <c r="G2744" s="28">
        <v>43030</v>
      </c>
      <c r="H2744" s="3">
        <v>88961.24</v>
      </c>
      <c r="I2744" s="1" t="s">
        <v>18</v>
      </c>
      <c r="J2744" s="1" t="s">
        <v>27</v>
      </c>
      <c r="K2744" s="1" t="s">
        <v>28</v>
      </c>
      <c r="L2744" s="1" t="s">
        <v>20</v>
      </c>
      <c r="M2744" s="1" t="s">
        <v>21</v>
      </c>
      <c r="N2744" s="1" t="s">
        <v>22</v>
      </c>
      <c r="O2744" s="1" t="s">
        <v>20</v>
      </c>
      <c r="P2744" s="1" t="str">
        <f>IFERROR( LOOKUP(Table1[[#This Row],[Age]],$AO$3:$AO$8,$AP$3:$AP$8), "Out of Range")</f>
        <v>35-45</v>
      </c>
      <c r="Q2744" s="1" t="str">
        <f>TEXT(Table1[[#This Row],[Date Joined]],"DD")</f>
        <v>22</v>
      </c>
      <c r="R2744" s="1" t="str">
        <f>TEXT(Table1[[#This Row],[Date Joined]],"MMM")</f>
        <v>Oct</v>
      </c>
      <c r="S2744" s="1" t="str">
        <f>TEXT(Table1[[#This Row],[Date Joined]],"YYYY")</f>
        <v>2017</v>
      </c>
    </row>
    <row r="2745" spans="1:19" x14ac:dyDescent="0.3">
      <c r="A2745" s="1" t="s">
        <v>2852</v>
      </c>
      <c r="B2745" s="1" t="s">
        <v>39</v>
      </c>
      <c r="C2745" s="1" t="s">
        <v>15</v>
      </c>
      <c r="D2745" s="2">
        <v>43</v>
      </c>
      <c r="E2745" s="1" t="s">
        <v>40</v>
      </c>
      <c r="F2745" s="1" t="s">
        <v>41</v>
      </c>
      <c r="G2745" s="28">
        <v>43030</v>
      </c>
      <c r="H2745" s="3">
        <v>34043.54</v>
      </c>
      <c r="I2745" s="1" t="s">
        <v>18</v>
      </c>
      <c r="J2745" s="1" t="s">
        <v>27</v>
      </c>
      <c r="K2745" s="1" t="s">
        <v>20</v>
      </c>
      <c r="L2745" s="1" t="s">
        <v>28</v>
      </c>
      <c r="M2745" s="1" t="s">
        <v>21</v>
      </c>
      <c r="N2745" s="1" t="s">
        <v>22</v>
      </c>
      <c r="O2745" s="1" t="s">
        <v>20</v>
      </c>
      <c r="P2745" s="1" t="str">
        <f>IFERROR( LOOKUP(Table1[[#This Row],[Age]],$AO$3:$AO$8,$AP$3:$AP$8), "Out of Range")</f>
        <v>35-45</v>
      </c>
      <c r="Q2745" s="1" t="str">
        <f>TEXT(Table1[[#This Row],[Date Joined]],"DD")</f>
        <v>22</v>
      </c>
      <c r="R2745" s="1" t="str">
        <f>TEXT(Table1[[#This Row],[Date Joined]],"MMM")</f>
        <v>Oct</v>
      </c>
      <c r="S2745" s="1" t="str">
        <f>TEXT(Table1[[#This Row],[Date Joined]],"YYYY")</f>
        <v>2017</v>
      </c>
    </row>
    <row r="2746" spans="1:19" x14ac:dyDescent="0.3">
      <c r="A2746" s="1" t="s">
        <v>2853</v>
      </c>
      <c r="B2746" s="1" t="s">
        <v>75</v>
      </c>
      <c r="C2746" s="1" t="s">
        <v>15</v>
      </c>
      <c r="D2746" s="2">
        <v>52</v>
      </c>
      <c r="E2746" s="1" t="s">
        <v>40</v>
      </c>
      <c r="F2746" s="1" t="s">
        <v>26</v>
      </c>
      <c r="G2746" s="28">
        <v>43030</v>
      </c>
      <c r="H2746" s="3">
        <v>68407.28</v>
      </c>
      <c r="I2746" s="1" t="s">
        <v>18</v>
      </c>
      <c r="J2746" s="1" t="s">
        <v>19</v>
      </c>
      <c r="K2746" s="1" t="s">
        <v>20</v>
      </c>
      <c r="L2746" s="1" t="s">
        <v>20</v>
      </c>
      <c r="M2746" s="1" t="s">
        <v>22</v>
      </c>
      <c r="N2746" s="1" t="s">
        <v>22</v>
      </c>
      <c r="O2746" s="1" t="s">
        <v>20</v>
      </c>
      <c r="P2746" s="1" t="str">
        <f>IFERROR( LOOKUP(Table1[[#This Row],[Age]],$AO$3:$AO$8,$AP$3:$AP$8), "Out of Range")</f>
        <v>45-55</v>
      </c>
      <c r="Q2746" s="1" t="str">
        <f>TEXT(Table1[[#This Row],[Date Joined]],"DD")</f>
        <v>22</v>
      </c>
      <c r="R2746" s="1" t="str">
        <f>TEXT(Table1[[#This Row],[Date Joined]],"MMM")</f>
        <v>Oct</v>
      </c>
      <c r="S2746" s="1" t="str">
        <f>TEXT(Table1[[#This Row],[Date Joined]],"YYYY")</f>
        <v>2017</v>
      </c>
    </row>
    <row r="2747" spans="1:19" x14ac:dyDescent="0.3">
      <c r="A2747" s="1" t="s">
        <v>2854</v>
      </c>
      <c r="B2747" s="1" t="s">
        <v>81</v>
      </c>
      <c r="C2747" s="1" t="s">
        <v>24</v>
      </c>
      <c r="D2747" s="2">
        <v>40</v>
      </c>
      <c r="E2747" s="1" t="s">
        <v>34</v>
      </c>
      <c r="F2747" s="1" t="s">
        <v>17</v>
      </c>
      <c r="G2747" s="28">
        <v>43030</v>
      </c>
      <c r="H2747" s="3">
        <v>36903.25</v>
      </c>
      <c r="I2747" s="1" t="s">
        <v>18</v>
      </c>
      <c r="J2747" s="1" t="s">
        <v>32</v>
      </c>
      <c r="K2747" s="1" t="s">
        <v>28</v>
      </c>
      <c r="L2747" s="1" t="s">
        <v>20</v>
      </c>
      <c r="M2747" s="1" t="s">
        <v>21</v>
      </c>
      <c r="N2747" s="1" t="s">
        <v>29</v>
      </c>
      <c r="O2747" s="1" t="s">
        <v>20</v>
      </c>
      <c r="P2747" s="1" t="str">
        <f>IFERROR( LOOKUP(Table1[[#This Row],[Age]],$AO$3:$AO$8,$AP$3:$AP$8), "Out of Range")</f>
        <v>35-45</v>
      </c>
      <c r="Q2747" s="1" t="str">
        <f>TEXT(Table1[[#This Row],[Date Joined]],"DD")</f>
        <v>22</v>
      </c>
      <c r="R2747" s="1" t="str">
        <f>TEXT(Table1[[#This Row],[Date Joined]],"MMM")</f>
        <v>Oct</v>
      </c>
      <c r="S2747" s="1" t="str">
        <f>TEXT(Table1[[#This Row],[Date Joined]],"YYYY")</f>
        <v>2017</v>
      </c>
    </row>
    <row r="2748" spans="1:19" x14ac:dyDescent="0.3">
      <c r="A2748" s="1" t="s">
        <v>3273</v>
      </c>
      <c r="B2748" s="1" t="s">
        <v>57</v>
      </c>
      <c r="C2748" s="1" t="s">
        <v>15</v>
      </c>
      <c r="D2748" s="2">
        <v>31</v>
      </c>
      <c r="E2748" s="1" t="s">
        <v>16</v>
      </c>
      <c r="F2748" s="1" t="s">
        <v>17</v>
      </c>
      <c r="G2748" s="28">
        <v>43053</v>
      </c>
      <c r="H2748" s="3">
        <v>15486.78</v>
      </c>
      <c r="I2748" s="1" t="s">
        <v>18</v>
      </c>
      <c r="J2748" s="1" t="s">
        <v>27</v>
      </c>
      <c r="K2748" s="1" t="s">
        <v>20</v>
      </c>
      <c r="L2748" s="1" t="s">
        <v>20</v>
      </c>
      <c r="M2748" s="1" t="s">
        <v>21</v>
      </c>
      <c r="N2748" s="1" t="s">
        <v>22</v>
      </c>
      <c r="O2748" s="1" t="s">
        <v>20</v>
      </c>
      <c r="P2748" s="1" t="str">
        <f>IFERROR( LOOKUP(Table1[[#This Row],[Age]],$AO$3:$AO$8,$AP$3:$AP$8), "Out of Range")</f>
        <v>26-35</v>
      </c>
      <c r="Q2748" s="1" t="str">
        <f>TEXT(Table1[[#This Row],[Date Joined]],"DD")</f>
        <v>14</v>
      </c>
      <c r="R2748" s="1" t="str">
        <f>TEXT(Table1[[#This Row],[Date Joined]],"MMM")</f>
        <v>Nov</v>
      </c>
      <c r="S2748" s="1" t="str">
        <f>TEXT(Table1[[#This Row],[Date Joined]],"YYYY")</f>
        <v>2017</v>
      </c>
    </row>
    <row r="2749" spans="1:19" x14ac:dyDescent="0.3">
      <c r="A2749" s="1" t="s">
        <v>3295</v>
      </c>
      <c r="B2749" s="1" t="s">
        <v>60</v>
      </c>
      <c r="C2749" s="1" t="s">
        <v>24</v>
      </c>
      <c r="D2749" s="2">
        <v>31</v>
      </c>
      <c r="E2749" s="1" t="s">
        <v>34</v>
      </c>
      <c r="F2749" s="1" t="s">
        <v>41</v>
      </c>
      <c r="G2749" s="28">
        <v>43053</v>
      </c>
      <c r="H2749" s="3">
        <v>34469.69</v>
      </c>
      <c r="I2749" s="1" t="s">
        <v>18</v>
      </c>
      <c r="J2749" s="1" t="s">
        <v>32</v>
      </c>
      <c r="K2749" s="1" t="s">
        <v>20</v>
      </c>
      <c r="L2749" s="1" t="s">
        <v>28</v>
      </c>
      <c r="M2749" s="1" t="s">
        <v>21</v>
      </c>
      <c r="N2749" s="1" t="s">
        <v>22</v>
      </c>
      <c r="O2749" s="1" t="s">
        <v>20</v>
      </c>
      <c r="P2749" s="1" t="str">
        <f>IFERROR( LOOKUP(Table1[[#This Row],[Age]],$AO$3:$AO$8,$AP$3:$AP$8), "Out of Range")</f>
        <v>26-35</v>
      </c>
      <c r="Q2749" s="1" t="str">
        <f>TEXT(Table1[[#This Row],[Date Joined]],"DD")</f>
        <v>14</v>
      </c>
      <c r="R2749" s="1" t="str">
        <f>TEXT(Table1[[#This Row],[Date Joined]],"MMM")</f>
        <v>Nov</v>
      </c>
      <c r="S2749" s="1" t="str">
        <f>TEXT(Table1[[#This Row],[Date Joined]],"YYYY")</f>
        <v>2017</v>
      </c>
    </row>
    <row r="2750" spans="1:19" x14ac:dyDescent="0.3">
      <c r="A2750" s="1" t="s">
        <v>3299</v>
      </c>
      <c r="B2750" s="1" t="s">
        <v>97</v>
      </c>
      <c r="C2750" s="1" t="s">
        <v>15</v>
      </c>
      <c r="D2750" s="2">
        <v>31</v>
      </c>
      <c r="E2750" s="1" t="s">
        <v>16</v>
      </c>
      <c r="F2750" s="1" t="s">
        <v>41</v>
      </c>
      <c r="G2750" s="28">
        <v>43054</v>
      </c>
      <c r="H2750" s="3">
        <v>8174.73</v>
      </c>
      <c r="I2750" s="1" t="s">
        <v>18</v>
      </c>
      <c r="J2750" s="1" t="s">
        <v>27</v>
      </c>
      <c r="K2750" s="1" t="s">
        <v>28</v>
      </c>
      <c r="L2750" s="1" t="s">
        <v>20</v>
      </c>
      <c r="M2750" s="1" t="s">
        <v>21</v>
      </c>
      <c r="N2750" s="1" t="s">
        <v>22</v>
      </c>
      <c r="O2750" s="1" t="s">
        <v>20</v>
      </c>
      <c r="P2750" s="1" t="str">
        <f>IFERROR( LOOKUP(Table1[[#This Row],[Age]],$AO$3:$AO$8,$AP$3:$AP$8), "Out of Range")</f>
        <v>26-35</v>
      </c>
      <c r="Q2750" s="1" t="str">
        <f>TEXT(Table1[[#This Row],[Date Joined]],"DD")</f>
        <v>15</v>
      </c>
      <c r="R2750" s="1" t="str">
        <f>TEXT(Table1[[#This Row],[Date Joined]],"MMM")</f>
        <v>Nov</v>
      </c>
      <c r="S2750" s="1" t="str">
        <f>TEXT(Table1[[#This Row],[Date Joined]],"YYYY")</f>
        <v>2017</v>
      </c>
    </row>
    <row r="2751" spans="1:19" x14ac:dyDescent="0.3">
      <c r="A2751" s="1" t="s">
        <v>2858</v>
      </c>
      <c r="B2751" s="1" t="s">
        <v>23</v>
      </c>
      <c r="C2751" s="1" t="s">
        <v>15</v>
      </c>
      <c r="D2751" s="2">
        <v>38</v>
      </c>
      <c r="E2751" s="1" t="s">
        <v>16</v>
      </c>
      <c r="F2751" s="1" t="s">
        <v>17</v>
      </c>
      <c r="G2751" s="28">
        <v>43031</v>
      </c>
      <c r="H2751" s="3">
        <v>397.6</v>
      </c>
      <c r="I2751" s="1" t="s">
        <v>18</v>
      </c>
      <c r="J2751" s="1" t="s">
        <v>27</v>
      </c>
      <c r="K2751" s="1" t="s">
        <v>20</v>
      </c>
      <c r="L2751" s="1" t="s">
        <v>20</v>
      </c>
      <c r="M2751" s="1" t="s">
        <v>21</v>
      </c>
      <c r="N2751" s="1" t="s">
        <v>29</v>
      </c>
      <c r="O2751" s="1" t="s">
        <v>20</v>
      </c>
      <c r="P2751" s="1" t="str">
        <f>IFERROR( LOOKUP(Table1[[#This Row],[Age]],$AO$3:$AO$8,$AP$3:$AP$8), "Out of Range")</f>
        <v>35-45</v>
      </c>
      <c r="Q2751" s="1" t="str">
        <f>TEXT(Table1[[#This Row],[Date Joined]],"DD")</f>
        <v>23</v>
      </c>
      <c r="R2751" s="1" t="str">
        <f>TEXT(Table1[[#This Row],[Date Joined]],"MMM")</f>
        <v>Oct</v>
      </c>
      <c r="S2751" s="1" t="str">
        <f>TEXT(Table1[[#This Row],[Date Joined]],"YYYY")</f>
        <v>2017</v>
      </c>
    </row>
    <row r="2752" spans="1:19" x14ac:dyDescent="0.3">
      <c r="A2752" s="1" t="s">
        <v>2859</v>
      </c>
      <c r="B2752" s="1" t="s">
        <v>102</v>
      </c>
      <c r="C2752" s="1" t="s">
        <v>24</v>
      </c>
      <c r="D2752" s="2">
        <v>35</v>
      </c>
      <c r="E2752" s="1" t="s">
        <v>16</v>
      </c>
      <c r="F2752" s="1" t="s">
        <v>26</v>
      </c>
      <c r="G2752" s="28">
        <v>43031</v>
      </c>
      <c r="H2752" s="3">
        <v>79978.81</v>
      </c>
      <c r="I2752" s="1" t="s">
        <v>18</v>
      </c>
      <c r="J2752" s="1" t="s">
        <v>32</v>
      </c>
      <c r="K2752" s="1" t="s">
        <v>20</v>
      </c>
      <c r="L2752" s="1" t="s">
        <v>20</v>
      </c>
      <c r="M2752" s="1" t="s">
        <v>53</v>
      </c>
      <c r="N2752" s="1" t="s">
        <v>22</v>
      </c>
      <c r="O2752" s="1" t="s">
        <v>20</v>
      </c>
      <c r="P2752" s="1" t="str">
        <f>IFERROR( LOOKUP(Table1[[#This Row],[Age]],$AO$3:$AO$8,$AP$3:$AP$8), "Out of Range")</f>
        <v>35-45</v>
      </c>
      <c r="Q2752" s="1" t="str">
        <f>TEXT(Table1[[#This Row],[Date Joined]],"DD")</f>
        <v>23</v>
      </c>
      <c r="R2752" s="1" t="str">
        <f>TEXT(Table1[[#This Row],[Date Joined]],"MMM")</f>
        <v>Oct</v>
      </c>
      <c r="S2752" s="1" t="str">
        <f>TEXT(Table1[[#This Row],[Date Joined]],"YYYY")</f>
        <v>2017</v>
      </c>
    </row>
    <row r="2753" spans="1:19" x14ac:dyDescent="0.3">
      <c r="A2753" s="1" t="s">
        <v>2860</v>
      </c>
      <c r="B2753" s="1" t="s">
        <v>79</v>
      </c>
      <c r="C2753" s="1" t="s">
        <v>24</v>
      </c>
      <c r="D2753" s="2">
        <v>57</v>
      </c>
      <c r="E2753" s="1" t="s">
        <v>40</v>
      </c>
      <c r="F2753" s="1" t="s">
        <v>41</v>
      </c>
      <c r="G2753" s="28">
        <v>43031</v>
      </c>
      <c r="H2753" s="3">
        <v>46489.120000000003</v>
      </c>
      <c r="I2753" s="1" t="s">
        <v>31</v>
      </c>
      <c r="J2753" s="1" t="s">
        <v>27</v>
      </c>
      <c r="K2753" s="1" t="s">
        <v>20</v>
      </c>
      <c r="L2753" s="1" t="s">
        <v>20</v>
      </c>
      <c r="M2753" s="1" t="s">
        <v>21</v>
      </c>
      <c r="N2753" s="1" t="s">
        <v>22</v>
      </c>
      <c r="O2753" s="1" t="s">
        <v>20</v>
      </c>
      <c r="P2753" s="1" t="str">
        <f>IFERROR( LOOKUP(Table1[[#This Row],[Age]],$AO$3:$AO$8,$AP$3:$AP$8), "Out of Range")</f>
        <v>55-65</v>
      </c>
      <c r="Q2753" s="1" t="str">
        <f>TEXT(Table1[[#This Row],[Date Joined]],"DD")</f>
        <v>23</v>
      </c>
      <c r="R2753" s="1" t="str">
        <f>TEXT(Table1[[#This Row],[Date Joined]],"MMM")</f>
        <v>Oct</v>
      </c>
      <c r="S2753" s="1" t="str">
        <f>TEXT(Table1[[#This Row],[Date Joined]],"YYYY")</f>
        <v>2017</v>
      </c>
    </row>
    <row r="2754" spans="1:19" x14ac:dyDescent="0.3">
      <c r="A2754" s="1" t="s">
        <v>2861</v>
      </c>
      <c r="B2754" s="1" t="s">
        <v>98</v>
      </c>
      <c r="C2754" s="1" t="s">
        <v>15</v>
      </c>
      <c r="D2754" s="2">
        <v>64</v>
      </c>
      <c r="E2754" s="1" t="s">
        <v>40</v>
      </c>
      <c r="F2754" s="1" t="s">
        <v>26</v>
      </c>
      <c r="G2754" s="28">
        <v>43031</v>
      </c>
      <c r="H2754" s="3">
        <v>138688.06</v>
      </c>
      <c r="I2754" s="1" t="s">
        <v>31</v>
      </c>
      <c r="J2754" s="1" t="s">
        <v>19</v>
      </c>
      <c r="K2754" s="1" t="s">
        <v>28</v>
      </c>
      <c r="L2754" s="1" t="s">
        <v>20</v>
      </c>
      <c r="M2754" s="1" t="s">
        <v>22</v>
      </c>
      <c r="N2754" s="1" t="s">
        <v>22</v>
      </c>
      <c r="O2754" s="1" t="s">
        <v>20</v>
      </c>
      <c r="P2754" s="1" t="str">
        <f>IFERROR( LOOKUP(Table1[[#This Row],[Age]],$AO$3:$AO$8,$AP$3:$AP$8), "Out of Range")</f>
        <v>55-65</v>
      </c>
      <c r="Q2754" s="1" t="str">
        <f>TEXT(Table1[[#This Row],[Date Joined]],"DD")</f>
        <v>23</v>
      </c>
      <c r="R2754" s="1" t="str">
        <f>TEXT(Table1[[#This Row],[Date Joined]],"MMM")</f>
        <v>Oct</v>
      </c>
      <c r="S2754" s="1" t="str">
        <f>TEXT(Table1[[#This Row],[Date Joined]],"YYYY")</f>
        <v>2017</v>
      </c>
    </row>
    <row r="2755" spans="1:19" x14ac:dyDescent="0.3">
      <c r="A2755" s="1" t="s">
        <v>2862</v>
      </c>
      <c r="B2755" s="1" t="s">
        <v>81</v>
      </c>
      <c r="C2755" s="1" t="s">
        <v>15</v>
      </c>
      <c r="D2755" s="2">
        <v>37</v>
      </c>
      <c r="E2755" s="1" t="s">
        <v>40</v>
      </c>
      <c r="F2755" s="1" t="s">
        <v>26</v>
      </c>
      <c r="G2755" s="28">
        <v>43031</v>
      </c>
      <c r="H2755" s="3">
        <v>56859.040000000001</v>
      </c>
      <c r="I2755" s="1" t="s">
        <v>18</v>
      </c>
      <c r="J2755" s="1" t="s">
        <v>32</v>
      </c>
      <c r="K2755" s="1" t="s">
        <v>28</v>
      </c>
      <c r="L2755" s="1" t="s">
        <v>20</v>
      </c>
      <c r="M2755" s="1" t="s">
        <v>22</v>
      </c>
      <c r="N2755" s="1" t="s">
        <v>22</v>
      </c>
      <c r="O2755" s="1" t="s">
        <v>20</v>
      </c>
      <c r="P2755" s="1" t="str">
        <f>IFERROR( LOOKUP(Table1[[#This Row],[Age]],$AO$3:$AO$8,$AP$3:$AP$8), "Out of Range")</f>
        <v>35-45</v>
      </c>
      <c r="Q2755" s="1" t="str">
        <f>TEXT(Table1[[#This Row],[Date Joined]],"DD")</f>
        <v>23</v>
      </c>
      <c r="R2755" s="1" t="str">
        <f>TEXT(Table1[[#This Row],[Date Joined]],"MMM")</f>
        <v>Oct</v>
      </c>
      <c r="S2755" s="1" t="str">
        <f>TEXT(Table1[[#This Row],[Date Joined]],"YYYY")</f>
        <v>2017</v>
      </c>
    </row>
    <row r="2756" spans="1:19" x14ac:dyDescent="0.3">
      <c r="A2756" s="1" t="s">
        <v>2863</v>
      </c>
      <c r="B2756" s="1" t="s">
        <v>95</v>
      </c>
      <c r="C2756" s="1" t="s">
        <v>24</v>
      </c>
      <c r="D2756" s="2">
        <v>53</v>
      </c>
      <c r="E2756" s="1" t="s">
        <v>40</v>
      </c>
      <c r="F2756" s="1" t="s">
        <v>41</v>
      </c>
      <c r="G2756" s="28">
        <v>43031</v>
      </c>
      <c r="H2756" s="3">
        <v>32412.720000000001</v>
      </c>
      <c r="I2756" s="1" t="s">
        <v>18</v>
      </c>
      <c r="J2756" s="1" t="s">
        <v>27</v>
      </c>
      <c r="K2756" s="1" t="s">
        <v>28</v>
      </c>
      <c r="L2756" s="1" t="s">
        <v>28</v>
      </c>
      <c r="M2756" s="1" t="s">
        <v>22</v>
      </c>
      <c r="N2756" s="1" t="s">
        <v>22</v>
      </c>
      <c r="O2756" s="1" t="s">
        <v>20</v>
      </c>
      <c r="P2756" s="1" t="str">
        <f>IFERROR( LOOKUP(Table1[[#This Row],[Age]],$AO$3:$AO$8,$AP$3:$AP$8), "Out of Range")</f>
        <v>45-55</v>
      </c>
      <c r="Q2756" s="1" t="str">
        <f>TEXT(Table1[[#This Row],[Date Joined]],"DD")</f>
        <v>23</v>
      </c>
      <c r="R2756" s="1" t="str">
        <f>TEXT(Table1[[#This Row],[Date Joined]],"MMM")</f>
        <v>Oct</v>
      </c>
      <c r="S2756" s="1" t="str">
        <f>TEXT(Table1[[#This Row],[Date Joined]],"YYYY")</f>
        <v>2017</v>
      </c>
    </row>
    <row r="2757" spans="1:19" x14ac:dyDescent="0.3">
      <c r="A2757" s="1" t="s">
        <v>2864</v>
      </c>
      <c r="B2757" s="1" t="s">
        <v>79</v>
      </c>
      <c r="C2757" s="1" t="s">
        <v>15</v>
      </c>
      <c r="D2757" s="2">
        <v>40</v>
      </c>
      <c r="E2757" s="1" t="s">
        <v>34</v>
      </c>
      <c r="F2757" s="1" t="s">
        <v>17</v>
      </c>
      <c r="G2757" s="28">
        <v>43031</v>
      </c>
      <c r="H2757" s="3">
        <v>34860.120000000003</v>
      </c>
      <c r="I2757" s="1" t="s">
        <v>18</v>
      </c>
      <c r="J2757" s="1" t="s">
        <v>27</v>
      </c>
      <c r="K2757" s="1" t="s">
        <v>20</v>
      </c>
      <c r="L2757" s="1" t="s">
        <v>20</v>
      </c>
      <c r="M2757" s="1" t="s">
        <v>21</v>
      </c>
      <c r="N2757" s="1" t="s">
        <v>22</v>
      </c>
      <c r="O2757" s="1" t="s">
        <v>20</v>
      </c>
      <c r="P2757" s="1" t="str">
        <f>IFERROR( LOOKUP(Table1[[#This Row],[Age]],$AO$3:$AO$8,$AP$3:$AP$8), "Out of Range")</f>
        <v>35-45</v>
      </c>
      <c r="Q2757" s="1" t="str">
        <f>TEXT(Table1[[#This Row],[Date Joined]],"DD")</f>
        <v>23</v>
      </c>
      <c r="R2757" s="1" t="str">
        <f>TEXT(Table1[[#This Row],[Date Joined]],"MMM")</f>
        <v>Oct</v>
      </c>
      <c r="S2757" s="1" t="str">
        <f>TEXT(Table1[[#This Row],[Date Joined]],"YYYY")</f>
        <v>2017</v>
      </c>
    </row>
    <row r="2758" spans="1:19" x14ac:dyDescent="0.3">
      <c r="A2758" s="1" t="s">
        <v>2865</v>
      </c>
      <c r="B2758" s="1" t="s">
        <v>47</v>
      </c>
      <c r="C2758" s="1" t="s">
        <v>15</v>
      </c>
      <c r="D2758" s="2">
        <v>41</v>
      </c>
      <c r="E2758" s="1" t="s">
        <v>34</v>
      </c>
      <c r="F2758" s="1" t="s">
        <v>41</v>
      </c>
      <c r="G2758" s="28">
        <v>43031</v>
      </c>
      <c r="H2758" s="3">
        <v>13868.73</v>
      </c>
      <c r="I2758" s="1" t="s">
        <v>18</v>
      </c>
      <c r="J2758" s="1" t="s">
        <v>19</v>
      </c>
      <c r="K2758" s="1" t="s">
        <v>20</v>
      </c>
      <c r="L2758" s="1" t="s">
        <v>28</v>
      </c>
      <c r="M2758" s="1" t="s">
        <v>22</v>
      </c>
      <c r="N2758" s="1" t="s">
        <v>22</v>
      </c>
      <c r="O2758" s="1" t="s">
        <v>20</v>
      </c>
      <c r="P2758" s="1" t="str">
        <f>IFERROR( LOOKUP(Table1[[#This Row],[Age]],$AO$3:$AO$8,$AP$3:$AP$8), "Out of Range")</f>
        <v>35-45</v>
      </c>
      <c r="Q2758" s="1" t="str">
        <f>TEXT(Table1[[#This Row],[Date Joined]],"DD")</f>
        <v>23</v>
      </c>
      <c r="R2758" s="1" t="str">
        <f>TEXT(Table1[[#This Row],[Date Joined]],"MMM")</f>
        <v>Oct</v>
      </c>
      <c r="S2758" s="1" t="str">
        <f>TEXT(Table1[[#This Row],[Date Joined]],"YYYY")</f>
        <v>2017</v>
      </c>
    </row>
    <row r="2759" spans="1:19" x14ac:dyDescent="0.3">
      <c r="A2759" s="1" t="s">
        <v>2866</v>
      </c>
      <c r="B2759" s="1" t="s">
        <v>104</v>
      </c>
      <c r="C2759" s="1" t="s">
        <v>24</v>
      </c>
      <c r="D2759" s="2">
        <v>36</v>
      </c>
      <c r="E2759" s="1" t="s">
        <v>34</v>
      </c>
      <c r="F2759" s="1" t="s">
        <v>41</v>
      </c>
      <c r="G2759" s="28">
        <v>43031</v>
      </c>
      <c r="H2759" s="3">
        <v>50594.82</v>
      </c>
      <c r="I2759" s="1" t="s">
        <v>18</v>
      </c>
      <c r="J2759" s="1" t="s">
        <v>22</v>
      </c>
      <c r="K2759" s="1" t="s">
        <v>20</v>
      </c>
      <c r="L2759" s="1" t="s">
        <v>20</v>
      </c>
      <c r="M2759" s="1" t="s">
        <v>22</v>
      </c>
      <c r="N2759" s="1" t="s">
        <v>22</v>
      </c>
      <c r="O2759" s="1" t="s">
        <v>20</v>
      </c>
      <c r="P2759" s="1" t="str">
        <f>IFERROR( LOOKUP(Table1[[#This Row],[Age]],$AO$3:$AO$8,$AP$3:$AP$8), "Out of Range")</f>
        <v>35-45</v>
      </c>
      <c r="Q2759" s="1" t="str">
        <f>TEXT(Table1[[#This Row],[Date Joined]],"DD")</f>
        <v>23</v>
      </c>
      <c r="R2759" s="1" t="str">
        <f>TEXT(Table1[[#This Row],[Date Joined]],"MMM")</f>
        <v>Oct</v>
      </c>
      <c r="S2759" s="1" t="str">
        <f>TEXT(Table1[[#This Row],[Date Joined]],"YYYY")</f>
        <v>2017</v>
      </c>
    </row>
    <row r="2760" spans="1:19" x14ac:dyDescent="0.3">
      <c r="A2760" s="1" t="s">
        <v>2867</v>
      </c>
      <c r="B2760" s="1" t="s">
        <v>101</v>
      </c>
      <c r="C2760" s="1" t="s">
        <v>15</v>
      </c>
      <c r="D2760" s="2">
        <v>37</v>
      </c>
      <c r="E2760" s="1" t="s">
        <v>34</v>
      </c>
      <c r="F2760" s="1" t="s">
        <v>17</v>
      </c>
      <c r="G2760" s="28">
        <v>43031</v>
      </c>
      <c r="H2760" s="3">
        <v>25566.07</v>
      </c>
      <c r="I2760" s="1" t="s">
        <v>18</v>
      </c>
      <c r="J2760" s="1" t="s">
        <v>32</v>
      </c>
      <c r="K2760" s="1" t="s">
        <v>20</v>
      </c>
      <c r="L2760" s="1" t="s">
        <v>20</v>
      </c>
      <c r="M2760" s="1" t="s">
        <v>21</v>
      </c>
      <c r="N2760" s="1" t="s">
        <v>22</v>
      </c>
      <c r="O2760" s="1" t="s">
        <v>20</v>
      </c>
      <c r="P2760" s="1" t="str">
        <f>IFERROR( LOOKUP(Table1[[#This Row],[Age]],$AO$3:$AO$8,$AP$3:$AP$8), "Out of Range")</f>
        <v>35-45</v>
      </c>
      <c r="Q2760" s="1" t="str">
        <f>TEXT(Table1[[#This Row],[Date Joined]],"DD")</f>
        <v>23</v>
      </c>
      <c r="R2760" s="1" t="str">
        <f>TEXT(Table1[[#This Row],[Date Joined]],"MMM")</f>
        <v>Oct</v>
      </c>
      <c r="S2760" s="1" t="str">
        <f>TEXT(Table1[[#This Row],[Date Joined]],"YYYY")</f>
        <v>2017</v>
      </c>
    </row>
    <row r="2761" spans="1:19" x14ac:dyDescent="0.3">
      <c r="A2761" s="1" t="s">
        <v>2868</v>
      </c>
      <c r="B2761" s="1" t="s">
        <v>78</v>
      </c>
      <c r="C2761" s="1" t="s">
        <v>24</v>
      </c>
      <c r="D2761" s="2">
        <v>39</v>
      </c>
      <c r="E2761" s="1" t="s">
        <v>34</v>
      </c>
      <c r="F2761" s="1" t="s">
        <v>41</v>
      </c>
      <c r="G2761" s="28">
        <v>43031</v>
      </c>
      <c r="H2761" s="3">
        <v>103833.28</v>
      </c>
      <c r="I2761" s="1" t="s">
        <v>18</v>
      </c>
      <c r="J2761" s="1" t="s">
        <v>27</v>
      </c>
      <c r="K2761" s="1" t="s">
        <v>28</v>
      </c>
      <c r="L2761" s="1" t="s">
        <v>20</v>
      </c>
      <c r="M2761" s="1" t="s">
        <v>21</v>
      </c>
      <c r="N2761" s="1" t="s">
        <v>29</v>
      </c>
      <c r="O2761" s="1" t="s">
        <v>20</v>
      </c>
      <c r="P2761" s="1" t="str">
        <f>IFERROR( LOOKUP(Table1[[#This Row],[Age]],$AO$3:$AO$8,$AP$3:$AP$8), "Out of Range")</f>
        <v>35-45</v>
      </c>
      <c r="Q2761" s="1" t="str">
        <f>TEXT(Table1[[#This Row],[Date Joined]],"DD")</f>
        <v>23</v>
      </c>
      <c r="R2761" s="1" t="str">
        <f>TEXT(Table1[[#This Row],[Date Joined]],"MMM")</f>
        <v>Oct</v>
      </c>
      <c r="S2761" s="1" t="str">
        <f>TEXT(Table1[[#This Row],[Date Joined]],"YYYY")</f>
        <v>2017</v>
      </c>
    </row>
    <row r="2762" spans="1:19" x14ac:dyDescent="0.3">
      <c r="A2762" s="1" t="s">
        <v>3305</v>
      </c>
      <c r="B2762" s="1" t="s">
        <v>73</v>
      </c>
      <c r="C2762" s="1" t="s">
        <v>24</v>
      </c>
      <c r="D2762" s="2">
        <v>31</v>
      </c>
      <c r="E2762" s="1" t="s">
        <v>16</v>
      </c>
      <c r="F2762" s="1" t="s">
        <v>17</v>
      </c>
      <c r="G2762" s="28">
        <v>43054</v>
      </c>
      <c r="H2762" s="3">
        <v>63673.21</v>
      </c>
      <c r="I2762" s="1" t="s">
        <v>18</v>
      </c>
      <c r="J2762" s="1" t="s">
        <v>32</v>
      </c>
      <c r="K2762" s="1" t="s">
        <v>28</v>
      </c>
      <c r="L2762" s="1" t="s">
        <v>28</v>
      </c>
      <c r="M2762" s="1" t="s">
        <v>22</v>
      </c>
      <c r="N2762" s="1" t="s">
        <v>22</v>
      </c>
      <c r="O2762" s="1" t="s">
        <v>20</v>
      </c>
      <c r="P2762" s="1" t="str">
        <f>IFERROR( LOOKUP(Table1[[#This Row],[Age]],$AO$3:$AO$8,$AP$3:$AP$8), "Out of Range")</f>
        <v>26-35</v>
      </c>
      <c r="Q2762" s="1" t="str">
        <f>TEXT(Table1[[#This Row],[Date Joined]],"DD")</f>
        <v>15</v>
      </c>
      <c r="R2762" s="1" t="str">
        <f>TEXT(Table1[[#This Row],[Date Joined]],"MMM")</f>
        <v>Nov</v>
      </c>
      <c r="S2762" s="1" t="str">
        <f>TEXT(Table1[[#This Row],[Date Joined]],"YYYY")</f>
        <v>2017</v>
      </c>
    </row>
    <row r="2763" spans="1:19" x14ac:dyDescent="0.3">
      <c r="A2763" s="1" t="s">
        <v>2870</v>
      </c>
      <c r="B2763" s="1" t="s">
        <v>50</v>
      </c>
      <c r="C2763" s="1" t="s">
        <v>24</v>
      </c>
      <c r="D2763" s="2">
        <v>23</v>
      </c>
      <c r="E2763" s="1" t="s">
        <v>25</v>
      </c>
      <c r="F2763" s="1" t="s">
        <v>17</v>
      </c>
      <c r="G2763" s="28">
        <v>43031</v>
      </c>
      <c r="H2763" s="3">
        <v>40766.33</v>
      </c>
      <c r="I2763" s="1" t="s">
        <v>49</v>
      </c>
      <c r="J2763" s="1" t="s">
        <v>27</v>
      </c>
      <c r="K2763" s="1" t="s">
        <v>28</v>
      </c>
      <c r="L2763" s="1" t="s">
        <v>20</v>
      </c>
      <c r="M2763" s="1" t="s">
        <v>22</v>
      </c>
      <c r="N2763" s="1" t="s">
        <v>22</v>
      </c>
      <c r="O2763" s="1" t="s">
        <v>20</v>
      </c>
      <c r="P2763" s="1" t="str">
        <f>IFERROR( LOOKUP(Table1[[#This Row],[Age]],$AO$3:$AO$8,$AP$3:$AP$8), "Out of Range")</f>
        <v>15-25</v>
      </c>
      <c r="Q2763" s="1" t="str">
        <f>TEXT(Table1[[#This Row],[Date Joined]],"DD")</f>
        <v>23</v>
      </c>
      <c r="R2763" s="1" t="str">
        <f>TEXT(Table1[[#This Row],[Date Joined]],"MMM")</f>
        <v>Oct</v>
      </c>
      <c r="S2763" s="1" t="str">
        <f>TEXT(Table1[[#This Row],[Date Joined]],"YYYY")</f>
        <v>2017</v>
      </c>
    </row>
    <row r="2764" spans="1:19" x14ac:dyDescent="0.3">
      <c r="A2764" s="1" t="s">
        <v>3315</v>
      </c>
      <c r="B2764" s="1" t="s">
        <v>80</v>
      </c>
      <c r="C2764" s="1" t="s">
        <v>24</v>
      </c>
      <c r="D2764" s="2">
        <v>31</v>
      </c>
      <c r="E2764" s="1" t="s">
        <v>16</v>
      </c>
      <c r="F2764" s="1" t="s">
        <v>17</v>
      </c>
      <c r="G2764" s="28">
        <v>43055</v>
      </c>
      <c r="H2764" s="3">
        <v>43725.31</v>
      </c>
      <c r="I2764" s="1" t="s">
        <v>18</v>
      </c>
      <c r="J2764" s="1" t="s">
        <v>19</v>
      </c>
      <c r="K2764" s="1" t="s">
        <v>20</v>
      </c>
      <c r="L2764" s="1" t="s">
        <v>28</v>
      </c>
      <c r="M2764" s="1" t="s">
        <v>53</v>
      </c>
      <c r="N2764" s="1" t="s">
        <v>22</v>
      </c>
      <c r="O2764" s="1" t="s">
        <v>20</v>
      </c>
      <c r="P2764" s="1" t="str">
        <f>IFERROR( LOOKUP(Table1[[#This Row],[Age]],$AO$3:$AO$8,$AP$3:$AP$8), "Out of Range")</f>
        <v>26-35</v>
      </c>
      <c r="Q2764" s="1" t="str">
        <f>TEXT(Table1[[#This Row],[Date Joined]],"DD")</f>
        <v>16</v>
      </c>
      <c r="R2764" s="1" t="str">
        <f>TEXT(Table1[[#This Row],[Date Joined]],"MMM")</f>
        <v>Nov</v>
      </c>
      <c r="S2764" s="1" t="str">
        <f>TEXT(Table1[[#This Row],[Date Joined]],"YYYY")</f>
        <v>2017</v>
      </c>
    </row>
    <row r="2765" spans="1:19" x14ac:dyDescent="0.3">
      <c r="A2765" s="1" t="s">
        <v>2872</v>
      </c>
      <c r="B2765" s="1" t="s">
        <v>14</v>
      </c>
      <c r="C2765" s="1" t="s">
        <v>15</v>
      </c>
      <c r="D2765" s="2">
        <v>44</v>
      </c>
      <c r="E2765" s="1" t="s">
        <v>16</v>
      </c>
      <c r="F2765" s="1" t="s">
        <v>26</v>
      </c>
      <c r="G2765" s="28">
        <v>43032</v>
      </c>
      <c r="H2765" s="3">
        <v>90240.81</v>
      </c>
      <c r="I2765" s="1" t="s">
        <v>18</v>
      </c>
      <c r="J2765" s="1" t="s">
        <v>32</v>
      </c>
      <c r="K2765" s="1" t="s">
        <v>20</v>
      </c>
      <c r="L2765" s="1" t="s">
        <v>20</v>
      </c>
      <c r="M2765" s="1" t="s">
        <v>53</v>
      </c>
      <c r="N2765" s="1" t="s">
        <v>22</v>
      </c>
      <c r="O2765" s="1" t="s">
        <v>20</v>
      </c>
      <c r="P2765" s="1" t="str">
        <f>IFERROR( LOOKUP(Table1[[#This Row],[Age]],$AO$3:$AO$8,$AP$3:$AP$8), "Out of Range")</f>
        <v>35-45</v>
      </c>
      <c r="Q2765" s="1" t="str">
        <f>TEXT(Table1[[#This Row],[Date Joined]],"DD")</f>
        <v>24</v>
      </c>
      <c r="R2765" s="1" t="str">
        <f>TEXT(Table1[[#This Row],[Date Joined]],"MMM")</f>
        <v>Oct</v>
      </c>
      <c r="S2765" s="1" t="str">
        <f>TEXT(Table1[[#This Row],[Date Joined]],"YYYY")</f>
        <v>2017</v>
      </c>
    </row>
    <row r="2766" spans="1:19" x14ac:dyDescent="0.3">
      <c r="A2766" s="1" t="s">
        <v>3327</v>
      </c>
      <c r="B2766" s="1" t="s">
        <v>99</v>
      </c>
      <c r="C2766" s="1" t="s">
        <v>15</v>
      </c>
      <c r="D2766" s="2">
        <v>31</v>
      </c>
      <c r="E2766" s="1" t="s">
        <v>16</v>
      </c>
      <c r="F2766" s="1" t="s">
        <v>26</v>
      </c>
      <c r="G2766" s="28">
        <v>43056</v>
      </c>
      <c r="H2766" s="3">
        <v>76328.479999999996</v>
      </c>
      <c r="I2766" s="1" t="s">
        <v>18</v>
      </c>
      <c r="J2766" s="1" t="s">
        <v>27</v>
      </c>
      <c r="K2766" s="1" t="s">
        <v>20</v>
      </c>
      <c r="L2766" s="1" t="s">
        <v>28</v>
      </c>
      <c r="M2766" s="1" t="s">
        <v>53</v>
      </c>
      <c r="N2766" s="1" t="s">
        <v>22</v>
      </c>
      <c r="O2766" s="1" t="s">
        <v>20</v>
      </c>
      <c r="P2766" s="1" t="str">
        <f>IFERROR( LOOKUP(Table1[[#This Row],[Age]],$AO$3:$AO$8,$AP$3:$AP$8), "Out of Range")</f>
        <v>26-35</v>
      </c>
      <c r="Q2766" s="1" t="str">
        <f>TEXT(Table1[[#This Row],[Date Joined]],"DD")</f>
        <v>17</v>
      </c>
      <c r="R2766" s="1" t="str">
        <f>TEXT(Table1[[#This Row],[Date Joined]],"MMM")</f>
        <v>Nov</v>
      </c>
      <c r="S2766" s="1" t="str">
        <f>TEXT(Table1[[#This Row],[Date Joined]],"YYYY")</f>
        <v>2017</v>
      </c>
    </row>
    <row r="2767" spans="1:19" x14ac:dyDescent="0.3">
      <c r="A2767" s="1" t="s">
        <v>3333</v>
      </c>
      <c r="B2767" s="1" t="s">
        <v>68</v>
      </c>
      <c r="C2767" s="1" t="s">
        <v>15</v>
      </c>
      <c r="D2767" s="2">
        <v>31</v>
      </c>
      <c r="E2767" s="1" t="s">
        <v>16</v>
      </c>
      <c r="F2767" s="1" t="s">
        <v>17</v>
      </c>
      <c r="G2767" s="28">
        <v>43056</v>
      </c>
      <c r="H2767" s="3">
        <v>14647.15</v>
      </c>
      <c r="I2767" s="1" t="s">
        <v>18</v>
      </c>
      <c r="J2767" s="1" t="s">
        <v>32</v>
      </c>
      <c r="K2767" s="1" t="s">
        <v>20</v>
      </c>
      <c r="L2767" s="1" t="s">
        <v>20</v>
      </c>
      <c r="M2767" s="1" t="s">
        <v>21</v>
      </c>
      <c r="N2767" s="1" t="s">
        <v>22</v>
      </c>
      <c r="O2767" s="1" t="s">
        <v>28</v>
      </c>
      <c r="P2767" s="1" t="str">
        <f>IFERROR( LOOKUP(Table1[[#This Row],[Age]],$AO$3:$AO$8,$AP$3:$AP$8), "Out of Range")</f>
        <v>26-35</v>
      </c>
      <c r="Q2767" s="1" t="str">
        <f>TEXT(Table1[[#This Row],[Date Joined]],"DD")</f>
        <v>17</v>
      </c>
      <c r="R2767" s="1" t="str">
        <f>TEXT(Table1[[#This Row],[Date Joined]],"MMM")</f>
        <v>Nov</v>
      </c>
      <c r="S2767" s="1" t="str">
        <f>TEXT(Table1[[#This Row],[Date Joined]],"YYYY")</f>
        <v>2017</v>
      </c>
    </row>
    <row r="2768" spans="1:19" x14ac:dyDescent="0.3">
      <c r="A2768" s="1" t="s">
        <v>3416</v>
      </c>
      <c r="B2768" s="1" t="s">
        <v>104</v>
      </c>
      <c r="C2768" s="1" t="s">
        <v>15</v>
      </c>
      <c r="D2768" s="2">
        <v>31</v>
      </c>
      <c r="E2768" s="1" t="s">
        <v>16</v>
      </c>
      <c r="F2768" s="1" t="s">
        <v>17</v>
      </c>
      <c r="G2768" s="28">
        <v>43062</v>
      </c>
      <c r="H2768" s="3">
        <v>30662.03</v>
      </c>
      <c r="I2768" s="1" t="s">
        <v>31</v>
      </c>
      <c r="J2768" s="1" t="s">
        <v>27</v>
      </c>
      <c r="K2768" s="1" t="s">
        <v>28</v>
      </c>
      <c r="L2768" s="1" t="s">
        <v>20</v>
      </c>
      <c r="M2768" s="1" t="s">
        <v>22</v>
      </c>
      <c r="N2768" s="1" t="s">
        <v>22</v>
      </c>
      <c r="O2768" s="1" t="s">
        <v>20</v>
      </c>
      <c r="P2768" s="1" t="str">
        <f>IFERROR( LOOKUP(Table1[[#This Row],[Age]],$AO$3:$AO$8,$AP$3:$AP$8), "Out of Range")</f>
        <v>26-35</v>
      </c>
      <c r="Q2768" s="1" t="str">
        <f>TEXT(Table1[[#This Row],[Date Joined]],"DD")</f>
        <v>23</v>
      </c>
      <c r="R2768" s="1" t="str">
        <f>TEXT(Table1[[#This Row],[Date Joined]],"MMM")</f>
        <v>Nov</v>
      </c>
      <c r="S2768" s="1" t="str">
        <f>TEXT(Table1[[#This Row],[Date Joined]],"YYYY")</f>
        <v>2017</v>
      </c>
    </row>
    <row r="2769" spans="1:19" x14ac:dyDescent="0.3">
      <c r="A2769" s="1" t="s">
        <v>2876</v>
      </c>
      <c r="B2769" s="1" t="s">
        <v>23</v>
      </c>
      <c r="C2769" s="1" t="s">
        <v>15</v>
      </c>
      <c r="D2769" s="2">
        <v>48</v>
      </c>
      <c r="E2769" s="1" t="s">
        <v>16</v>
      </c>
      <c r="F2769" s="1" t="s">
        <v>41</v>
      </c>
      <c r="G2769" s="28">
        <v>43032</v>
      </c>
      <c r="H2769" s="3">
        <v>113043.21</v>
      </c>
      <c r="I2769" s="1" t="s">
        <v>18</v>
      </c>
      <c r="J2769" s="1" t="s">
        <v>27</v>
      </c>
      <c r="K2769" s="1" t="s">
        <v>20</v>
      </c>
      <c r="L2769" s="1" t="s">
        <v>20</v>
      </c>
      <c r="M2769" s="1" t="s">
        <v>22</v>
      </c>
      <c r="N2769" s="1" t="s">
        <v>22</v>
      </c>
      <c r="O2769" s="1" t="s">
        <v>20</v>
      </c>
      <c r="P2769" s="1" t="str">
        <f>IFERROR( LOOKUP(Table1[[#This Row],[Age]],$AO$3:$AO$8,$AP$3:$AP$8), "Out of Range")</f>
        <v>45-55</v>
      </c>
      <c r="Q2769" s="1" t="str">
        <f>TEXT(Table1[[#This Row],[Date Joined]],"DD")</f>
        <v>24</v>
      </c>
      <c r="R2769" s="1" t="str">
        <f>TEXT(Table1[[#This Row],[Date Joined]],"MMM")</f>
        <v>Oct</v>
      </c>
      <c r="S2769" s="1" t="str">
        <f>TEXT(Table1[[#This Row],[Date Joined]],"YYYY")</f>
        <v>2017</v>
      </c>
    </row>
    <row r="2770" spans="1:19" x14ac:dyDescent="0.3">
      <c r="A2770" s="1" t="s">
        <v>2877</v>
      </c>
      <c r="B2770" s="1" t="s">
        <v>51</v>
      </c>
      <c r="C2770" s="1" t="s">
        <v>15</v>
      </c>
      <c r="D2770" s="2">
        <v>38</v>
      </c>
      <c r="E2770" s="1" t="s">
        <v>16</v>
      </c>
      <c r="F2770" s="1" t="s">
        <v>17</v>
      </c>
      <c r="G2770" s="28">
        <v>43032</v>
      </c>
      <c r="H2770" s="3">
        <v>79472.37</v>
      </c>
      <c r="I2770" s="1" t="s">
        <v>18</v>
      </c>
      <c r="J2770" s="1" t="s">
        <v>27</v>
      </c>
      <c r="K2770" s="1" t="s">
        <v>28</v>
      </c>
      <c r="L2770" s="1" t="s">
        <v>20</v>
      </c>
      <c r="M2770" s="1" t="s">
        <v>22</v>
      </c>
      <c r="N2770" s="1" t="s">
        <v>22</v>
      </c>
      <c r="O2770" s="1" t="s">
        <v>20</v>
      </c>
      <c r="P2770" s="1" t="str">
        <f>IFERROR( LOOKUP(Table1[[#This Row],[Age]],$AO$3:$AO$8,$AP$3:$AP$8), "Out of Range")</f>
        <v>35-45</v>
      </c>
      <c r="Q2770" s="1" t="str">
        <f>TEXT(Table1[[#This Row],[Date Joined]],"DD")</f>
        <v>24</v>
      </c>
      <c r="R2770" s="1" t="str">
        <f>TEXT(Table1[[#This Row],[Date Joined]],"MMM")</f>
        <v>Oct</v>
      </c>
      <c r="S2770" s="1" t="str">
        <f>TEXT(Table1[[#This Row],[Date Joined]],"YYYY")</f>
        <v>2017</v>
      </c>
    </row>
    <row r="2771" spans="1:19" x14ac:dyDescent="0.3">
      <c r="A2771" s="1" t="s">
        <v>2878</v>
      </c>
      <c r="B2771" s="1" t="s">
        <v>78</v>
      </c>
      <c r="C2771" s="1" t="s">
        <v>24</v>
      </c>
      <c r="D2771" s="2">
        <v>35</v>
      </c>
      <c r="E2771" s="1" t="s">
        <v>16</v>
      </c>
      <c r="F2771" s="1" t="s">
        <v>17</v>
      </c>
      <c r="G2771" s="28">
        <v>43032</v>
      </c>
      <c r="H2771" s="3">
        <v>80296.039999999994</v>
      </c>
      <c r="I2771" s="1" t="s">
        <v>18</v>
      </c>
      <c r="J2771" s="1" t="s">
        <v>27</v>
      </c>
      <c r="K2771" s="1" t="s">
        <v>20</v>
      </c>
      <c r="L2771" s="1" t="s">
        <v>20</v>
      </c>
      <c r="M2771" s="1" t="s">
        <v>21</v>
      </c>
      <c r="N2771" s="1" t="s">
        <v>22</v>
      </c>
      <c r="O2771" s="1" t="s">
        <v>20</v>
      </c>
      <c r="P2771" s="1" t="str">
        <f>IFERROR( LOOKUP(Table1[[#This Row],[Age]],$AO$3:$AO$8,$AP$3:$AP$8), "Out of Range")</f>
        <v>35-45</v>
      </c>
      <c r="Q2771" s="1" t="str">
        <f>TEXT(Table1[[#This Row],[Date Joined]],"DD")</f>
        <v>24</v>
      </c>
      <c r="R2771" s="1" t="str">
        <f>TEXT(Table1[[#This Row],[Date Joined]],"MMM")</f>
        <v>Oct</v>
      </c>
      <c r="S2771" s="1" t="str">
        <f>TEXT(Table1[[#This Row],[Date Joined]],"YYYY")</f>
        <v>2017</v>
      </c>
    </row>
    <row r="2772" spans="1:19" x14ac:dyDescent="0.3">
      <c r="A2772" s="1" t="s">
        <v>3486</v>
      </c>
      <c r="B2772" s="1" t="s">
        <v>83</v>
      </c>
      <c r="C2772" s="1" t="s">
        <v>15</v>
      </c>
      <c r="D2772" s="2">
        <v>31</v>
      </c>
      <c r="E2772" s="1" t="s">
        <v>16</v>
      </c>
      <c r="F2772" s="1" t="s">
        <v>26</v>
      </c>
      <c r="G2772" s="28">
        <v>43066</v>
      </c>
      <c r="H2772" s="3">
        <v>24254.6</v>
      </c>
      <c r="I2772" s="1" t="s">
        <v>18</v>
      </c>
      <c r="J2772" s="1" t="s">
        <v>22</v>
      </c>
      <c r="K2772" s="1" t="s">
        <v>20</v>
      </c>
      <c r="L2772" s="1" t="s">
        <v>20</v>
      </c>
      <c r="M2772" s="1" t="s">
        <v>21</v>
      </c>
      <c r="N2772" s="1" t="s">
        <v>29</v>
      </c>
      <c r="O2772" s="1" t="s">
        <v>20</v>
      </c>
      <c r="P2772" s="1" t="str">
        <f>IFERROR( LOOKUP(Table1[[#This Row],[Age]],$AO$3:$AO$8,$AP$3:$AP$8), "Out of Range")</f>
        <v>26-35</v>
      </c>
      <c r="Q2772" s="1" t="str">
        <f>TEXT(Table1[[#This Row],[Date Joined]],"DD")</f>
        <v>27</v>
      </c>
      <c r="R2772" s="1" t="str">
        <f>TEXT(Table1[[#This Row],[Date Joined]],"MMM")</f>
        <v>Nov</v>
      </c>
      <c r="S2772" s="1" t="str">
        <f>TEXT(Table1[[#This Row],[Date Joined]],"YYYY")</f>
        <v>2017</v>
      </c>
    </row>
    <row r="2773" spans="1:19" x14ac:dyDescent="0.3">
      <c r="A2773" s="1" t="s">
        <v>2880</v>
      </c>
      <c r="B2773" s="1" t="s">
        <v>43</v>
      </c>
      <c r="C2773" s="1" t="s">
        <v>15</v>
      </c>
      <c r="D2773" s="2">
        <v>38</v>
      </c>
      <c r="E2773" s="1" t="s">
        <v>16</v>
      </c>
      <c r="F2773" s="1" t="s">
        <v>41</v>
      </c>
      <c r="G2773" s="28">
        <v>43032</v>
      </c>
      <c r="H2773" s="3">
        <v>98634.09</v>
      </c>
      <c r="I2773" s="1" t="s">
        <v>18</v>
      </c>
      <c r="J2773" s="1" t="s">
        <v>27</v>
      </c>
      <c r="K2773" s="1" t="s">
        <v>28</v>
      </c>
      <c r="L2773" s="1" t="s">
        <v>20</v>
      </c>
      <c r="M2773" s="1" t="s">
        <v>53</v>
      </c>
      <c r="N2773" s="1" t="s">
        <v>22</v>
      </c>
      <c r="O2773" s="1" t="s">
        <v>20</v>
      </c>
      <c r="P2773" s="1" t="str">
        <f>IFERROR( LOOKUP(Table1[[#This Row],[Age]],$AO$3:$AO$8,$AP$3:$AP$8), "Out of Range")</f>
        <v>35-45</v>
      </c>
      <c r="Q2773" s="1" t="str">
        <f>TEXT(Table1[[#This Row],[Date Joined]],"DD")</f>
        <v>24</v>
      </c>
      <c r="R2773" s="1" t="str">
        <f>TEXT(Table1[[#This Row],[Date Joined]],"MMM")</f>
        <v>Oct</v>
      </c>
      <c r="S2773" s="1" t="str">
        <f>TEXT(Table1[[#This Row],[Date Joined]],"YYYY")</f>
        <v>2017</v>
      </c>
    </row>
    <row r="2774" spans="1:19" x14ac:dyDescent="0.3">
      <c r="A2774" s="1" t="s">
        <v>2881</v>
      </c>
      <c r="B2774" s="1" t="s">
        <v>99</v>
      </c>
      <c r="C2774" s="1" t="s">
        <v>15</v>
      </c>
      <c r="D2774" s="2">
        <v>64</v>
      </c>
      <c r="E2774" s="1" t="s">
        <v>40</v>
      </c>
      <c r="F2774" s="1" t="s">
        <v>26</v>
      </c>
      <c r="G2774" s="28">
        <v>43032</v>
      </c>
      <c r="H2774" s="3">
        <v>37303.85</v>
      </c>
      <c r="I2774" s="1" t="s">
        <v>31</v>
      </c>
      <c r="J2774" s="1" t="s">
        <v>32</v>
      </c>
      <c r="K2774" s="1" t="s">
        <v>20</v>
      </c>
      <c r="L2774" s="1" t="s">
        <v>20</v>
      </c>
      <c r="M2774" s="1" t="s">
        <v>21</v>
      </c>
      <c r="N2774" s="1" t="s">
        <v>22</v>
      </c>
      <c r="O2774" s="1" t="s">
        <v>20</v>
      </c>
      <c r="P2774" s="1" t="str">
        <f>IFERROR( LOOKUP(Table1[[#This Row],[Age]],$AO$3:$AO$8,$AP$3:$AP$8), "Out of Range")</f>
        <v>55-65</v>
      </c>
      <c r="Q2774" s="1" t="str">
        <f>TEXT(Table1[[#This Row],[Date Joined]],"DD")</f>
        <v>24</v>
      </c>
      <c r="R2774" s="1" t="str">
        <f>TEXT(Table1[[#This Row],[Date Joined]],"MMM")</f>
        <v>Oct</v>
      </c>
      <c r="S2774" s="1" t="str">
        <f>TEXT(Table1[[#This Row],[Date Joined]],"YYYY")</f>
        <v>2017</v>
      </c>
    </row>
    <row r="2775" spans="1:19" x14ac:dyDescent="0.3">
      <c r="A2775" s="1" t="s">
        <v>2882</v>
      </c>
      <c r="B2775" s="1" t="s">
        <v>62</v>
      </c>
      <c r="C2775" s="1" t="s">
        <v>24</v>
      </c>
      <c r="D2775" s="2">
        <v>43</v>
      </c>
      <c r="E2775" s="1" t="s">
        <v>40</v>
      </c>
      <c r="F2775" s="1" t="s">
        <v>26</v>
      </c>
      <c r="G2775" s="28">
        <v>43032</v>
      </c>
      <c r="H2775" s="3">
        <v>60848.21</v>
      </c>
      <c r="I2775" s="1" t="s">
        <v>49</v>
      </c>
      <c r="J2775" s="1" t="s">
        <v>32</v>
      </c>
      <c r="K2775" s="1" t="s">
        <v>28</v>
      </c>
      <c r="L2775" s="1" t="s">
        <v>20</v>
      </c>
      <c r="M2775" s="1" t="s">
        <v>53</v>
      </c>
      <c r="N2775" s="1" t="s">
        <v>22</v>
      </c>
      <c r="O2775" s="1" t="s">
        <v>28</v>
      </c>
      <c r="P2775" s="1" t="str">
        <f>IFERROR( LOOKUP(Table1[[#This Row],[Age]],$AO$3:$AO$8,$AP$3:$AP$8), "Out of Range")</f>
        <v>35-45</v>
      </c>
      <c r="Q2775" s="1" t="str">
        <f>TEXT(Table1[[#This Row],[Date Joined]],"DD")</f>
        <v>24</v>
      </c>
      <c r="R2775" s="1" t="str">
        <f>TEXT(Table1[[#This Row],[Date Joined]],"MMM")</f>
        <v>Oct</v>
      </c>
      <c r="S2775" s="1" t="str">
        <f>TEXT(Table1[[#This Row],[Date Joined]],"YYYY")</f>
        <v>2017</v>
      </c>
    </row>
    <row r="2776" spans="1:19" x14ac:dyDescent="0.3">
      <c r="A2776" s="1" t="s">
        <v>2883</v>
      </c>
      <c r="B2776" s="1" t="s">
        <v>57</v>
      </c>
      <c r="C2776" s="1" t="s">
        <v>15</v>
      </c>
      <c r="D2776" s="2">
        <v>50</v>
      </c>
      <c r="E2776" s="1" t="s">
        <v>40</v>
      </c>
      <c r="F2776" s="1" t="s">
        <v>26</v>
      </c>
      <c r="G2776" s="28">
        <v>43032</v>
      </c>
      <c r="H2776" s="3">
        <v>67373.16</v>
      </c>
      <c r="I2776" s="1" t="s">
        <v>18</v>
      </c>
      <c r="J2776" s="1" t="s">
        <v>32</v>
      </c>
      <c r="K2776" s="1" t="s">
        <v>20</v>
      </c>
      <c r="L2776" s="1" t="s">
        <v>20</v>
      </c>
      <c r="M2776" s="1" t="s">
        <v>22</v>
      </c>
      <c r="N2776" s="1" t="s">
        <v>22</v>
      </c>
      <c r="O2776" s="1" t="s">
        <v>20</v>
      </c>
      <c r="P2776" s="1" t="str">
        <f>IFERROR( LOOKUP(Table1[[#This Row],[Age]],$AO$3:$AO$8,$AP$3:$AP$8), "Out of Range")</f>
        <v>45-55</v>
      </c>
      <c r="Q2776" s="1" t="str">
        <f>TEXT(Table1[[#This Row],[Date Joined]],"DD")</f>
        <v>24</v>
      </c>
      <c r="R2776" s="1" t="str">
        <f>TEXT(Table1[[#This Row],[Date Joined]],"MMM")</f>
        <v>Oct</v>
      </c>
      <c r="S2776" s="1" t="str">
        <f>TEXT(Table1[[#This Row],[Date Joined]],"YYYY")</f>
        <v>2017</v>
      </c>
    </row>
    <row r="2777" spans="1:19" x14ac:dyDescent="0.3">
      <c r="A2777" s="1" t="s">
        <v>2884</v>
      </c>
      <c r="B2777" s="1" t="s">
        <v>102</v>
      </c>
      <c r="C2777" s="1" t="s">
        <v>15</v>
      </c>
      <c r="D2777" s="2">
        <v>53</v>
      </c>
      <c r="E2777" s="1" t="s">
        <v>40</v>
      </c>
      <c r="F2777" s="1" t="s">
        <v>26</v>
      </c>
      <c r="G2777" s="28">
        <v>43032</v>
      </c>
      <c r="H2777" s="3">
        <v>66777.52</v>
      </c>
      <c r="I2777" s="1" t="s">
        <v>18</v>
      </c>
      <c r="J2777" s="1" t="s">
        <v>27</v>
      </c>
      <c r="K2777" s="1" t="s">
        <v>28</v>
      </c>
      <c r="L2777" s="1" t="s">
        <v>20</v>
      </c>
      <c r="M2777" s="1" t="s">
        <v>22</v>
      </c>
      <c r="N2777" s="1" t="s">
        <v>22</v>
      </c>
      <c r="O2777" s="1" t="s">
        <v>20</v>
      </c>
      <c r="P2777" s="1" t="str">
        <f>IFERROR( LOOKUP(Table1[[#This Row],[Age]],$AO$3:$AO$8,$AP$3:$AP$8), "Out of Range")</f>
        <v>45-55</v>
      </c>
      <c r="Q2777" s="1" t="str">
        <f>TEXT(Table1[[#This Row],[Date Joined]],"DD")</f>
        <v>24</v>
      </c>
      <c r="R2777" s="1" t="str">
        <f>TEXT(Table1[[#This Row],[Date Joined]],"MMM")</f>
        <v>Oct</v>
      </c>
      <c r="S2777" s="1" t="str">
        <f>TEXT(Table1[[#This Row],[Date Joined]],"YYYY")</f>
        <v>2017</v>
      </c>
    </row>
    <row r="2778" spans="1:19" x14ac:dyDescent="0.3">
      <c r="A2778" s="1" t="s">
        <v>2885</v>
      </c>
      <c r="B2778" s="1" t="s">
        <v>33</v>
      </c>
      <c r="C2778" s="1" t="s">
        <v>15</v>
      </c>
      <c r="D2778" s="2">
        <v>59</v>
      </c>
      <c r="E2778" s="1" t="s">
        <v>40</v>
      </c>
      <c r="F2778" s="1" t="s">
        <v>26</v>
      </c>
      <c r="G2778" s="28">
        <v>43032</v>
      </c>
      <c r="H2778" s="3">
        <v>19945.96</v>
      </c>
      <c r="I2778" s="1" t="s">
        <v>18</v>
      </c>
      <c r="J2778" s="1" t="s">
        <v>19</v>
      </c>
      <c r="K2778" s="1" t="s">
        <v>20</v>
      </c>
      <c r="L2778" s="1" t="s">
        <v>20</v>
      </c>
      <c r="M2778" s="1" t="s">
        <v>21</v>
      </c>
      <c r="N2778" s="1" t="s">
        <v>29</v>
      </c>
      <c r="O2778" s="1" t="s">
        <v>20</v>
      </c>
      <c r="P2778" s="1" t="str">
        <f>IFERROR( LOOKUP(Table1[[#This Row],[Age]],$AO$3:$AO$8,$AP$3:$AP$8), "Out of Range")</f>
        <v>55-65</v>
      </c>
      <c r="Q2778" s="1" t="str">
        <f>TEXT(Table1[[#This Row],[Date Joined]],"DD")</f>
        <v>24</v>
      </c>
      <c r="R2778" s="1" t="str">
        <f>TEXT(Table1[[#This Row],[Date Joined]],"MMM")</f>
        <v>Oct</v>
      </c>
      <c r="S2778" s="1" t="str">
        <f>TEXT(Table1[[#This Row],[Date Joined]],"YYYY")</f>
        <v>2017</v>
      </c>
    </row>
    <row r="2779" spans="1:19" x14ac:dyDescent="0.3">
      <c r="A2779" s="1" t="s">
        <v>2886</v>
      </c>
      <c r="B2779" s="1" t="s">
        <v>42</v>
      </c>
      <c r="C2779" s="1" t="s">
        <v>15</v>
      </c>
      <c r="D2779" s="2">
        <v>43</v>
      </c>
      <c r="E2779" s="1" t="s">
        <v>40</v>
      </c>
      <c r="F2779" s="1" t="s">
        <v>26</v>
      </c>
      <c r="G2779" s="28">
        <v>43032</v>
      </c>
      <c r="H2779" s="3">
        <v>125701.49</v>
      </c>
      <c r="I2779" s="1" t="s">
        <v>31</v>
      </c>
      <c r="J2779" s="1" t="s">
        <v>27</v>
      </c>
      <c r="K2779" s="1" t="s">
        <v>20</v>
      </c>
      <c r="L2779" s="1" t="s">
        <v>20</v>
      </c>
      <c r="M2779" s="1" t="s">
        <v>21</v>
      </c>
      <c r="N2779" s="1" t="s">
        <v>22</v>
      </c>
      <c r="O2779" s="1" t="s">
        <v>20</v>
      </c>
      <c r="P2779" s="1" t="str">
        <f>IFERROR( LOOKUP(Table1[[#This Row],[Age]],$AO$3:$AO$8,$AP$3:$AP$8), "Out of Range")</f>
        <v>35-45</v>
      </c>
      <c r="Q2779" s="1" t="str">
        <f>TEXT(Table1[[#This Row],[Date Joined]],"DD")</f>
        <v>24</v>
      </c>
      <c r="R2779" s="1" t="str">
        <f>TEXT(Table1[[#This Row],[Date Joined]],"MMM")</f>
        <v>Oct</v>
      </c>
      <c r="S2779" s="1" t="str">
        <f>TEXT(Table1[[#This Row],[Date Joined]],"YYYY")</f>
        <v>2017</v>
      </c>
    </row>
    <row r="2780" spans="1:19" x14ac:dyDescent="0.3">
      <c r="A2780" s="1" t="s">
        <v>2887</v>
      </c>
      <c r="B2780" s="1" t="s">
        <v>97</v>
      </c>
      <c r="C2780" s="1" t="s">
        <v>15</v>
      </c>
      <c r="D2780" s="2">
        <v>39</v>
      </c>
      <c r="E2780" s="1" t="s">
        <v>34</v>
      </c>
      <c r="F2780" s="1" t="s">
        <v>26</v>
      </c>
      <c r="G2780" s="28">
        <v>43032</v>
      </c>
      <c r="H2780" s="3">
        <v>85814.51</v>
      </c>
      <c r="I2780" s="1" t="s">
        <v>18</v>
      </c>
      <c r="J2780" s="1" t="s">
        <v>27</v>
      </c>
      <c r="K2780" s="1" t="s">
        <v>28</v>
      </c>
      <c r="L2780" s="1" t="s">
        <v>20</v>
      </c>
      <c r="M2780" s="1" t="s">
        <v>21</v>
      </c>
      <c r="N2780" s="1" t="s">
        <v>22</v>
      </c>
      <c r="O2780" s="1" t="s">
        <v>20</v>
      </c>
      <c r="P2780" s="1" t="str">
        <f>IFERROR( LOOKUP(Table1[[#This Row],[Age]],$AO$3:$AO$8,$AP$3:$AP$8), "Out of Range")</f>
        <v>35-45</v>
      </c>
      <c r="Q2780" s="1" t="str">
        <f>TEXT(Table1[[#This Row],[Date Joined]],"DD")</f>
        <v>24</v>
      </c>
      <c r="R2780" s="1" t="str">
        <f>TEXT(Table1[[#This Row],[Date Joined]],"MMM")</f>
        <v>Oct</v>
      </c>
      <c r="S2780" s="1" t="str">
        <f>TEXT(Table1[[#This Row],[Date Joined]],"YYYY")</f>
        <v>2017</v>
      </c>
    </row>
    <row r="2781" spans="1:19" x14ac:dyDescent="0.3">
      <c r="A2781" s="1" t="s">
        <v>2888</v>
      </c>
      <c r="B2781" s="1" t="s">
        <v>30</v>
      </c>
      <c r="C2781" s="1" t="s">
        <v>24</v>
      </c>
      <c r="D2781" s="2">
        <v>22</v>
      </c>
      <c r="E2781" s="1" t="s">
        <v>34</v>
      </c>
      <c r="F2781" s="1" t="s">
        <v>17</v>
      </c>
      <c r="G2781" s="28">
        <v>43032</v>
      </c>
      <c r="H2781" s="3">
        <v>95435.31</v>
      </c>
      <c r="I2781" s="1" t="s">
        <v>18</v>
      </c>
      <c r="J2781" s="1" t="s">
        <v>27</v>
      </c>
      <c r="K2781" s="1" t="s">
        <v>28</v>
      </c>
      <c r="L2781" s="1" t="s">
        <v>20</v>
      </c>
      <c r="M2781" s="1" t="s">
        <v>21</v>
      </c>
      <c r="N2781" s="1" t="s">
        <v>22</v>
      </c>
      <c r="O2781" s="1" t="s">
        <v>20</v>
      </c>
      <c r="P2781" s="1" t="str">
        <f>IFERROR( LOOKUP(Table1[[#This Row],[Age]],$AO$3:$AO$8,$AP$3:$AP$8), "Out of Range")</f>
        <v>15-25</v>
      </c>
      <c r="Q2781" s="1" t="str">
        <f>TEXT(Table1[[#This Row],[Date Joined]],"DD")</f>
        <v>24</v>
      </c>
      <c r="R2781" s="1" t="str">
        <f>TEXT(Table1[[#This Row],[Date Joined]],"MMM")</f>
        <v>Oct</v>
      </c>
      <c r="S2781" s="1" t="str">
        <f>TEXT(Table1[[#This Row],[Date Joined]],"YYYY")</f>
        <v>2017</v>
      </c>
    </row>
    <row r="2782" spans="1:19" x14ac:dyDescent="0.3">
      <c r="A2782" s="1" t="s">
        <v>2889</v>
      </c>
      <c r="B2782" s="1" t="s">
        <v>73</v>
      </c>
      <c r="C2782" s="1" t="s">
        <v>24</v>
      </c>
      <c r="D2782" s="2">
        <v>40</v>
      </c>
      <c r="E2782" s="1" t="s">
        <v>16</v>
      </c>
      <c r="F2782" s="1" t="s">
        <v>17</v>
      </c>
      <c r="G2782" s="28">
        <v>43033</v>
      </c>
      <c r="H2782" s="3">
        <v>107325</v>
      </c>
      <c r="I2782" s="1" t="s">
        <v>31</v>
      </c>
      <c r="J2782" s="1" t="s">
        <v>27</v>
      </c>
      <c r="K2782" s="1" t="s">
        <v>20</v>
      </c>
      <c r="L2782" s="1" t="s">
        <v>20</v>
      </c>
      <c r="M2782" s="1" t="s">
        <v>21</v>
      </c>
      <c r="N2782" s="1" t="s">
        <v>22</v>
      </c>
      <c r="O2782" s="1" t="s">
        <v>28</v>
      </c>
      <c r="P2782" s="1" t="str">
        <f>IFERROR( LOOKUP(Table1[[#This Row],[Age]],$AO$3:$AO$8,$AP$3:$AP$8), "Out of Range")</f>
        <v>35-45</v>
      </c>
      <c r="Q2782" s="1" t="str">
        <f>TEXT(Table1[[#This Row],[Date Joined]],"DD")</f>
        <v>25</v>
      </c>
      <c r="R2782" s="1" t="str">
        <f>TEXT(Table1[[#This Row],[Date Joined]],"MMM")</f>
        <v>Oct</v>
      </c>
      <c r="S2782" s="1" t="str">
        <f>TEXT(Table1[[#This Row],[Date Joined]],"YYYY")</f>
        <v>2017</v>
      </c>
    </row>
    <row r="2783" spans="1:19" x14ac:dyDescent="0.3">
      <c r="A2783" s="1" t="s">
        <v>2890</v>
      </c>
      <c r="B2783" s="1" t="s">
        <v>42</v>
      </c>
      <c r="C2783" s="1" t="s">
        <v>15</v>
      </c>
      <c r="D2783" s="2">
        <v>20</v>
      </c>
      <c r="E2783" s="1" t="s">
        <v>16</v>
      </c>
      <c r="F2783" s="1" t="s">
        <v>41</v>
      </c>
      <c r="G2783" s="28">
        <v>43033</v>
      </c>
      <c r="H2783" s="3">
        <v>96797.66</v>
      </c>
      <c r="I2783" s="1" t="s">
        <v>18</v>
      </c>
      <c r="J2783" s="1" t="s">
        <v>27</v>
      </c>
      <c r="K2783" s="1" t="s">
        <v>28</v>
      </c>
      <c r="L2783" s="1" t="s">
        <v>20</v>
      </c>
      <c r="M2783" s="1" t="s">
        <v>21</v>
      </c>
      <c r="N2783" s="1" t="s">
        <v>22</v>
      </c>
      <c r="O2783" s="1" t="s">
        <v>20</v>
      </c>
      <c r="P2783" s="1" t="str">
        <f>IFERROR( LOOKUP(Table1[[#This Row],[Age]],$AO$3:$AO$8,$AP$3:$AP$8), "Out of Range")</f>
        <v>15-25</v>
      </c>
      <c r="Q2783" s="1" t="str">
        <f>TEXT(Table1[[#This Row],[Date Joined]],"DD")</f>
        <v>25</v>
      </c>
      <c r="R2783" s="1" t="str">
        <f>TEXT(Table1[[#This Row],[Date Joined]],"MMM")</f>
        <v>Oct</v>
      </c>
      <c r="S2783" s="1" t="str">
        <f>TEXT(Table1[[#This Row],[Date Joined]],"YYYY")</f>
        <v>2017</v>
      </c>
    </row>
    <row r="2784" spans="1:19" x14ac:dyDescent="0.3">
      <c r="A2784" s="1" t="s">
        <v>3518</v>
      </c>
      <c r="B2784" s="1" t="s">
        <v>72</v>
      </c>
      <c r="C2784" s="1" t="s">
        <v>15</v>
      </c>
      <c r="D2784" s="2">
        <v>31</v>
      </c>
      <c r="E2784" s="1" t="s">
        <v>34</v>
      </c>
      <c r="F2784" s="1" t="s">
        <v>26</v>
      </c>
      <c r="G2784" s="28">
        <v>43066</v>
      </c>
      <c r="H2784" s="3">
        <v>21827.22</v>
      </c>
      <c r="I2784" s="1" t="s">
        <v>31</v>
      </c>
      <c r="J2784" s="1" t="s">
        <v>19</v>
      </c>
      <c r="K2784" s="1" t="s">
        <v>20</v>
      </c>
      <c r="L2784" s="1" t="s">
        <v>20</v>
      </c>
      <c r="M2784" s="1" t="s">
        <v>22</v>
      </c>
      <c r="N2784" s="1" t="s">
        <v>22</v>
      </c>
      <c r="O2784" s="1" t="s">
        <v>20</v>
      </c>
      <c r="P2784" s="1" t="str">
        <f>IFERROR( LOOKUP(Table1[[#This Row],[Age]],$AO$3:$AO$8,$AP$3:$AP$8), "Out of Range")</f>
        <v>26-35</v>
      </c>
      <c r="Q2784" s="1" t="str">
        <f>TEXT(Table1[[#This Row],[Date Joined]],"DD")</f>
        <v>27</v>
      </c>
      <c r="R2784" s="1" t="str">
        <f>TEXT(Table1[[#This Row],[Date Joined]],"MMM")</f>
        <v>Nov</v>
      </c>
      <c r="S2784" s="1" t="str">
        <f>TEXT(Table1[[#This Row],[Date Joined]],"YYYY")</f>
        <v>2017</v>
      </c>
    </row>
    <row r="2785" spans="1:19" x14ac:dyDescent="0.3">
      <c r="A2785" s="1" t="s">
        <v>3543</v>
      </c>
      <c r="B2785" s="1" t="s">
        <v>81</v>
      </c>
      <c r="C2785" s="1" t="s">
        <v>15</v>
      </c>
      <c r="D2785" s="2">
        <v>31</v>
      </c>
      <c r="E2785" s="1" t="s">
        <v>16</v>
      </c>
      <c r="F2785" s="1" t="s">
        <v>17</v>
      </c>
      <c r="G2785" s="28">
        <v>43068</v>
      </c>
      <c r="H2785" s="3">
        <v>26046.58</v>
      </c>
      <c r="I2785" s="1" t="s">
        <v>31</v>
      </c>
      <c r="J2785" s="1" t="s">
        <v>32</v>
      </c>
      <c r="K2785" s="1" t="s">
        <v>28</v>
      </c>
      <c r="L2785" s="1" t="s">
        <v>20</v>
      </c>
      <c r="M2785" s="1" t="s">
        <v>21</v>
      </c>
      <c r="N2785" s="1" t="s">
        <v>29</v>
      </c>
      <c r="O2785" s="1" t="s">
        <v>20</v>
      </c>
      <c r="P2785" s="1" t="str">
        <f>IFERROR( LOOKUP(Table1[[#This Row],[Age]],$AO$3:$AO$8,$AP$3:$AP$8), "Out of Range")</f>
        <v>26-35</v>
      </c>
      <c r="Q2785" s="1" t="str">
        <f>TEXT(Table1[[#This Row],[Date Joined]],"DD")</f>
        <v>29</v>
      </c>
      <c r="R2785" s="1" t="str">
        <f>TEXT(Table1[[#This Row],[Date Joined]],"MMM")</f>
        <v>Nov</v>
      </c>
      <c r="S2785" s="1" t="str">
        <f>TEXT(Table1[[#This Row],[Date Joined]],"YYYY")</f>
        <v>2017</v>
      </c>
    </row>
    <row r="2786" spans="1:19" x14ac:dyDescent="0.3">
      <c r="A2786" s="1" t="s">
        <v>3556</v>
      </c>
      <c r="B2786" s="1" t="s">
        <v>101</v>
      </c>
      <c r="C2786" s="1" t="s">
        <v>15</v>
      </c>
      <c r="D2786" s="2">
        <v>31</v>
      </c>
      <c r="E2786" s="1" t="s">
        <v>16</v>
      </c>
      <c r="F2786" s="1" t="s">
        <v>17</v>
      </c>
      <c r="G2786" s="28">
        <v>43069</v>
      </c>
      <c r="H2786" s="3">
        <v>7727.76</v>
      </c>
      <c r="I2786" s="1" t="s">
        <v>18</v>
      </c>
      <c r="J2786" s="1" t="s">
        <v>32</v>
      </c>
      <c r="K2786" s="1" t="s">
        <v>20</v>
      </c>
      <c r="L2786" s="1" t="s">
        <v>20</v>
      </c>
      <c r="M2786" s="1" t="s">
        <v>22</v>
      </c>
      <c r="N2786" s="1" t="s">
        <v>22</v>
      </c>
      <c r="O2786" s="1" t="s">
        <v>20</v>
      </c>
      <c r="P2786" s="1" t="str">
        <f>IFERROR( LOOKUP(Table1[[#This Row],[Age]],$AO$3:$AO$8,$AP$3:$AP$8), "Out of Range")</f>
        <v>26-35</v>
      </c>
      <c r="Q2786" s="1" t="str">
        <f>TEXT(Table1[[#This Row],[Date Joined]],"DD")</f>
        <v>30</v>
      </c>
      <c r="R2786" s="1" t="str">
        <f>TEXT(Table1[[#This Row],[Date Joined]],"MMM")</f>
        <v>Nov</v>
      </c>
      <c r="S2786" s="1" t="str">
        <f>TEXT(Table1[[#This Row],[Date Joined]],"YYYY")</f>
        <v>2017</v>
      </c>
    </row>
    <row r="2787" spans="1:19" x14ac:dyDescent="0.3">
      <c r="A2787" s="1" t="s">
        <v>3575</v>
      </c>
      <c r="B2787" s="1" t="s">
        <v>30</v>
      </c>
      <c r="C2787" s="1" t="s">
        <v>24</v>
      </c>
      <c r="D2787" s="2">
        <v>31</v>
      </c>
      <c r="E2787" s="1" t="s">
        <v>34</v>
      </c>
      <c r="F2787" s="1" t="s">
        <v>17</v>
      </c>
      <c r="G2787" s="28">
        <v>43069</v>
      </c>
      <c r="H2787" s="3">
        <v>9032.1299999999992</v>
      </c>
      <c r="I2787" s="1" t="s">
        <v>49</v>
      </c>
      <c r="J2787" s="1" t="s">
        <v>27</v>
      </c>
      <c r="K2787" s="1" t="s">
        <v>28</v>
      </c>
      <c r="L2787" s="1" t="s">
        <v>20</v>
      </c>
      <c r="M2787" s="1" t="s">
        <v>21</v>
      </c>
      <c r="N2787" s="1" t="s">
        <v>22</v>
      </c>
      <c r="O2787" s="1" t="s">
        <v>20</v>
      </c>
      <c r="P2787" s="1" t="str">
        <f>IFERROR( LOOKUP(Table1[[#This Row],[Age]],$AO$3:$AO$8,$AP$3:$AP$8), "Out of Range")</f>
        <v>26-35</v>
      </c>
      <c r="Q2787" s="1" t="str">
        <f>TEXT(Table1[[#This Row],[Date Joined]],"DD")</f>
        <v>30</v>
      </c>
      <c r="R2787" s="1" t="str">
        <f>TEXT(Table1[[#This Row],[Date Joined]],"MMM")</f>
        <v>Nov</v>
      </c>
      <c r="S2787" s="1" t="str">
        <f>TEXT(Table1[[#This Row],[Date Joined]],"YYYY")</f>
        <v>2017</v>
      </c>
    </row>
    <row r="2788" spans="1:19" x14ac:dyDescent="0.3">
      <c r="A2788" s="1" t="s">
        <v>2895</v>
      </c>
      <c r="B2788" s="1" t="s">
        <v>94</v>
      </c>
      <c r="C2788" s="1" t="s">
        <v>24</v>
      </c>
      <c r="D2788" s="2">
        <v>41</v>
      </c>
      <c r="E2788" s="1" t="s">
        <v>16</v>
      </c>
      <c r="F2788" s="1" t="s">
        <v>17</v>
      </c>
      <c r="G2788" s="28">
        <v>43033</v>
      </c>
      <c r="H2788" s="3">
        <v>12062.52</v>
      </c>
      <c r="I2788" s="1" t="s">
        <v>31</v>
      </c>
      <c r="J2788" s="1" t="s">
        <v>27</v>
      </c>
      <c r="K2788" s="1" t="s">
        <v>28</v>
      </c>
      <c r="L2788" s="1" t="s">
        <v>20</v>
      </c>
      <c r="M2788" s="1" t="s">
        <v>22</v>
      </c>
      <c r="N2788" s="1" t="s">
        <v>22</v>
      </c>
      <c r="O2788" s="1" t="s">
        <v>20</v>
      </c>
      <c r="P2788" s="1" t="str">
        <f>IFERROR( LOOKUP(Table1[[#This Row],[Age]],$AO$3:$AO$8,$AP$3:$AP$8), "Out of Range")</f>
        <v>35-45</v>
      </c>
      <c r="Q2788" s="1" t="str">
        <f>TEXT(Table1[[#This Row],[Date Joined]],"DD")</f>
        <v>25</v>
      </c>
      <c r="R2788" s="1" t="str">
        <f>TEXT(Table1[[#This Row],[Date Joined]],"MMM")</f>
        <v>Oct</v>
      </c>
      <c r="S2788" s="1" t="str">
        <f>TEXT(Table1[[#This Row],[Date Joined]],"YYYY")</f>
        <v>2017</v>
      </c>
    </row>
    <row r="2789" spans="1:19" x14ac:dyDescent="0.3">
      <c r="A2789" s="1" t="s">
        <v>2896</v>
      </c>
      <c r="B2789" s="1" t="s">
        <v>78</v>
      </c>
      <c r="C2789" s="1" t="s">
        <v>15</v>
      </c>
      <c r="D2789" s="2">
        <v>53</v>
      </c>
      <c r="E2789" s="1" t="s">
        <v>40</v>
      </c>
      <c r="F2789" s="1" t="s">
        <v>26</v>
      </c>
      <c r="G2789" s="28">
        <v>43033</v>
      </c>
      <c r="H2789" s="3">
        <v>46529.06</v>
      </c>
      <c r="I2789" s="1" t="s">
        <v>49</v>
      </c>
      <c r="J2789" s="1" t="s">
        <v>27</v>
      </c>
      <c r="K2789" s="1" t="s">
        <v>20</v>
      </c>
      <c r="L2789" s="1" t="s">
        <v>28</v>
      </c>
      <c r="M2789" s="1" t="s">
        <v>21</v>
      </c>
      <c r="N2789" s="1" t="s">
        <v>22</v>
      </c>
      <c r="O2789" s="1" t="s">
        <v>20</v>
      </c>
      <c r="P2789" s="1" t="str">
        <f>IFERROR( LOOKUP(Table1[[#This Row],[Age]],$AO$3:$AO$8,$AP$3:$AP$8), "Out of Range")</f>
        <v>45-55</v>
      </c>
      <c r="Q2789" s="1" t="str">
        <f>TEXT(Table1[[#This Row],[Date Joined]],"DD")</f>
        <v>25</v>
      </c>
      <c r="R2789" s="1" t="str">
        <f>TEXT(Table1[[#This Row],[Date Joined]],"MMM")</f>
        <v>Oct</v>
      </c>
      <c r="S2789" s="1" t="str">
        <f>TEXT(Table1[[#This Row],[Date Joined]],"YYYY")</f>
        <v>2017</v>
      </c>
    </row>
    <row r="2790" spans="1:19" x14ac:dyDescent="0.3">
      <c r="A2790" s="1" t="s">
        <v>2897</v>
      </c>
      <c r="B2790" s="1" t="s">
        <v>75</v>
      </c>
      <c r="C2790" s="1" t="s">
        <v>15</v>
      </c>
      <c r="D2790" s="2">
        <v>45</v>
      </c>
      <c r="E2790" s="1" t="s">
        <v>40</v>
      </c>
      <c r="F2790" s="1" t="s">
        <v>26</v>
      </c>
      <c r="G2790" s="28">
        <v>43033</v>
      </c>
      <c r="H2790" s="3">
        <v>30615.4</v>
      </c>
      <c r="I2790" s="1" t="s">
        <v>18</v>
      </c>
      <c r="J2790" s="1" t="s">
        <v>27</v>
      </c>
      <c r="K2790" s="1" t="s">
        <v>20</v>
      </c>
      <c r="L2790" s="1" t="s">
        <v>28</v>
      </c>
      <c r="M2790" s="1" t="s">
        <v>53</v>
      </c>
      <c r="N2790" s="1" t="s">
        <v>22</v>
      </c>
      <c r="O2790" s="1" t="s">
        <v>20</v>
      </c>
      <c r="P2790" s="1" t="str">
        <f>IFERROR( LOOKUP(Table1[[#This Row],[Age]],$AO$3:$AO$8,$AP$3:$AP$8), "Out of Range")</f>
        <v>45-55</v>
      </c>
      <c r="Q2790" s="1" t="str">
        <f>TEXT(Table1[[#This Row],[Date Joined]],"DD")</f>
        <v>25</v>
      </c>
      <c r="R2790" s="1" t="str">
        <f>TEXT(Table1[[#This Row],[Date Joined]],"MMM")</f>
        <v>Oct</v>
      </c>
      <c r="S2790" s="1" t="str">
        <f>TEXT(Table1[[#This Row],[Date Joined]],"YYYY")</f>
        <v>2017</v>
      </c>
    </row>
    <row r="2791" spans="1:19" x14ac:dyDescent="0.3">
      <c r="A2791" s="1" t="s">
        <v>2898</v>
      </c>
      <c r="B2791" s="1" t="s">
        <v>88</v>
      </c>
      <c r="C2791" s="1" t="s">
        <v>15</v>
      </c>
      <c r="D2791" s="2">
        <v>58</v>
      </c>
      <c r="E2791" s="1" t="s">
        <v>40</v>
      </c>
      <c r="F2791" s="1" t="s">
        <v>41</v>
      </c>
      <c r="G2791" s="28">
        <v>43033</v>
      </c>
      <c r="H2791" s="3">
        <v>60265.13</v>
      </c>
      <c r="I2791" s="1" t="s">
        <v>31</v>
      </c>
      <c r="J2791" s="1" t="s">
        <v>32</v>
      </c>
      <c r="K2791" s="1" t="s">
        <v>20</v>
      </c>
      <c r="L2791" s="1" t="s">
        <v>20</v>
      </c>
      <c r="M2791" s="1" t="s">
        <v>21</v>
      </c>
      <c r="N2791" s="1" t="s">
        <v>22</v>
      </c>
      <c r="O2791" s="1" t="s">
        <v>20</v>
      </c>
      <c r="P2791" s="1" t="str">
        <f>IFERROR( LOOKUP(Table1[[#This Row],[Age]],$AO$3:$AO$8,$AP$3:$AP$8), "Out of Range")</f>
        <v>55-65</v>
      </c>
      <c r="Q2791" s="1" t="str">
        <f>TEXT(Table1[[#This Row],[Date Joined]],"DD")</f>
        <v>25</v>
      </c>
      <c r="R2791" s="1" t="str">
        <f>TEXT(Table1[[#This Row],[Date Joined]],"MMM")</f>
        <v>Oct</v>
      </c>
      <c r="S2791" s="1" t="str">
        <f>TEXT(Table1[[#This Row],[Date Joined]],"YYYY")</f>
        <v>2017</v>
      </c>
    </row>
    <row r="2792" spans="1:19" x14ac:dyDescent="0.3">
      <c r="A2792" s="1" t="s">
        <v>2899</v>
      </c>
      <c r="B2792" s="1" t="s">
        <v>55</v>
      </c>
      <c r="C2792" s="1" t="s">
        <v>24</v>
      </c>
      <c r="D2792" s="2">
        <v>59</v>
      </c>
      <c r="E2792" s="1" t="s">
        <v>40</v>
      </c>
      <c r="F2792" s="1" t="s">
        <v>41</v>
      </c>
      <c r="G2792" s="28">
        <v>43033</v>
      </c>
      <c r="H2792" s="3">
        <v>29297.19</v>
      </c>
      <c r="I2792" s="1" t="s">
        <v>31</v>
      </c>
      <c r="J2792" s="1" t="s">
        <v>27</v>
      </c>
      <c r="K2792" s="1" t="s">
        <v>28</v>
      </c>
      <c r="L2792" s="1" t="s">
        <v>20</v>
      </c>
      <c r="M2792" s="1" t="s">
        <v>22</v>
      </c>
      <c r="N2792" s="1" t="s">
        <v>22</v>
      </c>
      <c r="O2792" s="1" t="s">
        <v>20</v>
      </c>
      <c r="P2792" s="1" t="str">
        <f>IFERROR( LOOKUP(Table1[[#This Row],[Age]],$AO$3:$AO$8,$AP$3:$AP$8), "Out of Range")</f>
        <v>55-65</v>
      </c>
      <c r="Q2792" s="1" t="str">
        <f>TEXT(Table1[[#This Row],[Date Joined]],"DD")</f>
        <v>25</v>
      </c>
      <c r="R2792" s="1" t="str">
        <f>TEXT(Table1[[#This Row],[Date Joined]],"MMM")</f>
        <v>Oct</v>
      </c>
      <c r="S2792" s="1" t="str">
        <f>TEXT(Table1[[#This Row],[Date Joined]],"YYYY")</f>
        <v>2017</v>
      </c>
    </row>
    <row r="2793" spans="1:19" x14ac:dyDescent="0.3">
      <c r="A2793" s="1" t="s">
        <v>2900</v>
      </c>
      <c r="B2793" s="1" t="s">
        <v>35</v>
      </c>
      <c r="C2793" s="1" t="s">
        <v>24</v>
      </c>
      <c r="D2793" s="2">
        <v>40</v>
      </c>
      <c r="E2793" s="1" t="s">
        <v>34</v>
      </c>
      <c r="F2793" s="1" t="s">
        <v>17</v>
      </c>
      <c r="G2793" s="28">
        <v>43033</v>
      </c>
      <c r="H2793" s="3">
        <v>29019.25</v>
      </c>
      <c r="I2793" s="1" t="s">
        <v>18</v>
      </c>
      <c r="J2793" s="1" t="s">
        <v>27</v>
      </c>
      <c r="K2793" s="1" t="s">
        <v>28</v>
      </c>
      <c r="L2793" s="1" t="s">
        <v>20</v>
      </c>
      <c r="M2793" s="1" t="s">
        <v>22</v>
      </c>
      <c r="N2793" s="1" t="s">
        <v>22</v>
      </c>
      <c r="O2793" s="1" t="s">
        <v>20</v>
      </c>
      <c r="P2793" s="1" t="str">
        <f>IFERROR( LOOKUP(Table1[[#This Row],[Age]],$AO$3:$AO$8,$AP$3:$AP$8), "Out of Range")</f>
        <v>35-45</v>
      </c>
      <c r="Q2793" s="1" t="str">
        <f>TEXT(Table1[[#This Row],[Date Joined]],"DD")</f>
        <v>25</v>
      </c>
      <c r="R2793" s="1" t="str">
        <f>TEXT(Table1[[#This Row],[Date Joined]],"MMM")</f>
        <v>Oct</v>
      </c>
      <c r="S2793" s="1" t="str">
        <f>TEXT(Table1[[#This Row],[Date Joined]],"YYYY")</f>
        <v>2017</v>
      </c>
    </row>
    <row r="2794" spans="1:19" x14ac:dyDescent="0.3">
      <c r="A2794" s="1" t="s">
        <v>3613</v>
      </c>
      <c r="B2794" s="1" t="s">
        <v>54</v>
      </c>
      <c r="C2794" s="1" t="s">
        <v>15</v>
      </c>
      <c r="D2794" s="2">
        <v>31</v>
      </c>
      <c r="E2794" s="1" t="s">
        <v>16</v>
      </c>
      <c r="F2794" s="1" t="s">
        <v>17</v>
      </c>
      <c r="G2794" s="28">
        <v>43072</v>
      </c>
      <c r="H2794" s="3">
        <v>1371.58</v>
      </c>
      <c r="I2794" s="1" t="s">
        <v>18</v>
      </c>
      <c r="J2794" s="1" t="s">
        <v>32</v>
      </c>
      <c r="K2794" s="1" t="s">
        <v>20</v>
      </c>
      <c r="L2794" s="1" t="s">
        <v>20</v>
      </c>
      <c r="M2794" s="1" t="s">
        <v>21</v>
      </c>
      <c r="N2794" s="1" t="s">
        <v>22</v>
      </c>
      <c r="O2794" s="1" t="s">
        <v>20</v>
      </c>
      <c r="P2794" s="1" t="str">
        <f>IFERROR( LOOKUP(Table1[[#This Row],[Age]],$AO$3:$AO$8,$AP$3:$AP$8), "Out of Range")</f>
        <v>26-35</v>
      </c>
      <c r="Q2794" s="1" t="str">
        <f>TEXT(Table1[[#This Row],[Date Joined]],"DD")</f>
        <v>03</v>
      </c>
      <c r="R2794" s="1" t="str">
        <f>TEXT(Table1[[#This Row],[Date Joined]],"MMM")</f>
        <v>Dec</v>
      </c>
      <c r="S2794" s="1" t="str">
        <f>TEXT(Table1[[#This Row],[Date Joined]],"YYYY")</f>
        <v>2017</v>
      </c>
    </row>
    <row r="2795" spans="1:19" x14ac:dyDescent="0.3">
      <c r="A2795" s="1" t="s">
        <v>2902</v>
      </c>
      <c r="B2795" s="1" t="s">
        <v>98</v>
      </c>
      <c r="C2795" s="1" t="s">
        <v>24</v>
      </c>
      <c r="D2795" s="2">
        <v>45</v>
      </c>
      <c r="E2795" s="1" t="s">
        <v>16</v>
      </c>
      <c r="F2795" s="1" t="s">
        <v>26</v>
      </c>
      <c r="G2795" s="28">
        <v>43034</v>
      </c>
      <c r="H2795" s="3">
        <v>57318.27</v>
      </c>
      <c r="I2795" s="1" t="s">
        <v>18</v>
      </c>
      <c r="J2795" s="1" t="s">
        <v>22</v>
      </c>
      <c r="K2795" s="1" t="s">
        <v>28</v>
      </c>
      <c r="L2795" s="1" t="s">
        <v>20</v>
      </c>
      <c r="M2795" s="1" t="s">
        <v>22</v>
      </c>
      <c r="N2795" s="1" t="s">
        <v>22</v>
      </c>
      <c r="O2795" s="1" t="s">
        <v>20</v>
      </c>
      <c r="P2795" s="1" t="str">
        <f>IFERROR( LOOKUP(Table1[[#This Row],[Age]],$AO$3:$AO$8,$AP$3:$AP$8), "Out of Range")</f>
        <v>45-55</v>
      </c>
      <c r="Q2795" s="1" t="str">
        <f>TEXT(Table1[[#This Row],[Date Joined]],"DD")</f>
        <v>26</v>
      </c>
      <c r="R2795" s="1" t="str">
        <f>TEXT(Table1[[#This Row],[Date Joined]],"MMM")</f>
        <v>Oct</v>
      </c>
      <c r="S2795" s="1" t="str">
        <f>TEXT(Table1[[#This Row],[Date Joined]],"YYYY")</f>
        <v>2017</v>
      </c>
    </row>
    <row r="2796" spans="1:19" x14ac:dyDescent="0.3">
      <c r="A2796" s="1" t="s">
        <v>3622</v>
      </c>
      <c r="B2796" s="1" t="s">
        <v>46</v>
      </c>
      <c r="C2796" s="1" t="s">
        <v>15</v>
      </c>
      <c r="D2796" s="2">
        <v>31</v>
      </c>
      <c r="E2796" s="1" t="s">
        <v>16</v>
      </c>
      <c r="F2796" s="1" t="s">
        <v>41</v>
      </c>
      <c r="G2796" s="28">
        <v>43072</v>
      </c>
      <c r="H2796" s="3">
        <v>77243.42</v>
      </c>
      <c r="I2796" s="1" t="s">
        <v>18</v>
      </c>
      <c r="J2796" s="1" t="s">
        <v>22</v>
      </c>
      <c r="K2796" s="1" t="s">
        <v>20</v>
      </c>
      <c r="L2796" s="1" t="s">
        <v>20</v>
      </c>
      <c r="M2796" s="1" t="s">
        <v>53</v>
      </c>
      <c r="N2796" s="1" t="s">
        <v>22</v>
      </c>
      <c r="O2796" s="1" t="s">
        <v>20</v>
      </c>
      <c r="P2796" s="1" t="str">
        <f>IFERROR( LOOKUP(Table1[[#This Row],[Age]],$AO$3:$AO$8,$AP$3:$AP$8), "Out of Range")</f>
        <v>26-35</v>
      </c>
      <c r="Q2796" s="1" t="str">
        <f>TEXT(Table1[[#This Row],[Date Joined]],"DD")</f>
        <v>03</v>
      </c>
      <c r="R2796" s="1" t="str">
        <f>TEXT(Table1[[#This Row],[Date Joined]],"MMM")</f>
        <v>Dec</v>
      </c>
      <c r="S2796" s="1" t="str">
        <f>TEXT(Table1[[#This Row],[Date Joined]],"YYYY")</f>
        <v>2017</v>
      </c>
    </row>
    <row r="2797" spans="1:19" x14ac:dyDescent="0.3">
      <c r="A2797" s="1" t="s">
        <v>3678</v>
      </c>
      <c r="B2797" s="1" t="s">
        <v>77</v>
      </c>
      <c r="C2797" s="1" t="s">
        <v>15</v>
      </c>
      <c r="D2797" s="2">
        <v>31</v>
      </c>
      <c r="E2797" s="1" t="s">
        <v>16</v>
      </c>
      <c r="F2797" s="1" t="s">
        <v>41</v>
      </c>
      <c r="G2797" s="28">
        <v>43075</v>
      </c>
      <c r="H2797" s="3">
        <v>30988.97</v>
      </c>
      <c r="I2797" s="1" t="s">
        <v>18</v>
      </c>
      <c r="J2797" s="1" t="s">
        <v>32</v>
      </c>
      <c r="K2797" s="1" t="s">
        <v>28</v>
      </c>
      <c r="L2797" s="1" t="s">
        <v>20</v>
      </c>
      <c r="M2797" s="1" t="s">
        <v>21</v>
      </c>
      <c r="N2797" s="1" t="s">
        <v>38</v>
      </c>
      <c r="O2797" s="1" t="s">
        <v>20</v>
      </c>
      <c r="P2797" s="1" t="str">
        <f>IFERROR( LOOKUP(Table1[[#This Row],[Age]],$AO$3:$AO$8,$AP$3:$AP$8), "Out of Range")</f>
        <v>26-35</v>
      </c>
      <c r="Q2797" s="1" t="str">
        <f>TEXT(Table1[[#This Row],[Date Joined]],"DD")</f>
        <v>06</v>
      </c>
      <c r="R2797" s="1" t="str">
        <f>TEXT(Table1[[#This Row],[Date Joined]],"MMM")</f>
        <v>Dec</v>
      </c>
      <c r="S2797" s="1" t="str">
        <f>TEXT(Table1[[#This Row],[Date Joined]],"YYYY")</f>
        <v>2017</v>
      </c>
    </row>
    <row r="2798" spans="1:19" x14ac:dyDescent="0.3">
      <c r="A2798" s="1" t="s">
        <v>3694</v>
      </c>
      <c r="B2798" s="1" t="s">
        <v>56</v>
      </c>
      <c r="C2798" s="1" t="s">
        <v>24</v>
      </c>
      <c r="D2798" s="2">
        <v>31</v>
      </c>
      <c r="E2798" s="1" t="s">
        <v>16</v>
      </c>
      <c r="F2798" s="1" t="s">
        <v>17</v>
      </c>
      <c r="G2798" s="28">
        <v>43076</v>
      </c>
      <c r="H2798" s="3">
        <v>122948.43</v>
      </c>
      <c r="I2798" s="1" t="s">
        <v>18</v>
      </c>
      <c r="J2798" s="1" t="s">
        <v>27</v>
      </c>
      <c r="K2798" s="1" t="s">
        <v>28</v>
      </c>
      <c r="L2798" s="1" t="s">
        <v>28</v>
      </c>
      <c r="M2798" s="1" t="s">
        <v>22</v>
      </c>
      <c r="N2798" s="1" t="s">
        <v>22</v>
      </c>
      <c r="O2798" s="1" t="s">
        <v>20</v>
      </c>
      <c r="P2798" s="1" t="str">
        <f>IFERROR( LOOKUP(Table1[[#This Row],[Age]],$AO$3:$AO$8,$AP$3:$AP$8), "Out of Range")</f>
        <v>26-35</v>
      </c>
      <c r="Q2798" s="1" t="str">
        <f>TEXT(Table1[[#This Row],[Date Joined]],"DD")</f>
        <v>07</v>
      </c>
      <c r="R2798" s="1" t="str">
        <f>TEXT(Table1[[#This Row],[Date Joined]],"MMM")</f>
        <v>Dec</v>
      </c>
      <c r="S2798" s="1" t="str">
        <f>TEXT(Table1[[#This Row],[Date Joined]],"YYYY")</f>
        <v>2017</v>
      </c>
    </row>
    <row r="2799" spans="1:19" x14ac:dyDescent="0.3">
      <c r="A2799" s="1" t="s">
        <v>3701</v>
      </c>
      <c r="B2799" s="1" t="s">
        <v>90</v>
      </c>
      <c r="C2799" s="1" t="s">
        <v>15</v>
      </c>
      <c r="D2799" s="2">
        <v>31</v>
      </c>
      <c r="E2799" s="1" t="s">
        <v>16</v>
      </c>
      <c r="F2799" s="1" t="s">
        <v>17</v>
      </c>
      <c r="G2799" s="28">
        <v>43076</v>
      </c>
      <c r="H2799" s="3">
        <v>15292.75</v>
      </c>
      <c r="I2799" s="1" t="s">
        <v>18</v>
      </c>
      <c r="J2799" s="1" t="s">
        <v>27</v>
      </c>
      <c r="K2799" s="1" t="s">
        <v>28</v>
      </c>
      <c r="L2799" s="1" t="s">
        <v>20</v>
      </c>
      <c r="M2799" s="1" t="s">
        <v>22</v>
      </c>
      <c r="N2799" s="1" t="s">
        <v>22</v>
      </c>
      <c r="O2799" s="1" t="s">
        <v>20</v>
      </c>
      <c r="P2799" s="1" t="str">
        <f>IFERROR( LOOKUP(Table1[[#This Row],[Age]],$AO$3:$AO$8,$AP$3:$AP$8), "Out of Range")</f>
        <v>26-35</v>
      </c>
      <c r="Q2799" s="1" t="str">
        <f>TEXT(Table1[[#This Row],[Date Joined]],"DD")</f>
        <v>07</v>
      </c>
      <c r="R2799" s="1" t="str">
        <f>TEXT(Table1[[#This Row],[Date Joined]],"MMM")</f>
        <v>Dec</v>
      </c>
      <c r="S2799" s="1" t="str">
        <f>TEXT(Table1[[#This Row],[Date Joined]],"YYYY")</f>
        <v>2017</v>
      </c>
    </row>
    <row r="2800" spans="1:19" x14ac:dyDescent="0.3">
      <c r="A2800" s="1" t="s">
        <v>2907</v>
      </c>
      <c r="B2800" s="1" t="s">
        <v>43</v>
      </c>
      <c r="C2800" s="1" t="s">
        <v>24</v>
      </c>
      <c r="D2800" s="2">
        <v>21</v>
      </c>
      <c r="E2800" s="1" t="s">
        <v>16</v>
      </c>
      <c r="F2800" s="1" t="s">
        <v>41</v>
      </c>
      <c r="G2800" s="28">
        <v>43034</v>
      </c>
      <c r="H2800" s="3">
        <v>24405.78</v>
      </c>
      <c r="I2800" s="1" t="s">
        <v>18</v>
      </c>
      <c r="J2800" s="1" t="s">
        <v>27</v>
      </c>
      <c r="K2800" s="1" t="s">
        <v>28</v>
      </c>
      <c r="L2800" s="1" t="s">
        <v>20</v>
      </c>
      <c r="M2800" s="1" t="s">
        <v>22</v>
      </c>
      <c r="N2800" s="1" t="s">
        <v>22</v>
      </c>
      <c r="O2800" s="1" t="s">
        <v>20</v>
      </c>
      <c r="P2800" s="1" t="str">
        <f>IFERROR( LOOKUP(Table1[[#This Row],[Age]],$AO$3:$AO$8,$AP$3:$AP$8), "Out of Range")</f>
        <v>15-25</v>
      </c>
      <c r="Q2800" s="1" t="str">
        <f>TEXT(Table1[[#This Row],[Date Joined]],"DD")</f>
        <v>26</v>
      </c>
      <c r="R2800" s="1" t="str">
        <f>TEXT(Table1[[#This Row],[Date Joined]],"MMM")</f>
        <v>Oct</v>
      </c>
      <c r="S2800" s="1" t="str">
        <f>TEXT(Table1[[#This Row],[Date Joined]],"YYYY")</f>
        <v>2017</v>
      </c>
    </row>
    <row r="2801" spans="1:19" x14ac:dyDescent="0.3">
      <c r="A2801" s="1" t="s">
        <v>2908</v>
      </c>
      <c r="B2801" s="1" t="s">
        <v>42</v>
      </c>
      <c r="C2801" s="1" t="s">
        <v>15</v>
      </c>
      <c r="D2801" s="2">
        <v>45</v>
      </c>
      <c r="E2801" s="1" t="s">
        <v>16</v>
      </c>
      <c r="F2801" s="1" t="s">
        <v>17</v>
      </c>
      <c r="G2801" s="28">
        <v>43034</v>
      </c>
      <c r="H2801" s="3">
        <v>30456.76</v>
      </c>
      <c r="I2801" s="1" t="s">
        <v>18</v>
      </c>
      <c r="J2801" s="1" t="s">
        <v>32</v>
      </c>
      <c r="K2801" s="1" t="s">
        <v>20</v>
      </c>
      <c r="L2801" s="1" t="s">
        <v>20</v>
      </c>
      <c r="M2801" s="1" t="s">
        <v>21</v>
      </c>
      <c r="N2801" s="1" t="s">
        <v>22</v>
      </c>
      <c r="O2801" s="1" t="s">
        <v>20</v>
      </c>
      <c r="P2801" s="1" t="str">
        <f>IFERROR( LOOKUP(Table1[[#This Row],[Age]],$AO$3:$AO$8,$AP$3:$AP$8), "Out of Range")</f>
        <v>45-55</v>
      </c>
      <c r="Q2801" s="1" t="str">
        <f>TEXT(Table1[[#This Row],[Date Joined]],"DD")</f>
        <v>26</v>
      </c>
      <c r="R2801" s="1" t="str">
        <f>TEXT(Table1[[#This Row],[Date Joined]],"MMM")</f>
        <v>Oct</v>
      </c>
      <c r="S2801" s="1" t="str">
        <f>TEXT(Table1[[#This Row],[Date Joined]],"YYYY")</f>
        <v>2017</v>
      </c>
    </row>
    <row r="2802" spans="1:19" x14ac:dyDescent="0.3">
      <c r="A2802" s="1" t="s">
        <v>3704</v>
      </c>
      <c r="B2802" s="1" t="s">
        <v>67</v>
      </c>
      <c r="C2802" s="1" t="s">
        <v>15</v>
      </c>
      <c r="D2802" s="2">
        <v>31</v>
      </c>
      <c r="E2802" s="1" t="s">
        <v>16</v>
      </c>
      <c r="F2802" s="1" t="s">
        <v>17</v>
      </c>
      <c r="G2802" s="28">
        <v>43076</v>
      </c>
      <c r="H2802" s="3">
        <v>36677.39</v>
      </c>
      <c r="I2802" s="1" t="s">
        <v>31</v>
      </c>
      <c r="J2802" s="1" t="s">
        <v>27</v>
      </c>
      <c r="K2802" s="1" t="s">
        <v>20</v>
      </c>
      <c r="L2802" s="1" t="s">
        <v>20</v>
      </c>
      <c r="M2802" s="1" t="s">
        <v>22</v>
      </c>
      <c r="N2802" s="1" t="s">
        <v>22</v>
      </c>
      <c r="O2802" s="1" t="s">
        <v>20</v>
      </c>
      <c r="P2802" s="1" t="str">
        <f>IFERROR( LOOKUP(Table1[[#This Row],[Age]],$AO$3:$AO$8,$AP$3:$AP$8), "Out of Range")</f>
        <v>26-35</v>
      </c>
      <c r="Q2802" s="1" t="str">
        <f>TEXT(Table1[[#This Row],[Date Joined]],"DD")</f>
        <v>07</v>
      </c>
      <c r="R2802" s="1" t="str">
        <f>TEXT(Table1[[#This Row],[Date Joined]],"MMM")</f>
        <v>Dec</v>
      </c>
      <c r="S2802" s="1" t="str">
        <f>TEXT(Table1[[#This Row],[Date Joined]],"YYYY")</f>
        <v>2017</v>
      </c>
    </row>
    <row r="2803" spans="1:19" x14ac:dyDescent="0.3">
      <c r="A2803" s="1" t="s">
        <v>2910</v>
      </c>
      <c r="B2803" s="1" t="s">
        <v>88</v>
      </c>
      <c r="C2803" s="1" t="s">
        <v>24</v>
      </c>
      <c r="D2803" s="2">
        <v>23</v>
      </c>
      <c r="E2803" s="1" t="s">
        <v>16</v>
      </c>
      <c r="F2803" s="1" t="s">
        <v>17</v>
      </c>
      <c r="G2803" s="28">
        <v>43034</v>
      </c>
      <c r="H2803" s="3">
        <v>20554.79</v>
      </c>
      <c r="I2803" s="1" t="s">
        <v>31</v>
      </c>
      <c r="J2803" s="1" t="s">
        <v>32</v>
      </c>
      <c r="K2803" s="1" t="s">
        <v>28</v>
      </c>
      <c r="L2803" s="1" t="s">
        <v>28</v>
      </c>
      <c r="M2803" s="1" t="s">
        <v>21</v>
      </c>
      <c r="N2803" s="1" t="s">
        <v>22</v>
      </c>
      <c r="O2803" s="1" t="s">
        <v>20</v>
      </c>
      <c r="P2803" s="1" t="str">
        <f>IFERROR( LOOKUP(Table1[[#This Row],[Age]],$AO$3:$AO$8,$AP$3:$AP$8), "Out of Range")</f>
        <v>15-25</v>
      </c>
      <c r="Q2803" s="1" t="str">
        <f>TEXT(Table1[[#This Row],[Date Joined]],"DD")</f>
        <v>26</v>
      </c>
      <c r="R2803" s="1" t="str">
        <f>TEXT(Table1[[#This Row],[Date Joined]],"MMM")</f>
        <v>Oct</v>
      </c>
      <c r="S2803" s="1" t="str">
        <f>TEXT(Table1[[#This Row],[Date Joined]],"YYYY")</f>
        <v>2017</v>
      </c>
    </row>
    <row r="2804" spans="1:19" x14ac:dyDescent="0.3">
      <c r="A2804" s="1" t="s">
        <v>3738</v>
      </c>
      <c r="B2804" s="1" t="s">
        <v>87</v>
      </c>
      <c r="C2804" s="1" t="s">
        <v>24</v>
      </c>
      <c r="D2804" s="2">
        <v>31</v>
      </c>
      <c r="E2804" s="1" t="s">
        <v>16</v>
      </c>
      <c r="F2804" s="1" t="s">
        <v>17</v>
      </c>
      <c r="G2804" s="28">
        <v>43079</v>
      </c>
      <c r="H2804" s="3">
        <v>37330.120000000003</v>
      </c>
      <c r="I2804" s="1" t="s">
        <v>18</v>
      </c>
      <c r="J2804" s="1" t="s">
        <v>27</v>
      </c>
      <c r="K2804" s="1" t="s">
        <v>20</v>
      </c>
      <c r="L2804" s="1" t="s">
        <v>20</v>
      </c>
      <c r="M2804" s="1" t="s">
        <v>21</v>
      </c>
      <c r="N2804" s="1" t="s">
        <v>22</v>
      </c>
      <c r="O2804" s="1" t="s">
        <v>20</v>
      </c>
      <c r="P2804" s="1" t="str">
        <f>IFERROR( LOOKUP(Table1[[#This Row],[Age]],$AO$3:$AO$8,$AP$3:$AP$8), "Out of Range")</f>
        <v>26-35</v>
      </c>
      <c r="Q2804" s="1" t="str">
        <f>TEXT(Table1[[#This Row],[Date Joined]],"DD")</f>
        <v>10</v>
      </c>
      <c r="R2804" s="1" t="str">
        <f>TEXT(Table1[[#This Row],[Date Joined]],"MMM")</f>
        <v>Dec</v>
      </c>
      <c r="S2804" s="1" t="str">
        <f>TEXT(Table1[[#This Row],[Date Joined]],"YYYY")</f>
        <v>2017</v>
      </c>
    </row>
    <row r="2805" spans="1:19" x14ac:dyDescent="0.3">
      <c r="A2805" s="1" t="s">
        <v>2912</v>
      </c>
      <c r="B2805" s="1" t="s">
        <v>68</v>
      </c>
      <c r="C2805" s="1" t="s">
        <v>15</v>
      </c>
      <c r="D2805" s="2">
        <v>44</v>
      </c>
      <c r="E2805" s="1" t="s">
        <v>16</v>
      </c>
      <c r="F2805" s="1" t="s">
        <v>17</v>
      </c>
      <c r="G2805" s="28">
        <v>43034</v>
      </c>
      <c r="H2805" s="3">
        <v>88966.49</v>
      </c>
      <c r="I2805" s="1" t="s">
        <v>18</v>
      </c>
      <c r="J2805" s="1" t="s">
        <v>27</v>
      </c>
      <c r="K2805" s="1" t="s">
        <v>20</v>
      </c>
      <c r="L2805" s="1" t="s">
        <v>20</v>
      </c>
      <c r="M2805" s="1" t="s">
        <v>22</v>
      </c>
      <c r="N2805" s="1" t="s">
        <v>22</v>
      </c>
      <c r="O2805" s="1" t="s">
        <v>20</v>
      </c>
      <c r="P2805" s="1" t="str">
        <f>IFERROR( LOOKUP(Table1[[#This Row],[Age]],$AO$3:$AO$8,$AP$3:$AP$8), "Out of Range")</f>
        <v>35-45</v>
      </c>
      <c r="Q2805" s="1" t="str">
        <f>TEXT(Table1[[#This Row],[Date Joined]],"DD")</f>
        <v>26</v>
      </c>
      <c r="R2805" s="1" t="str">
        <f>TEXT(Table1[[#This Row],[Date Joined]],"MMM")</f>
        <v>Oct</v>
      </c>
      <c r="S2805" s="1" t="str">
        <f>TEXT(Table1[[#This Row],[Date Joined]],"YYYY")</f>
        <v>2017</v>
      </c>
    </row>
    <row r="2806" spans="1:19" x14ac:dyDescent="0.3">
      <c r="A2806" s="1" t="s">
        <v>3745</v>
      </c>
      <c r="B2806" s="1" t="s">
        <v>106</v>
      </c>
      <c r="C2806" s="1" t="s">
        <v>24</v>
      </c>
      <c r="D2806" s="2">
        <v>31</v>
      </c>
      <c r="E2806" s="1" t="s">
        <v>16</v>
      </c>
      <c r="F2806" s="1" t="s">
        <v>17</v>
      </c>
      <c r="G2806" s="28">
        <v>43079</v>
      </c>
      <c r="H2806" s="3">
        <v>138779.78</v>
      </c>
      <c r="I2806" s="1" t="s">
        <v>49</v>
      </c>
      <c r="J2806" s="1" t="s">
        <v>32</v>
      </c>
      <c r="K2806" s="1" t="s">
        <v>20</v>
      </c>
      <c r="L2806" s="1" t="s">
        <v>20</v>
      </c>
      <c r="M2806" s="1" t="s">
        <v>21</v>
      </c>
      <c r="N2806" s="1" t="s">
        <v>22</v>
      </c>
      <c r="O2806" s="1" t="s">
        <v>20</v>
      </c>
      <c r="P2806" s="1" t="str">
        <f>IFERROR( LOOKUP(Table1[[#This Row],[Age]],$AO$3:$AO$8,$AP$3:$AP$8), "Out of Range")</f>
        <v>26-35</v>
      </c>
      <c r="Q2806" s="1" t="str">
        <f>TEXT(Table1[[#This Row],[Date Joined]],"DD")</f>
        <v>10</v>
      </c>
      <c r="R2806" s="1" t="str">
        <f>TEXT(Table1[[#This Row],[Date Joined]],"MMM")</f>
        <v>Dec</v>
      </c>
      <c r="S2806" s="1" t="str">
        <f>TEXT(Table1[[#This Row],[Date Joined]],"YYYY")</f>
        <v>2017</v>
      </c>
    </row>
    <row r="2807" spans="1:19" x14ac:dyDescent="0.3">
      <c r="A2807" s="1" t="s">
        <v>2914</v>
      </c>
      <c r="B2807" s="1" t="s">
        <v>62</v>
      </c>
      <c r="C2807" s="1" t="s">
        <v>24</v>
      </c>
      <c r="D2807" s="2">
        <v>37</v>
      </c>
      <c r="E2807" s="1" t="s">
        <v>16</v>
      </c>
      <c r="F2807" s="1" t="s">
        <v>17</v>
      </c>
      <c r="G2807" s="28">
        <v>43034</v>
      </c>
      <c r="H2807" s="3">
        <v>145767.66</v>
      </c>
      <c r="I2807" s="1" t="s">
        <v>18</v>
      </c>
      <c r="J2807" s="1" t="s">
        <v>19</v>
      </c>
      <c r="K2807" s="1" t="s">
        <v>20</v>
      </c>
      <c r="L2807" s="1" t="s">
        <v>20</v>
      </c>
      <c r="M2807" s="1" t="s">
        <v>21</v>
      </c>
      <c r="N2807" s="1" t="s">
        <v>22</v>
      </c>
      <c r="O2807" s="1" t="s">
        <v>20</v>
      </c>
      <c r="P2807" s="1" t="str">
        <f>IFERROR( LOOKUP(Table1[[#This Row],[Age]],$AO$3:$AO$8,$AP$3:$AP$8), "Out of Range")</f>
        <v>35-45</v>
      </c>
      <c r="Q2807" s="1" t="str">
        <f>TEXT(Table1[[#This Row],[Date Joined]],"DD")</f>
        <v>26</v>
      </c>
      <c r="R2807" s="1" t="str">
        <f>TEXT(Table1[[#This Row],[Date Joined]],"MMM")</f>
        <v>Oct</v>
      </c>
      <c r="S2807" s="1" t="str">
        <f>TEXT(Table1[[#This Row],[Date Joined]],"YYYY")</f>
        <v>2017</v>
      </c>
    </row>
    <row r="2808" spans="1:19" x14ac:dyDescent="0.3">
      <c r="A2808" s="1" t="s">
        <v>3747</v>
      </c>
      <c r="B2808" s="1" t="s">
        <v>75</v>
      </c>
      <c r="C2808" s="1" t="s">
        <v>15</v>
      </c>
      <c r="D2808" s="2">
        <v>31</v>
      </c>
      <c r="E2808" s="1" t="s">
        <v>16</v>
      </c>
      <c r="F2808" s="1" t="s">
        <v>41</v>
      </c>
      <c r="G2808" s="28">
        <v>43079</v>
      </c>
      <c r="H2808" s="3">
        <v>82346.33</v>
      </c>
      <c r="I2808" s="1" t="s">
        <v>31</v>
      </c>
      <c r="J2808" s="1" t="s">
        <v>27</v>
      </c>
      <c r="K2808" s="1" t="s">
        <v>20</v>
      </c>
      <c r="L2808" s="1" t="s">
        <v>28</v>
      </c>
      <c r="M2808" s="1" t="s">
        <v>22</v>
      </c>
      <c r="N2808" s="1" t="s">
        <v>22</v>
      </c>
      <c r="O2808" s="1" t="s">
        <v>20</v>
      </c>
      <c r="P2808" s="1" t="str">
        <f>IFERROR( LOOKUP(Table1[[#This Row],[Age]],$AO$3:$AO$8,$AP$3:$AP$8), "Out of Range")</f>
        <v>26-35</v>
      </c>
      <c r="Q2808" s="1" t="str">
        <f>TEXT(Table1[[#This Row],[Date Joined]],"DD")</f>
        <v>10</v>
      </c>
      <c r="R2808" s="1" t="str">
        <f>TEXT(Table1[[#This Row],[Date Joined]],"MMM")</f>
        <v>Dec</v>
      </c>
      <c r="S2808" s="1" t="str">
        <f>TEXT(Table1[[#This Row],[Date Joined]],"YYYY")</f>
        <v>2017</v>
      </c>
    </row>
    <row r="2809" spans="1:19" x14ac:dyDescent="0.3">
      <c r="A2809" s="1" t="s">
        <v>2916</v>
      </c>
      <c r="B2809" s="1" t="s">
        <v>99</v>
      </c>
      <c r="C2809" s="1" t="s">
        <v>15</v>
      </c>
      <c r="D2809" s="2">
        <v>37</v>
      </c>
      <c r="E2809" s="1" t="s">
        <v>16</v>
      </c>
      <c r="F2809" s="1" t="s">
        <v>41</v>
      </c>
      <c r="G2809" s="28">
        <v>43034</v>
      </c>
      <c r="H2809" s="3">
        <v>4904.96</v>
      </c>
      <c r="I2809" s="1" t="s">
        <v>18</v>
      </c>
      <c r="J2809" s="1" t="s">
        <v>22</v>
      </c>
      <c r="K2809" s="1" t="s">
        <v>28</v>
      </c>
      <c r="L2809" s="1" t="s">
        <v>20</v>
      </c>
      <c r="M2809" s="1" t="s">
        <v>21</v>
      </c>
      <c r="N2809" s="1" t="s">
        <v>22</v>
      </c>
      <c r="O2809" s="1" t="s">
        <v>20</v>
      </c>
      <c r="P2809" s="1" t="str">
        <f>IFERROR( LOOKUP(Table1[[#This Row],[Age]],$AO$3:$AO$8,$AP$3:$AP$8), "Out of Range")</f>
        <v>35-45</v>
      </c>
      <c r="Q2809" s="1" t="str">
        <f>TEXT(Table1[[#This Row],[Date Joined]],"DD")</f>
        <v>26</v>
      </c>
      <c r="R2809" s="1" t="str">
        <f>TEXT(Table1[[#This Row],[Date Joined]],"MMM")</f>
        <v>Oct</v>
      </c>
      <c r="S2809" s="1" t="str">
        <f>TEXT(Table1[[#This Row],[Date Joined]],"YYYY")</f>
        <v>2017</v>
      </c>
    </row>
    <row r="2810" spans="1:19" x14ac:dyDescent="0.3">
      <c r="A2810" s="1" t="s">
        <v>2917</v>
      </c>
      <c r="B2810" s="1" t="s">
        <v>75</v>
      </c>
      <c r="C2810" s="1" t="s">
        <v>15</v>
      </c>
      <c r="D2810" s="2">
        <v>34</v>
      </c>
      <c r="E2810" s="1" t="s">
        <v>16</v>
      </c>
      <c r="F2810" s="1" t="s">
        <v>26</v>
      </c>
      <c r="G2810" s="28">
        <v>43034</v>
      </c>
      <c r="H2810" s="3">
        <v>188021.54</v>
      </c>
      <c r="I2810" s="1" t="s">
        <v>18</v>
      </c>
      <c r="J2810" s="1" t="s">
        <v>27</v>
      </c>
      <c r="K2810" s="1" t="s">
        <v>28</v>
      </c>
      <c r="L2810" s="1" t="s">
        <v>28</v>
      </c>
      <c r="M2810" s="1" t="s">
        <v>21</v>
      </c>
      <c r="N2810" s="1" t="s">
        <v>22</v>
      </c>
      <c r="O2810" s="1" t="s">
        <v>20</v>
      </c>
      <c r="P2810" s="1" t="str">
        <f>IFERROR( LOOKUP(Table1[[#This Row],[Age]],$AO$3:$AO$8,$AP$3:$AP$8), "Out of Range")</f>
        <v>26-35</v>
      </c>
      <c r="Q2810" s="1" t="str">
        <f>TEXT(Table1[[#This Row],[Date Joined]],"DD")</f>
        <v>26</v>
      </c>
      <c r="R2810" s="1" t="str">
        <f>TEXT(Table1[[#This Row],[Date Joined]],"MMM")</f>
        <v>Oct</v>
      </c>
      <c r="S2810" s="1" t="str">
        <f>TEXT(Table1[[#This Row],[Date Joined]],"YYYY")</f>
        <v>2017</v>
      </c>
    </row>
    <row r="2811" spans="1:19" x14ac:dyDescent="0.3">
      <c r="A2811" s="1" t="s">
        <v>2918</v>
      </c>
      <c r="B2811" s="1" t="s">
        <v>72</v>
      </c>
      <c r="C2811" s="1" t="s">
        <v>15</v>
      </c>
      <c r="D2811" s="2">
        <v>37</v>
      </c>
      <c r="E2811" s="1" t="s">
        <v>16</v>
      </c>
      <c r="F2811" s="1" t="s">
        <v>17</v>
      </c>
      <c r="G2811" s="28">
        <v>43034</v>
      </c>
      <c r="H2811" s="3">
        <v>10095.64</v>
      </c>
      <c r="I2811" s="1" t="s">
        <v>18</v>
      </c>
      <c r="J2811" s="1" t="s">
        <v>19</v>
      </c>
      <c r="K2811" s="1" t="s">
        <v>20</v>
      </c>
      <c r="L2811" s="1" t="s">
        <v>20</v>
      </c>
      <c r="M2811" s="1" t="s">
        <v>21</v>
      </c>
      <c r="N2811" s="1" t="s">
        <v>22</v>
      </c>
      <c r="O2811" s="1" t="s">
        <v>20</v>
      </c>
      <c r="P2811" s="1" t="str">
        <f>IFERROR( LOOKUP(Table1[[#This Row],[Age]],$AO$3:$AO$8,$AP$3:$AP$8), "Out of Range")</f>
        <v>35-45</v>
      </c>
      <c r="Q2811" s="1" t="str">
        <f>TEXT(Table1[[#This Row],[Date Joined]],"DD")</f>
        <v>26</v>
      </c>
      <c r="R2811" s="1" t="str">
        <f>TEXT(Table1[[#This Row],[Date Joined]],"MMM")</f>
        <v>Oct</v>
      </c>
      <c r="S2811" s="1" t="str">
        <f>TEXT(Table1[[#This Row],[Date Joined]],"YYYY")</f>
        <v>2017</v>
      </c>
    </row>
    <row r="2812" spans="1:19" x14ac:dyDescent="0.3">
      <c r="A2812" s="1" t="s">
        <v>2919</v>
      </c>
      <c r="B2812" s="1" t="s">
        <v>87</v>
      </c>
      <c r="C2812" s="1" t="s">
        <v>24</v>
      </c>
      <c r="D2812" s="2">
        <v>48</v>
      </c>
      <c r="E2812" s="1" t="s">
        <v>16</v>
      </c>
      <c r="F2812" s="1" t="s">
        <v>17</v>
      </c>
      <c r="G2812" s="28">
        <v>43034</v>
      </c>
      <c r="H2812" s="3">
        <v>44438.81</v>
      </c>
      <c r="I2812" s="1" t="s">
        <v>31</v>
      </c>
      <c r="J2812" s="1" t="s">
        <v>27</v>
      </c>
      <c r="K2812" s="1" t="s">
        <v>20</v>
      </c>
      <c r="L2812" s="1" t="s">
        <v>20</v>
      </c>
      <c r="M2812" s="1" t="s">
        <v>22</v>
      </c>
      <c r="N2812" s="1" t="s">
        <v>22</v>
      </c>
      <c r="O2812" s="1" t="s">
        <v>20</v>
      </c>
      <c r="P2812" s="1" t="str">
        <f>IFERROR( LOOKUP(Table1[[#This Row],[Age]],$AO$3:$AO$8,$AP$3:$AP$8), "Out of Range")</f>
        <v>45-55</v>
      </c>
      <c r="Q2812" s="1" t="str">
        <f>TEXT(Table1[[#This Row],[Date Joined]],"DD")</f>
        <v>26</v>
      </c>
      <c r="R2812" s="1" t="str">
        <f>TEXT(Table1[[#This Row],[Date Joined]],"MMM")</f>
        <v>Oct</v>
      </c>
      <c r="S2812" s="1" t="str">
        <f>TEXT(Table1[[#This Row],[Date Joined]],"YYYY")</f>
        <v>2017</v>
      </c>
    </row>
    <row r="2813" spans="1:19" x14ac:dyDescent="0.3">
      <c r="A2813" s="1" t="s">
        <v>2920</v>
      </c>
      <c r="B2813" s="1" t="s">
        <v>75</v>
      </c>
      <c r="C2813" s="1" t="s">
        <v>24</v>
      </c>
      <c r="D2813" s="2">
        <v>22</v>
      </c>
      <c r="E2813" s="1" t="s">
        <v>16</v>
      </c>
      <c r="F2813" s="1" t="s">
        <v>17</v>
      </c>
      <c r="G2813" s="28">
        <v>43034</v>
      </c>
      <c r="H2813" s="3">
        <v>24430.85</v>
      </c>
      <c r="I2813" s="1" t="s">
        <v>18</v>
      </c>
      <c r="J2813" s="1" t="s">
        <v>19</v>
      </c>
      <c r="K2813" s="1" t="s">
        <v>28</v>
      </c>
      <c r="L2813" s="1" t="s">
        <v>20</v>
      </c>
      <c r="M2813" s="1" t="s">
        <v>21</v>
      </c>
      <c r="N2813" s="1" t="s">
        <v>22</v>
      </c>
      <c r="O2813" s="1" t="s">
        <v>20</v>
      </c>
      <c r="P2813" s="1" t="str">
        <f>IFERROR( LOOKUP(Table1[[#This Row],[Age]],$AO$3:$AO$8,$AP$3:$AP$8), "Out of Range")</f>
        <v>15-25</v>
      </c>
      <c r="Q2813" s="1" t="str">
        <f>TEXT(Table1[[#This Row],[Date Joined]],"DD")</f>
        <v>26</v>
      </c>
      <c r="R2813" s="1" t="str">
        <f>TEXT(Table1[[#This Row],[Date Joined]],"MMM")</f>
        <v>Oct</v>
      </c>
      <c r="S2813" s="1" t="str">
        <f>TEXT(Table1[[#This Row],[Date Joined]],"YYYY")</f>
        <v>2017</v>
      </c>
    </row>
    <row r="2814" spans="1:19" x14ac:dyDescent="0.3">
      <c r="A2814" s="1" t="s">
        <v>2921</v>
      </c>
      <c r="B2814" s="1" t="s">
        <v>60</v>
      </c>
      <c r="C2814" s="1" t="s">
        <v>24</v>
      </c>
      <c r="D2814" s="2">
        <v>39</v>
      </c>
      <c r="E2814" s="1" t="s">
        <v>16</v>
      </c>
      <c r="F2814" s="1" t="s">
        <v>26</v>
      </c>
      <c r="G2814" s="28">
        <v>43034</v>
      </c>
      <c r="H2814" s="3">
        <v>158706.54999999999</v>
      </c>
      <c r="I2814" s="1" t="s">
        <v>31</v>
      </c>
      <c r="J2814" s="1" t="s">
        <v>27</v>
      </c>
      <c r="K2814" s="1" t="s">
        <v>20</v>
      </c>
      <c r="L2814" s="1" t="s">
        <v>20</v>
      </c>
      <c r="M2814" s="1" t="s">
        <v>53</v>
      </c>
      <c r="N2814" s="1" t="s">
        <v>38</v>
      </c>
      <c r="O2814" s="1" t="s">
        <v>20</v>
      </c>
      <c r="P2814" s="1" t="str">
        <f>IFERROR( LOOKUP(Table1[[#This Row],[Age]],$AO$3:$AO$8,$AP$3:$AP$8), "Out of Range")</f>
        <v>35-45</v>
      </c>
      <c r="Q2814" s="1" t="str">
        <f>TEXT(Table1[[#This Row],[Date Joined]],"DD")</f>
        <v>26</v>
      </c>
      <c r="R2814" s="1" t="str">
        <f>TEXT(Table1[[#This Row],[Date Joined]],"MMM")</f>
        <v>Oct</v>
      </c>
      <c r="S2814" s="1" t="str">
        <f>TEXT(Table1[[#This Row],[Date Joined]],"YYYY")</f>
        <v>2017</v>
      </c>
    </row>
    <row r="2815" spans="1:19" x14ac:dyDescent="0.3">
      <c r="A2815" s="1" t="s">
        <v>3752</v>
      </c>
      <c r="B2815" s="1" t="s">
        <v>96</v>
      </c>
      <c r="C2815" s="1" t="s">
        <v>24</v>
      </c>
      <c r="D2815" s="2">
        <v>31</v>
      </c>
      <c r="E2815" s="1" t="s">
        <v>16</v>
      </c>
      <c r="F2815" s="1" t="s">
        <v>17</v>
      </c>
      <c r="G2815" s="28">
        <v>43079</v>
      </c>
      <c r="H2815" s="3">
        <v>43362.66</v>
      </c>
      <c r="I2815" s="1" t="s">
        <v>49</v>
      </c>
      <c r="J2815" s="1" t="s">
        <v>22</v>
      </c>
      <c r="K2815" s="1" t="s">
        <v>28</v>
      </c>
      <c r="L2815" s="1" t="s">
        <v>20</v>
      </c>
      <c r="M2815" s="1" t="s">
        <v>53</v>
      </c>
      <c r="N2815" s="1" t="s">
        <v>22</v>
      </c>
      <c r="O2815" s="1" t="s">
        <v>20</v>
      </c>
      <c r="P2815" s="1" t="str">
        <f>IFERROR( LOOKUP(Table1[[#This Row],[Age]],$AO$3:$AO$8,$AP$3:$AP$8), "Out of Range")</f>
        <v>26-35</v>
      </c>
      <c r="Q2815" s="1" t="str">
        <f>TEXT(Table1[[#This Row],[Date Joined]],"DD")</f>
        <v>10</v>
      </c>
      <c r="R2815" s="1" t="str">
        <f>TEXT(Table1[[#This Row],[Date Joined]],"MMM")</f>
        <v>Dec</v>
      </c>
      <c r="S2815" s="1" t="str">
        <f>TEXT(Table1[[#This Row],[Date Joined]],"YYYY")</f>
        <v>2017</v>
      </c>
    </row>
    <row r="2816" spans="1:19" x14ac:dyDescent="0.3">
      <c r="A2816" s="1" t="s">
        <v>3796</v>
      </c>
      <c r="B2816" s="1" t="s">
        <v>43</v>
      </c>
      <c r="C2816" s="1" t="s">
        <v>24</v>
      </c>
      <c r="D2816" s="2">
        <v>31</v>
      </c>
      <c r="E2816" s="1" t="s">
        <v>16</v>
      </c>
      <c r="F2816" s="1" t="s">
        <v>26</v>
      </c>
      <c r="G2816" s="28">
        <v>43082</v>
      </c>
      <c r="H2816" s="3">
        <v>44690.06</v>
      </c>
      <c r="I2816" s="1" t="s">
        <v>31</v>
      </c>
      <c r="J2816" s="1" t="s">
        <v>27</v>
      </c>
      <c r="K2816" s="1" t="s">
        <v>28</v>
      </c>
      <c r="L2816" s="1" t="s">
        <v>20</v>
      </c>
      <c r="M2816" s="1" t="s">
        <v>21</v>
      </c>
      <c r="N2816" s="1" t="s">
        <v>22</v>
      </c>
      <c r="O2816" s="1" t="s">
        <v>20</v>
      </c>
      <c r="P2816" s="1" t="str">
        <f>IFERROR( LOOKUP(Table1[[#This Row],[Age]],$AO$3:$AO$8,$AP$3:$AP$8), "Out of Range")</f>
        <v>26-35</v>
      </c>
      <c r="Q2816" s="1" t="str">
        <f>TEXT(Table1[[#This Row],[Date Joined]],"DD")</f>
        <v>13</v>
      </c>
      <c r="R2816" s="1" t="str">
        <f>TEXT(Table1[[#This Row],[Date Joined]],"MMM")</f>
        <v>Dec</v>
      </c>
      <c r="S2816" s="1" t="str">
        <f>TEXT(Table1[[#This Row],[Date Joined]],"YYYY")</f>
        <v>2017</v>
      </c>
    </row>
    <row r="2817" spans="1:19" x14ac:dyDescent="0.3">
      <c r="A2817" s="1" t="s">
        <v>3835</v>
      </c>
      <c r="B2817" s="1" t="s">
        <v>72</v>
      </c>
      <c r="C2817" s="1" t="s">
        <v>15</v>
      </c>
      <c r="D2817" s="2">
        <v>31</v>
      </c>
      <c r="E2817" s="1" t="s">
        <v>16</v>
      </c>
      <c r="F2817" s="1" t="s">
        <v>17</v>
      </c>
      <c r="G2817" s="28">
        <v>43084</v>
      </c>
      <c r="H2817" s="3">
        <v>62759.55</v>
      </c>
      <c r="I2817" s="1" t="s">
        <v>18</v>
      </c>
      <c r="J2817" s="1" t="s">
        <v>22</v>
      </c>
      <c r="K2817" s="1" t="s">
        <v>28</v>
      </c>
      <c r="L2817" s="1" t="s">
        <v>20</v>
      </c>
      <c r="M2817" s="1" t="s">
        <v>22</v>
      </c>
      <c r="N2817" s="1" t="s">
        <v>22</v>
      </c>
      <c r="O2817" s="1" t="s">
        <v>20</v>
      </c>
      <c r="P2817" s="1" t="str">
        <f>IFERROR( LOOKUP(Table1[[#This Row],[Age]],$AO$3:$AO$8,$AP$3:$AP$8), "Out of Range")</f>
        <v>26-35</v>
      </c>
      <c r="Q2817" s="1" t="str">
        <f>TEXT(Table1[[#This Row],[Date Joined]],"DD")</f>
        <v>15</v>
      </c>
      <c r="R2817" s="1" t="str">
        <f>TEXT(Table1[[#This Row],[Date Joined]],"MMM")</f>
        <v>Dec</v>
      </c>
      <c r="S2817" s="1" t="str">
        <f>TEXT(Table1[[#This Row],[Date Joined]],"YYYY")</f>
        <v>2017</v>
      </c>
    </row>
    <row r="2818" spans="1:19" x14ac:dyDescent="0.3">
      <c r="A2818" s="1" t="s">
        <v>3906</v>
      </c>
      <c r="B2818" s="1" t="s">
        <v>95</v>
      </c>
      <c r="C2818" s="1" t="s">
        <v>15</v>
      </c>
      <c r="D2818" s="2">
        <v>31</v>
      </c>
      <c r="E2818" s="1" t="s">
        <v>16</v>
      </c>
      <c r="F2818" s="1" t="s">
        <v>17</v>
      </c>
      <c r="G2818" s="28">
        <v>43087</v>
      </c>
      <c r="H2818" s="3">
        <v>48197.19</v>
      </c>
      <c r="I2818" s="1" t="s">
        <v>31</v>
      </c>
      <c r="J2818" s="1" t="s">
        <v>32</v>
      </c>
      <c r="K2818" s="1" t="s">
        <v>20</v>
      </c>
      <c r="L2818" s="1" t="s">
        <v>20</v>
      </c>
      <c r="M2818" s="1" t="s">
        <v>21</v>
      </c>
      <c r="N2818" s="1" t="s">
        <v>38</v>
      </c>
      <c r="O2818" s="1" t="s">
        <v>20</v>
      </c>
      <c r="P2818" s="1" t="str">
        <f>IFERROR( LOOKUP(Table1[[#This Row],[Age]],$AO$3:$AO$8,$AP$3:$AP$8), "Out of Range")</f>
        <v>26-35</v>
      </c>
      <c r="Q2818" s="1" t="str">
        <f>TEXT(Table1[[#This Row],[Date Joined]],"DD")</f>
        <v>18</v>
      </c>
      <c r="R2818" s="1" t="str">
        <f>TEXT(Table1[[#This Row],[Date Joined]],"MMM")</f>
        <v>Dec</v>
      </c>
      <c r="S2818" s="1" t="str">
        <f>TEXT(Table1[[#This Row],[Date Joined]],"YYYY")</f>
        <v>2017</v>
      </c>
    </row>
    <row r="2819" spans="1:19" x14ac:dyDescent="0.3">
      <c r="A2819" s="1" t="s">
        <v>2926</v>
      </c>
      <c r="B2819" s="1" t="s">
        <v>50</v>
      </c>
      <c r="C2819" s="1" t="s">
        <v>24</v>
      </c>
      <c r="D2819" s="2">
        <v>61</v>
      </c>
      <c r="E2819" s="1" t="s">
        <v>16</v>
      </c>
      <c r="F2819" s="1" t="s">
        <v>17</v>
      </c>
      <c r="G2819" s="28">
        <v>43034</v>
      </c>
      <c r="H2819" s="3">
        <v>37710.879999999997</v>
      </c>
      <c r="I2819" s="1" t="s">
        <v>31</v>
      </c>
      <c r="J2819" s="1" t="s">
        <v>27</v>
      </c>
      <c r="K2819" s="1" t="s">
        <v>28</v>
      </c>
      <c r="L2819" s="1" t="s">
        <v>28</v>
      </c>
      <c r="M2819" s="1" t="s">
        <v>22</v>
      </c>
      <c r="N2819" s="1" t="s">
        <v>22</v>
      </c>
      <c r="O2819" s="1" t="s">
        <v>20</v>
      </c>
      <c r="P2819" s="1" t="str">
        <f>IFERROR( LOOKUP(Table1[[#This Row],[Age]],$AO$3:$AO$8,$AP$3:$AP$8), "Out of Range")</f>
        <v>55-65</v>
      </c>
      <c r="Q2819" s="1" t="str">
        <f>TEXT(Table1[[#This Row],[Date Joined]],"DD")</f>
        <v>26</v>
      </c>
      <c r="R2819" s="1" t="str">
        <f>TEXT(Table1[[#This Row],[Date Joined]],"MMM")</f>
        <v>Oct</v>
      </c>
      <c r="S2819" s="1" t="str">
        <f>TEXT(Table1[[#This Row],[Date Joined]],"YYYY")</f>
        <v>2017</v>
      </c>
    </row>
    <row r="2820" spans="1:19" x14ac:dyDescent="0.3">
      <c r="A2820" s="1" t="s">
        <v>2927</v>
      </c>
      <c r="B2820" s="1" t="s">
        <v>45</v>
      </c>
      <c r="C2820" s="1" t="s">
        <v>15</v>
      </c>
      <c r="D2820" s="2">
        <v>37</v>
      </c>
      <c r="E2820" s="1" t="s">
        <v>16</v>
      </c>
      <c r="F2820" s="1" t="s">
        <v>17</v>
      </c>
      <c r="G2820" s="28">
        <v>43034</v>
      </c>
      <c r="H2820" s="3">
        <v>64558.16</v>
      </c>
      <c r="I2820" s="1" t="s">
        <v>49</v>
      </c>
      <c r="J2820" s="1" t="s">
        <v>27</v>
      </c>
      <c r="K2820" s="1" t="s">
        <v>28</v>
      </c>
      <c r="L2820" s="1" t="s">
        <v>20</v>
      </c>
      <c r="M2820" s="1" t="s">
        <v>21</v>
      </c>
      <c r="N2820" s="1" t="s">
        <v>38</v>
      </c>
      <c r="O2820" s="1" t="s">
        <v>20</v>
      </c>
      <c r="P2820" s="1" t="str">
        <f>IFERROR( LOOKUP(Table1[[#This Row],[Age]],$AO$3:$AO$8,$AP$3:$AP$8), "Out of Range")</f>
        <v>35-45</v>
      </c>
      <c r="Q2820" s="1" t="str">
        <f>TEXT(Table1[[#This Row],[Date Joined]],"DD")</f>
        <v>26</v>
      </c>
      <c r="R2820" s="1" t="str">
        <f>TEXT(Table1[[#This Row],[Date Joined]],"MMM")</f>
        <v>Oct</v>
      </c>
      <c r="S2820" s="1" t="str">
        <f>TEXT(Table1[[#This Row],[Date Joined]],"YYYY")</f>
        <v>2017</v>
      </c>
    </row>
    <row r="2821" spans="1:19" x14ac:dyDescent="0.3">
      <c r="A2821" s="1" t="s">
        <v>3945</v>
      </c>
      <c r="B2821" s="1" t="s">
        <v>62</v>
      </c>
      <c r="C2821" s="1" t="s">
        <v>24</v>
      </c>
      <c r="D2821" s="2">
        <v>31</v>
      </c>
      <c r="E2821" s="1" t="s">
        <v>16</v>
      </c>
      <c r="F2821" s="1" t="s">
        <v>17</v>
      </c>
      <c r="G2821" s="28">
        <v>43089</v>
      </c>
      <c r="H2821" s="3">
        <v>73024.61</v>
      </c>
      <c r="I2821" s="1" t="s">
        <v>18</v>
      </c>
      <c r="J2821" s="1" t="s">
        <v>27</v>
      </c>
      <c r="K2821" s="1" t="s">
        <v>20</v>
      </c>
      <c r="L2821" s="1" t="s">
        <v>20</v>
      </c>
      <c r="M2821" s="1" t="s">
        <v>21</v>
      </c>
      <c r="N2821" s="1" t="s">
        <v>22</v>
      </c>
      <c r="O2821" s="1" t="s">
        <v>20</v>
      </c>
      <c r="P2821" s="1" t="str">
        <f>IFERROR( LOOKUP(Table1[[#This Row],[Age]],$AO$3:$AO$8,$AP$3:$AP$8), "Out of Range")</f>
        <v>26-35</v>
      </c>
      <c r="Q2821" s="1" t="str">
        <f>TEXT(Table1[[#This Row],[Date Joined]],"DD")</f>
        <v>20</v>
      </c>
      <c r="R2821" s="1" t="str">
        <f>TEXT(Table1[[#This Row],[Date Joined]],"MMM")</f>
        <v>Dec</v>
      </c>
      <c r="S2821" s="1" t="str">
        <f>TEXT(Table1[[#This Row],[Date Joined]],"YYYY")</f>
        <v>2017</v>
      </c>
    </row>
    <row r="2822" spans="1:19" x14ac:dyDescent="0.3">
      <c r="A2822" s="1" t="s">
        <v>2929</v>
      </c>
      <c r="B2822" s="1" t="s">
        <v>73</v>
      </c>
      <c r="C2822" s="1" t="s">
        <v>15</v>
      </c>
      <c r="D2822" s="2">
        <v>35</v>
      </c>
      <c r="E2822" s="1" t="s">
        <v>16</v>
      </c>
      <c r="F2822" s="1" t="s">
        <v>17</v>
      </c>
      <c r="G2822" s="28">
        <v>43034</v>
      </c>
      <c r="H2822" s="3">
        <v>8330.58</v>
      </c>
      <c r="I2822" s="1" t="s">
        <v>18</v>
      </c>
      <c r="J2822" s="1" t="s">
        <v>32</v>
      </c>
      <c r="K2822" s="1" t="s">
        <v>28</v>
      </c>
      <c r="L2822" s="1" t="s">
        <v>20</v>
      </c>
      <c r="M2822" s="1" t="s">
        <v>21</v>
      </c>
      <c r="N2822" s="1" t="s">
        <v>22</v>
      </c>
      <c r="O2822" s="1" t="s">
        <v>20</v>
      </c>
      <c r="P2822" s="1" t="str">
        <f>IFERROR( LOOKUP(Table1[[#This Row],[Age]],$AO$3:$AO$8,$AP$3:$AP$8), "Out of Range")</f>
        <v>35-45</v>
      </c>
      <c r="Q2822" s="1" t="str">
        <f>TEXT(Table1[[#This Row],[Date Joined]],"DD")</f>
        <v>26</v>
      </c>
      <c r="R2822" s="1" t="str">
        <f>TEXT(Table1[[#This Row],[Date Joined]],"MMM")</f>
        <v>Oct</v>
      </c>
      <c r="S2822" s="1" t="str">
        <f>TEXT(Table1[[#This Row],[Date Joined]],"YYYY")</f>
        <v>2017</v>
      </c>
    </row>
    <row r="2823" spans="1:19" x14ac:dyDescent="0.3">
      <c r="A2823" s="1" t="s">
        <v>2930</v>
      </c>
      <c r="B2823" s="1" t="s">
        <v>95</v>
      </c>
      <c r="C2823" s="1" t="s">
        <v>24</v>
      </c>
      <c r="D2823" s="2">
        <v>36</v>
      </c>
      <c r="E2823" s="1" t="s">
        <v>16</v>
      </c>
      <c r="F2823" s="1" t="s">
        <v>17</v>
      </c>
      <c r="G2823" s="28">
        <v>43034</v>
      </c>
      <c r="H2823" s="3">
        <v>214098.75</v>
      </c>
      <c r="I2823" s="1" t="s">
        <v>49</v>
      </c>
      <c r="J2823" s="1" t="s">
        <v>27</v>
      </c>
      <c r="K2823" s="1" t="s">
        <v>20</v>
      </c>
      <c r="L2823" s="1" t="s">
        <v>28</v>
      </c>
      <c r="M2823" s="1" t="s">
        <v>53</v>
      </c>
      <c r="N2823" s="1" t="s">
        <v>22</v>
      </c>
      <c r="O2823" s="1" t="s">
        <v>28</v>
      </c>
      <c r="P2823" s="1" t="str">
        <f>IFERROR( LOOKUP(Table1[[#This Row],[Age]],$AO$3:$AO$8,$AP$3:$AP$8), "Out of Range")</f>
        <v>35-45</v>
      </c>
      <c r="Q2823" s="1" t="str">
        <f>TEXT(Table1[[#This Row],[Date Joined]],"DD")</f>
        <v>26</v>
      </c>
      <c r="R2823" s="1" t="str">
        <f>TEXT(Table1[[#This Row],[Date Joined]],"MMM")</f>
        <v>Oct</v>
      </c>
      <c r="S2823" s="1" t="str">
        <f>TEXT(Table1[[#This Row],[Date Joined]],"YYYY")</f>
        <v>2017</v>
      </c>
    </row>
    <row r="2824" spans="1:19" x14ac:dyDescent="0.3">
      <c r="A2824" s="1" t="s">
        <v>2931</v>
      </c>
      <c r="B2824" s="1" t="s">
        <v>46</v>
      </c>
      <c r="C2824" s="1" t="s">
        <v>24</v>
      </c>
      <c r="D2824" s="2">
        <v>41</v>
      </c>
      <c r="E2824" s="1" t="s">
        <v>16</v>
      </c>
      <c r="F2824" s="1" t="s">
        <v>41</v>
      </c>
      <c r="G2824" s="28">
        <v>43034</v>
      </c>
      <c r="H2824" s="3">
        <v>62037.9</v>
      </c>
      <c r="I2824" s="1" t="s">
        <v>18</v>
      </c>
      <c r="J2824" s="1" t="s">
        <v>32</v>
      </c>
      <c r="K2824" s="1" t="s">
        <v>28</v>
      </c>
      <c r="L2824" s="1" t="s">
        <v>20</v>
      </c>
      <c r="M2824" s="1" t="s">
        <v>21</v>
      </c>
      <c r="N2824" s="1" t="s">
        <v>22</v>
      </c>
      <c r="O2824" s="1" t="s">
        <v>28</v>
      </c>
      <c r="P2824" s="1" t="str">
        <f>IFERROR( LOOKUP(Table1[[#This Row],[Age]],$AO$3:$AO$8,$AP$3:$AP$8), "Out of Range")</f>
        <v>35-45</v>
      </c>
      <c r="Q2824" s="1" t="str">
        <f>TEXT(Table1[[#This Row],[Date Joined]],"DD")</f>
        <v>26</v>
      </c>
      <c r="R2824" s="1" t="str">
        <f>TEXT(Table1[[#This Row],[Date Joined]],"MMM")</f>
        <v>Oct</v>
      </c>
      <c r="S2824" s="1" t="str">
        <f>TEXT(Table1[[#This Row],[Date Joined]],"YYYY")</f>
        <v>2017</v>
      </c>
    </row>
    <row r="2825" spans="1:19" x14ac:dyDescent="0.3">
      <c r="A2825" s="1" t="s">
        <v>2932</v>
      </c>
      <c r="B2825" s="1" t="s">
        <v>91</v>
      </c>
      <c r="C2825" s="1" t="s">
        <v>15</v>
      </c>
      <c r="D2825" s="2">
        <v>38</v>
      </c>
      <c r="E2825" s="1" t="s">
        <v>16</v>
      </c>
      <c r="F2825" s="1" t="s">
        <v>17</v>
      </c>
      <c r="G2825" s="28">
        <v>43034</v>
      </c>
      <c r="H2825" s="3">
        <v>20957.099999999999</v>
      </c>
      <c r="I2825" s="1" t="s">
        <v>31</v>
      </c>
      <c r="J2825" s="1" t="s">
        <v>27</v>
      </c>
      <c r="K2825" s="1" t="s">
        <v>20</v>
      </c>
      <c r="L2825" s="1" t="s">
        <v>20</v>
      </c>
      <c r="M2825" s="1" t="s">
        <v>21</v>
      </c>
      <c r="N2825" s="1" t="s">
        <v>22</v>
      </c>
      <c r="O2825" s="1" t="s">
        <v>28</v>
      </c>
      <c r="P2825" s="1" t="str">
        <f>IFERROR( LOOKUP(Table1[[#This Row],[Age]],$AO$3:$AO$8,$AP$3:$AP$8), "Out of Range")</f>
        <v>35-45</v>
      </c>
      <c r="Q2825" s="1" t="str">
        <f>TEXT(Table1[[#This Row],[Date Joined]],"DD")</f>
        <v>26</v>
      </c>
      <c r="R2825" s="1" t="str">
        <f>TEXT(Table1[[#This Row],[Date Joined]],"MMM")</f>
        <v>Oct</v>
      </c>
      <c r="S2825" s="1" t="str">
        <f>TEXT(Table1[[#This Row],[Date Joined]],"YYYY")</f>
        <v>2017</v>
      </c>
    </row>
    <row r="2826" spans="1:19" x14ac:dyDescent="0.3">
      <c r="A2826" s="1" t="s">
        <v>3996</v>
      </c>
      <c r="B2826" s="1" t="s">
        <v>51</v>
      </c>
      <c r="C2826" s="1" t="s">
        <v>15</v>
      </c>
      <c r="D2826" s="2">
        <v>31</v>
      </c>
      <c r="E2826" s="1" t="s">
        <v>16</v>
      </c>
      <c r="F2826" s="1" t="s">
        <v>17</v>
      </c>
      <c r="G2826" s="28">
        <v>43092</v>
      </c>
      <c r="H2826" s="3">
        <v>73032.09</v>
      </c>
      <c r="I2826" s="1" t="s">
        <v>31</v>
      </c>
      <c r="J2826" s="1" t="s">
        <v>32</v>
      </c>
      <c r="K2826" s="1" t="s">
        <v>28</v>
      </c>
      <c r="L2826" s="1" t="s">
        <v>20</v>
      </c>
      <c r="M2826" s="1" t="s">
        <v>21</v>
      </c>
      <c r="N2826" s="1" t="s">
        <v>22</v>
      </c>
      <c r="O2826" s="1" t="s">
        <v>20</v>
      </c>
      <c r="P2826" s="1" t="str">
        <f>IFERROR( LOOKUP(Table1[[#This Row],[Age]],$AO$3:$AO$8,$AP$3:$AP$8), "Out of Range")</f>
        <v>26-35</v>
      </c>
      <c r="Q2826" s="1" t="str">
        <f>TEXT(Table1[[#This Row],[Date Joined]],"DD")</f>
        <v>23</v>
      </c>
      <c r="R2826" s="1" t="str">
        <f>TEXT(Table1[[#This Row],[Date Joined]],"MMM")</f>
        <v>Dec</v>
      </c>
      <c r="S2826" s="1" t="str">
        <f>TEXT(Table1[[#This Row],[Date Joined]],"YYYY")</f>
        <v>2017</v>
      </c>
    </row>
    <row r="2827" spans="1:19" x14ac:dyDescent="0.3">
      <c r="A2827" s="1" t="s">
        <v>4004</v>
      </c>
      <c r="B2827" s="1" t="s">
        <v>54</v>
      </c>
      <c r="C2827" s="1" t="s">
        <v>15</v>
      </c>
      <c r="D2827" s="2">
        <v>31</v>
      </c>
      <c r="E2827" s="1" t="s">
        <v>16</v>
      </c>
      <c r="F2827" s="1" t="s">
        <v>17</v>
      </c>
      <c r="G2827" s="28">
        <v>43092</v>
      </c>
      <c r="H2827" s="3">
        <v>114072.87</v>
      </c>
      <c r="I2827" s="1" t="s">
        <v>18</v>
      </c>
      <c r="J2827" s="1" t="s">
        <v>27</v>
      </c>
      <c r="K2827" s="1" t="s">
        <v>28</v>
      </c>
      <c r="L2827" s="1" t="s">
        <v>20</v>
      </c>
      <c r="M2827" s="1" t="s">
        <v>21</v>
      </c>
      <c r="N2827" s="1" t="s">
        <v>22</v>
      </c>
      <c r="O2827" s="1" t="s">
        <v>20</v>
      </c>
      <c r="P2827" s="1" t="str">
        <f>IFERROR( LOOKUP(Table1[[#This Row],[Age]],$AO$3:$AO$8,$AP$3:$AP$8), "Out of Range")</f>
        <v>26-35</v>
      </c>
      <c r="Q2827" s="1" t="str">
        <f>TEXT(Table1[[#This Row],[Date Joined]],"DD")</f>
        <v>23</v>
      </c>
      <c r="R2827" s="1" t="str">
        <f>TEXT(Table1[[#This Row],[Date Joined]],"MMM")</f>
        <v>Dec</v>
      </c>
      <c r="S2827" s="1" t="str">
        <f>TEXT(Table1[[#This Row],[Date Joined]],"YYYY")</f>
        <v>2017</v>
      </c>
    </row>
    <row r="2828" spans="1:19" x14ac:dyDescent="0.3">
      <c r="A2828" s="1" t="s">
        <v>2935</v>
      </c>
      <c r="B2828" s="1" t="s">
        <v>62</v>
      </c>
      <c r="C2828" s="1" t="s">
        <v>24</v>
      </c>
      <c r="D2828" s="2">
        <v>37</v>
      </c>
      <c r="E2828" s="1" t="s">
        <v>16</v>
      </c>
      <c r="F2828" s="1" t="s">
        <v>17</v>
      </c>
      <c r="G2828" s="28">
        <v>43034</v>
      </c>
      <c r="H2828" s="3">
        <v>37597.129999999997</v>
      </c>
      <c r="I2828" s="1" t="s">
        <v>18</v>
      </c>
      <c r="J2828" s="1" t="s">
        <v>32</v>
      </c>
      <c r="K2828" s="1" t="s">
        <v>28</v>
      </c>
      <c r="L2828" s="1" t="s">
        <v>20</v>
      </c>
      <c r="M2828" s="1" t="s">
        <v>21</v>
      </c>
      <c r="N2828" s="1" t="s">
        <v>38</v>
      </c>
      <c r="O2828" s="1" t="s">
        <v>28</v>
      </c>
      <c r="P2828" s="1" t="str">
        <f>IFERROR( LOOKUP(Table1[[#This Row],[Age]],$AO$3:$AO$8,$AP$3:$AP$8), "Out of Range")</f>
        <v>35-45</v>
      </c>
      <c r="Q2828" s="1" t="str">
        <f>TEXT(Table1[[#This Row],[Date Joined]],"DD")</f>
        <v>26</v>
      </c>
      <c r="R2828" s="1" t="str">
        <f>TEXT(Table1[[#This Row],[Date Joined]],"MMM")</f>
        <v>Oct</v>
      </c>
      <c r="S2828" s="1" t="str">
        <f>TEXT(Table1[[#This Row],[Date Joined]],"YYYY")</f>
        <v>2017</v>
      </c>
    </row>
    <row r="2829" spans="1:19" x14ac:dyDescent="0.3">
      <c r="A2829" s="1" t="s">
        <v>4040</v>
      </c>
      <c r="B2829" s="1" t="s">
        <v>86</v>
      </c>
      <c r="C2829" s="1" t="s">
        <v>15</v>
      </c>
      <c r="D2829" s="2">
        <v>31</v>
      </c>
      <c r="E2829" s="1" t="s">
        <v>16</v>
      </c>
      <c r="F2829" s="1" t="s">
        <v>41</v>
      </c>
      <c r="G2829" s="28">
        <v>43094</v>
      </c>
      <c r="H2829" s="3">
        <v>24120.82</v>
      </c>
      <c r="I2829" s="1" t="s">
        <v>18</v>
      </c>
      <c r="J2829" s="1" t="s">
        <v>27</v>
      </c>
      <c r="K2829" s="1" t="s">
        <v>20</v>
      </c>
      <c r="L2829" s="1" t="s">
        <v>20</v>
      </c>
      <c r="M2829" s="1" t="s">
        <v>21</v>
      </c>
      <c r="N2829" s="1" t="s">
        <v>69</v>
      </c>
      <c r="O2829" s="1" t="s">
        <v>28</v>
      </c>
      <c r="P2829" s="1" t="str">
        <f>IFERROR( LOOKUP(Table1[[#This Row],[Age]],$AO$3:$AO$8,$AP$3:$AP$8), "Out of Range")</f>
        <v>26-35</v>
      </c>
      <c r="Q2829" s="1" t="str">
        <f>TEXT(Table1[[#This Row],[Date Joined]],"DD")</f>
        <v>25</v>
      </c>
      <c r="R2829" s="1" t="str">
        <f>TEXT(Table1[[#This Row],[Date Joined]],"MMM")</f>
        <v>Dec</v>
      </c>
      <c r="S2829" s="1" t="str">
        <f>TEXT(Table1[[#This Row],[Date Joined]],"YYYY")</f>
        <v>2017</v>
      </c>
    </row>
    <row r="2830" spans="1:19" x14ac:dyDescent="0.3">
      <c r="A2830" s="1" t="s">
        <v>2937</v>
      </c>
      <c r="B2830" s="1" t="s">
        <v>72</v>
      </c>
      <c r="C2830" s="1" t="s">
        <v>15</v>
      </c>
      <c r="D2830" s="2">
        <v>55</v>
      </c>
      <c r="E2830" s="1" t="s">
        <v>40</v>
      </c>
      <c r="F2830" s="1" t="s">
        <v>26</v>
      </c>
      <c r="G2830" s="28">
        <v>43034</v>
      </c>
      <c r="H2830" s="3">
        <v>59108.959999999999</v>
      </c>
      <c r="I2830" s="1" t="s">
        <v>18</v>
      </c>
      <c r="J2830" s="1" t="s">
        <v>27</v>
      </c>
      <c r="K2830" s="1" t="s">
        <v>28</v>
      </c>
      <c r="L2830" s="1" t="s">
        <v>20</v>
      </c>
      <c r="M2830" s="1" t="s">
        <v>21</v>
      </c>
      <c r="N2830" s="1" t="s">
        <v>22</v>
      </c>
      <c r="O2830" s="1" t="s">
        <v>20</v>
      </c>
      <c r="P2830" s="1" t="str">
        <f>IFERROR( LOOKUP(Table1[[#This Row],[Age]],$AO$3:$AO$8,$AP$3:$AP$8), "Out of Range")</f>
        <v>55-65</v>
      </c>
      <c r="Q2830" s="1" t="str">
        <f>TEXT(Table1[[#This Row],[Date Joined]],"DD")</f>
        <v>26</v>
      </c>
      <c r="R2830" s="1" t="str">
        <f>TEXT(Table1[[#This Row],[Date Joined]],"MMM")</f>
        <v>Oct</v>
      </c>
      <c r="S2830" s="1" t="str">
        <f>TEXT(Table1[[#This Row],[Date Joined]],"YYYY")</f>
        <v>2017</v>
      </c>
    </row>
    <row r="2831" spans="1:19" x14ac:dyDescent="0.3">
      <c r="A2831" s="1" t="s">
        <v>2938</v>
      </c>
      <c r="B2831" s="1" t="s">
        <v>79</v>
      </c>
      <c r="C2831" s="1" t="s">
        <v>24</v>
      </c>
      <c r="D2831" s="2">
        <v>39</v>
      </c>
      <c r="E2831" s="1" t="s">
        <v>40</v>
      </c>
      <c r="F2831" s="1" t="s">
        <v>41</v>
      </c>
      <c r="G2831" s="28">
        <v>43034</v>
      </c>
      <c r="H2831" s="3">
        <v>87128.12</v>
      </c>
      <c r="I2831" s="1" t="s">
        <v>18</v>
      </c>
      <c r="J2831" s="1" t="s">
        <v>27</v>
      </c>
      <c r="K2831" s="1" t="s">
        <v>28</v>
      </c>
      <c r="L2831" s="1" t="s">
        <v>20</v>
      </c>
      <c r="M2831" s="1" t="s">
        <v>22</v>
      </c>
      <c r="N2831" s="1" t="s">
        <v>22</v>
      </c>
      <c r="O2831" s="1" t="s">
        <v>20</v>
      </c>
      <c r="P2831" s="1" t="str">
        <f>IFERROR( LOOKUP(Table1[[#This Row],[Age]],$AO$3:$AO$8,$AP$3:$AP$8), "Out of Range")</f>
        <v>35-45</v>
      </c>
      <c r="Q2831" s="1" t="str">
        <f>TEXT(Table1[[#This Row],[Date Joined]],"DD")</f>
        <v>26</v>
      </c>
      <c r="R2831" s="1" t="str">
        <f>TEXT(Table1[[#This Row],[Date Joined]],"MMM")</f>
        <v>Oct</v>
      </c>
      <c r="S2831" s="1" t="str">
        <f>TEXT(Table1[[#This Row],[Date Joined]],"YYYY")</f>
        <v>2017</v>
      </c>
    </row>
    <row r="2832" spans="1:19" x14ac:dyDescent="0.3">
      <c r="A2832" s="1" t="s">
        <v>2939</v>
      </c>
      <c r="B2832" s="1" t="s">
        <v>89</v>
      </c>
      <c r="C2832" s="1" t="s">
        <v>24</v>
      </c>
      <c r="D2832" s="2">
        <v>34</v>
      </c>
      <c r="E2832" s="1" t="s">
        <v>40</v>
      </c>
      <c r="F2832" s="1" t="s">
        <v>41</v>
      </c>
      <c r="G2832" s="28">
        <v>43034</v>
      </c>
      <c r="H2832" s="3">
        <v>30931.85</v>
      </c>
      <c r="I2832" s="1" t="s">
        <v>18</v>
      </c>
      <c r="J2832" s="1" t="s">
        <v>27</v>
      </c>
      <c r="K2832" s="1" t="s">
        <v>28</v>
      </c>
      <c r="L2832" s="1" t="s">
        <v>20</v>
      </c>
      <c r="M2832" s="1" t="s">
        <v>21</v>
      </c>
      <c r="N2832" s="1" t="s">
        <v>22</v>
      </c>
      <c r="O2832" s="1" t="s">
        <v>20</v>
      </c>
      <c r="P2832" s="1" t="str">
        <f>IFERROR( LOOKUP(Table1[[#This Row],[Age]],$AO$3:$AO$8,$AP$3:$AP$8), "Out of Range")</f>
        <v>26-35</v>
      </c>
      <c r="Q2832" s="1" t="str">
        <f>TEXT(Table1[[#This Row],[Date Joined]],"DD")</f>
        <v>26</v>
      </c>
      <c r="R2832" s="1" t="str">
        <f>TEXT(Table1[[#This Row],[Date Joined]],"MMM")</f>
        <v>Oct</v>
      </c>
      <c r="S2832" s="1" t="str">
        <f>TEXT(Table1[[#This Row],[Date Joined]],"YYYY")</f>
        <v>2017</v>
      </c>
    </row>
    <row r="2833" spans="1:19" x14ac:dyDescent="0.3">
      <c r="A2833" s="1" t="s">
        <v>2940</v>
      </c>
      <c r="B2833" s="1" t="s">
        <v>64</v>
      </c>
      <c r="C2833" s="1" t="s">
        <v>24</v>
      </c>
      <c r="D2833" s="2">
        <v>52</v>
      </c>
      <c r="E2833" s="1" t="s">
        <v>40</v>
      </c>
      <c r="F2833" s="1" t="s">
        <v>41</v>
      </c>
      <c r="G2833" s="28">
        <v>43034</v>
      </c>
      <c r="H2833" s="3">
        <v>12725.18</v>
      </c>
      <c r="I2833" s="1" t="s">
        <v>18</v>
      </c>
      <c r="J2833" s="1" t="s">
        <v>32</v>
      </c>
      <c r="K2833" s="1" t="s">
        <v>20</v>
      </c>
      <c r="L2833" s="1" t="s">
        <v>20</v>
      </c>
      <c r="M2833" s="1" t="s">
        <v>21</v>
      </c>
      <c r="N2833" s="1" t="s">
        <v>22</v>
      </c>
      <c r="O2833" s="1" t="s">
        <v>20</v>
      </c>
      <c r="P2833" s="1" t="str">
        <f>IFERROR( LOOKUP(Table1[[#This Row],[Age]],$AO$3:$AO$8,$AP$3:$AP$8), "Out of Range")</f>
        <v>45-55</v>
      </c>
      <c r="Q2833" s="1" t="str">
        <f>TEXT(Table1[[#This Row],[Date Joined]],"DD")</f>
        <v>26</v>
      </c>
      <c r="R2833" s="1" t="str">
        <f>TEXT(Table1[[#This Row],[Date Joined]],"MMM")</f>
        <v>Oct</v>
      </c>
      <c r="S2833" s="1" t="str">
        <f>TEXT(Table1[[#This Row],[Date Joined]],"YYYY")</f>
        <v>2017</v>
      </c>
    </row>
    <row r="2834" spans="1:19" x14ac:dyDescent="0.3">
      <c r="A2834" s="1" t="s">
        <v>2941</v>
      </c>
      <c r="B2834" s="1" t="s">
        <v>75</v>
      </c>
      <c r="C2834" s="1" t="s">
        <v>15</v>
      </c>
      <c r="D2834" s="2">
        <v>45</v>
      </c>
      <c r="E2834" s="1" t="s">
        <v>40</v>
      </c>
      <c r="F2834" s="1" t="s">
        <v>41</v>
      </c>
      <c r="G2834" s="28">
        <v>43034</v>
      </c>
      <c r="H2834" s="3">
        <v>87225.75</v>
      </c>
      <c r="I2834" s="1" t="s">
        <v>18</v>
      </c>
      <c r="J2834" s="1" t="s">
        <v>32</v>
      </c>
      <c r="K2834" s="1" t="s">
        <v>20</v>
      </c>
      <c r="L2834" s="1" t="s">
        <v>20</v>
      </c>
      <c r="M2834" s="1" t="s">
        <v>53</v>
      </c>
      <c r="N2834" s="1" t="s">
        <v>29</v>
      </c>
      <c r="O2834" s="1" t="s">
        <v>20</v>
      </c>
      <c r="P2834" s="1" t="str">
        <f>IFERROR( LOOKUP(Table1[[#This Row],[Age]],$AO$3:$AO$8,$AP$3:$AP$8), "Out of Range")</f>
        <v>45-55</v>
      </c>
      <c r="Q2834" s="1" t="str">
        <f>TEXT(Table1[[#This Row],[Date Joined]],"DD")</f>
        <v>26</v>
      </c>
      <c r="R2834" s="1" t="str">
        <f>TEXT(Table1[[#This Row],[Date Joined]],"MMM")</f>
        <v>Oct</v>
      </c>
      <c r="S2834" s="1" t="str">
        <f>TEXT(Table1[[#This Row],[Date Joined]],"YYYY")</f>
        <v>2017</v>
      </c>
    </row>
    <row r="2835" spans="1:19" x14ac:dyDescent="0.3">
      <c r="A2835" s="1" t="s">
        <v>2942</v>
      </c>
      <c r="B2835" s="1" t="s">
        <v>83</v>
      </c>
      <c r="C2835" s="1" t="s">
        <v>24</v>
      </c>
      <c r="D2835" s="2">
        <v>46</v>
      </c>
      <c r="E2835" s="1" t="s">
        <v>40</v>
      </c>
      <c r="F2835" s="1" t="s">
        <v>41</v>
      </c>
      <c r="G2835" s="28">
        <v>43034</v>
      </c>
      <c r="H2835" s="3">
        <v>54084.480000000003</v>
      </c>
      <c r="I2835" s="1" t="s">
        <v>31</v>
      </c>
      <c r="J2835" s="1" t="s">
        <v>22</v>
      </c>
      <c r="K2835" s="1" t="s">
        <v>20</v>
      </c>
      <c r="L2835" s="1" t="s">
        <v>20</v>
      </c>
      <c r="M2835" s="1" t="s">
        <v>22</v>
      </c>
      <c r="N2835" s="1" t="s">
        <v>22</v>
      </c>
      <c r="O2835" s="1" t="s">
        <v>20</v>
      </c>
      <c r="P2835" s="1" t="str">
        <f>IFERROR( LOOKUP(Table1[[#This Row],[Age]],$AO$3:$AO$8,$AP$3:$AP$8), "Out of Range")</f>
        <v>45-55</v>
      </c>
      <c r="Q2835" s="1" t="str">
        <f>TEXT(Table1[[#This Row],[Date Joined]],"DD")</f>
        <v>26</v>
      </c>
      <c r="R2835" s="1" t="str">
        <f>TEXT(Table1[[#This Row],[Date Joined]],"MMM")</f>
        <v>Oct</v>
      </c>
      <c r="S2835" s="1" t="str">
        <f>TEXT(Table1[[#This Row],[Date Joined]],"YYYY")</f>
        <v>2017</v>
      </c>
    </row>
    <row r="2836" spans="1:19" x14ac:dyDescent="0.3">
      <c r="A2836" s="1" t="s">
        <v>2943</v>
      </c>
      <c r="B2836" s="1" t="s">
        <v>83</v>
      </c>
      <c r="C2836" s="1" t="s">
        <v>24</v>
      </c>
      <c r="D2836" s="2">
        <v>58</v>
      </c>
      <c r="E2836" s="1" t="s">
        <v>40</v>
      </c>
      <c r="F2836" s="1" t="s">
        <v>41</v>
      </c>
      <c r="G2836" s="28">
        <v>43034</v>
      </c>
      <c r="H2836" s="3">
        <v>23136.93</v>
      </c>
      <c r="I2836" s="1" t="s">
        <v>18</v>
      </c>
      <c r="J2836" s="1" t="s">
        <v>19</v>
      </c>
      <c r="K2836" s="1" t="s">
        <v>20</v>
      </c>
      <c r="L2836" s="1" t="s">
        <v>20</v>
      </c>
      <c r="M2836" s="1" t="s">
        <v>21</v>
      </c>
      <c r="N2836" s="1" t="s">
        <v>22</v>
      </c>
      <c r="O2836" s="1" t="s">
        <v>20</v>
      </c>
      <c r="P2836" s="1" t="str">
        <f>IFERROR( LOOKUP(Table1[[#This Row],[Age]],$AO$3:$AO$8,$AP$3:$AP$8), "Out of Range")</f>
        <v>55-65</v>
      </c>
      <c r="Q2836" s="1" t="str">
        <f>TEXT(Table1[[#This Row],[Date Joined]],"DD")</f>
        <v>26</v>
      </c>
      <c r="R2836" s="1" t="str">
        <f>TEXT(Table1[[#This Row],[Date Joined]],"MMM")</f>
        <v>Oct</v>
      </c>
      <c r="S2836" s="1" t="str">
        <f>TEXT(Table1[[#This Row],[Date Joined]],"YYYY")</f>
        <v>2017</v>
      </c>
    </row>
    <row r="2837" spans="1:19" x14ac:dyDescent="0.3">
      <c r="A2837" s="1" t="s">
        <v>2944</v>
      </c>
      <c r="B2837" s="1" t="s">
        <v>72</v>
      </c>
      <c r="C2837" s="1" t="s">
        <v>15</v>
      </c>
      <c r="D2837" s="2">
        <v>60</v>
      </c>
      <c r="E2837" s="1" t="s">
        <v>40</v>
      </c>
      <c r="F2837" s="1" t="s">
        <v>26</v>
      </c>
      <c r="G2837" s="28">
        <v>43034</v>
      </c>
      <c r="H2837" s="3">
        <v>152848.21</v>
      </c>
      <c r="I2837" s="1" t="s">
        <v>18</v>
      </c>
      <c r="J2837" s="1" t="s">
        <v>32</v>
      </c>
      <c r="K2837" s="1" t="s">
        <v>28</v>
      </c>
      <c r="L2837" s="1" t="s">
        <v>20</v>
      </c>
      <c r="M2837" s="1" t="s">
        <v>21</v>
      </c>
      <c r="N2837" s="1" t="s">
        <v>22</v>
      </c>
      <c r="O2837" s="1" t="s">
        <v>20</v>
      </c>
      <c r="P2837" s="1" t="str">
        <f>IFERROR( LOOKUP(Table1[[#This Row],[Age]],$AO$3:$AO$8,$AP$3:$AP$8), "Out of Range")</f>
        <v>55-65</v>
      </c>
      <c r="Q2837" s="1" t="str">
        <f>TEXT(Table1[[#This Row],[Date Joined]],"DD")</f>
        <v>26</v>
      </c>
      <c r="R2837" s="1" t="str">
        <f>TEXT(Table1[[#This Row],[Date Joined]],"MMM")</f>
        <v>Oct</v>
      </c>
      <c r="S2837" s="1" t="str">
        <f>TEXT(Table1[[#This Row],[Date Joined]],"YYYY")</f>
        <v>2017</v>
      </c>
    </row>
    <row r="2838" spans="1:19" x14ac:dyDescent="0.3">
      <c r="A2838" s="1" t="s">
        <v>2945</v>
      </c>
      <c r="B2838" s="1" t="s">
        <v>76</v>
      </c>
      <c r="C2838" s="1" t="s">
        <v>24</v>
      </c>
      <c r="D2838" s="2">
        <v>52</v>
      </c>
      <c r="E2838" s="1" t="s">
        <v>40</v>
      </c>
      <c r="F2838" s="1" t="s">
        <v>41</v>
      </c>
      <c r="G2838" s="28">
        <v>43034</v>
      </c>
      <c r="H2838" s="3">
        <v>54636.18</v>
      </c>
      <c r="I2838" s="1" t="s">
        <v>18</v>
      </c>
      <c r="J2838" s="1" t="s">
        <v>32</v>
      </c>
      <c r="K2838" s="1" t="s">
        <v>28</v>
      </c>
      <c r="L2838" s="1" t="s">
        <v>20</v>
      </c>
      <c r="M2838" s="1" t="s">
        <v>22</v>
      </c>
      <c r="N2838" s="1" t="s">
        <v>22</v>
      </c>
      <c r="O2838" s="1" t="s">
        <v>20</v>
      </c>
      <c r="P2838" s="1" t="str">
        <f>IFERROR( LOOKUP(Table1[[#This Row],[Age]],$AO$3:$AO$8,$AP$3:$AP$8), "Out of Range")</f>
        <v>45-55</v>
      </c>
      <c r="Q2838" s="1" t="str">
        <f>TEXT(Table1[[#This Row],[Date Joined]],"DD")</f>
        <v>26</v>
      </c>
      <c r="R2838" s="1" t="str">
        <f>TEXT(Table1[[#This Row],[Date Joined]],"MMM")</f>
        <v>Oct</v>
      </c>
      <c r="S2838" s="1" t="str">
        <f>TEXT(Table1[[#This Row],[Date Joined]],"YYYY")</f>
        <v>2017</v>
      </c>
    </row>
    <row r="2839" spans="1:19" x14ac:dyDescent="0.3">
      <c r="A2839" s="1" t="s">
        <v>2946</v>
      </c>
      <c r="B2839" s="1" t="s">
        <v>105</v>
      </c>
      <c r="C2839" s="1" t="s">
        <v>15</v>
      </c>
      <c r="D2839" s="2">
        <v>42</v>
      </c>
      <c r="E2839" s="1" t="s">
        <v>40</v>
      </c>
      <c r="F2839" s="1" t="s">
        <v>26</v>
      </c>
      <c r="G2839" s="28">
        <v>43034</v>
      </c>
      <c r="H2839" s="3">
        <v>30364.19</v>
      </c>
      <c r="I2839" s="1" t="s">
        <v>18</v>
      </c>
      <c r="J2839" s="1" t="s">
        <v>27</v>
      </c>
      <c r="K2839" s="1" t="s">
        <v>28</v>
      </c>
      <c r="L2839" s="1" t="s">
        <v>28</v>
      </c>
      <c r="M2839" s="1" t="s">
        <v>21</v>
      </c>
      <c r="N2839" s="1" t="s">
        <v>38</v>
      </c>
      <c r="O2839" s="1" t="s">
        <v>28</v>
      </c>
      <c r="P2839" s="1" t="str">
        <f>IFERROR( LOOKUP(Table1[[#This Row],[Age]],$AO$3:$AO$8,$AP$3:$AP$8), "Out of Range")</f>
        <v>35-45</v>
      </c>
      <c r="Q2839" s="1" t="str">
        <f>TEXT(Table1[[#This Row],[Date Joined]],"DD")</f>
        <v>26</v>
      </c>
      <c r="R2839" s="1" t="str">
        <f>TEXT(Table1[[#This Row],[Date Joined]],"MMM")</f>
        <v>Oct</v>
      </c>
      <c r="S2839" s="1" t="str">
        <f>TEXT(Table1[[#This Row],[Date Joined]],"YYYY")</f>
        <v>2017</v>
      </c>
    </row>
    <row r="2840" spans="1:19" x14ac:dyDescent="0.3">
      <c r="A2840" s="1" t="s">
        <v>2947</v>
      </c>
      <c r="B2840" s="1" t="s">
        <v>43</v>
      </c>
      <c r="C2840" s="1" t="s">
        <v>15</v>
      </c>
      <c r="D2840" s="2">
        <v>50</v>
      </c>
      <c r="E2840" s="1" t="s">
        <v>40</v>
      </c>
      <c r="F2840" s="1" t="s">
        <v>26</v>
      </c>
      <c r="G2840" s="28">
        <v>43034</v>
      </c>
      <c r="H2840" s="3">
        <v>97427.42</v>
      </c>
      <c r="I2840" s="1" t="s">
        <v>18</v>
      </c>
      <c r="J2840" s="1" t="s">
        <v>27</v>
      </c>
      <c r="K2840" s="1" t="s">
        <v>28</v>
      </c>
      <c r="L2840" s="1" t="s">
        <v>20</v>
      </c>
      <c r="M2840" s="1" t="s">
        <v>53</v>
      </c>
      <c r="N2840" s="1" t="s">
        <v>22</v>
      </c>
      <c r="O2840" s="1" t="s">
        <v>20</v>
      </c>
      <c r="P2840" s="1" t="str">
        <f>IFERROR( LOOKUP(Table1[[#This Row],[Age]],$AO$3:$AO$8,$AP$3:$AP$8), "Out of Range")</f>
        <v>45-55</v>
      </c>
      <c r="Q2840" s="1" t="str">
        <f>TEXT(Table1[[#This Row],[Date Joined]],"DD")</f>
        <v>26</v>
      </c>
      <c r="R2840" s="1" t="str">
        <f>TEXT(Table1[[#This Row],[Date Joined]],"MMM")</f>
        <v>Oct</v>
      </c>
      <c r="S2840" s="1" t="str">
        <f>TEXT(Table1[[#This Row],[Date Joined]],"YYYY")</f>
        <v>2017</v>
      </c>
    </row>
    <row r="2841" spans="1:19" x14ac:dyDescent="0.3">
      <c r="A2841" s="1" t="s">
        <v>2948</v>
      </c>
      <c r="B2841" s="1" t="s">
        <v>86</v>
      </c>
      <c r="C2841" s="1" t="s">
        <v>15</v>
      </c>
      <c r="D2841" s="2">
        <v>35</v>
      </c>
      <c r="E2841" s="1" t="s">
        <v>34</v>
      </c>
      <c r="F2841" s="1" t="s">
        <v>26</v>
      </c>
      <c r="G2841" s="28">
        <v>43034</v>
      </c>
      <c r="H2841" s="3">
        <v>72534.460000000006</v>
      </c>
      <c r="I2841" s="1" t="s">
        <v>49</v>
      </c>
      <c r="J2841" s="1" t="s">
        <v>27</v>
      </c>
      <c r="K2841" s="1" t="s">
        <v>20</v>
      </c>
      <c r="L2841" s="1" t="s">
        <v>20</v>
      </c>
      <c r="M2841" s="1" t="s">
        <v>22</v>
      </c>
      <c r="N2841" s="1" t="s">
        <v>22</v>
      </c>
      <c r="O2841" s="1" t="s">
        <v>20</v>
      </c>
      <c r="P2841" s="1" t="str">
        <f>IFERROR( LOOKUP(Table1[[#This Row],[Age]],$AO$3:$AO$8,$AP$3:$AP$8), "Out of Range")</f>
        <v>35-45</v>
      </c>
      <c r="Q2841" s="1" t="str">
        <f>TEXT(Table1[[#This Row],[Date Joined]],"DD")</f>
        <v>26</v>
      </c>
      <c r="R2841" s="1" t="str">
        <f>TEXT(Table1[[#This Row],[Date Joined]],"MMM")</f>
        <v>Oct</v>
      </c>
      <c r="S2841" s="1" t="str">
        <f>TEXT(Table1[[#This Row],[Date Joined]],"YYYY")</f>
        <v>2017</v>
      </c>
    </row>
    <row r="2842" spans="1:19" x14ac:dyDescent="0.3">
      <c r="A2842" s="1" t="s">
        <v>2949</v>
      </c>
      <c r="B2842" s="1" t="s">
        <v>72</v>
      </c>
      <c r="C2842" s="1" t="s">
        <v>15</v>
      </c>
      <c r="D2842" s="2">
        <v>36</v>
      </c>
      <c r="E2842" s="1" t="s">
        <v>34</v>
      </c>
      <c r="F2842" s="1" t="s">
        <v>17</v>
      </c>
      <c r="G2842" s="28">
        <v>43034</v>
      </c>
      <c r="H2842" s="3">
        <v>93087.4</v>
      </c>
      <c r="I2842" s="1" t="s">
        <v>18</v>
      </c>
      <c r="J2842" s="1" t="s">
        <v>27</v>
      </c>
      <c r="K2842" s="1" t="s">
        <v>20</v>
      </c>
      <c r="L2842" s="1" t="s">
        <v>20</v>
      </c>
      <c r="M2842" s="1" t="s">
        <v>22</v>
      </c>
      <c r="N2842" s="1" t="s">
        <v>22</v>
      </c>
      <c r="O2842" s="1" t="s">
        <v>20</v>
      </c>
      <c r="P2842" s="1" t="str">
        <f>IFERROR( LOOKUP(Table1[[#This Row],[Age]],$AO$3:$AO$8,$AP$3:$AP$8), "Out of Range")</f>
        <v>35-45</v>
      </c>
      <c r="Q2842" s="1" t="str">
        <f>TEXT(Table1[[#This Row],[Date Joined]],"DD")</f>
        <v>26</v>
      </c>
      <c r="R2842" s="1" t="str">
        <f>TEXT(Table1[[#This Row],[Date Joined]],"MMM")</f>
        <v>Oct</v>
      </c>
      <c r="S2842" s="1" t="str">
        <f>TEXT(Table1[[#This Row],[Date Joined]],"YYYY")</f>
        <v>2017</v>
      </c>
    </row>
    <row r="2843" spans="1:19" x14ac:dyDescent="0.3">
      <c r="A2843" s="1" t="s">
        <v>4082</v>
      </c>
      <c r="B2843" s="1" t="s">
        <v>101</v>
      </c>
      <c r="C2843" s="1" t="s">
        <v>24</v>
      </c>
      <c r="D2843" s="2">
        <v>31</v>
      </c>
      <c r="E2843" s="1" t="s">
        <v>16</v>
      </c>
      <c r="F2843" s="1" t="s">
        <v>17</v>
      </c>
      <c r="G2843" s="28">
        <v>43097</v>
      </c>
      <c r="H2843" s="3">
        <v>40344.730000000003</v>
      </c>
      <c r="I2843" s="1" t="s">
        <v>31</v>
      </c>
      <c r="J2843" s="1" t="s">
        <v>27</v>
      </c>
      <c r="K2843" s="1" t="s">
        <v>20</v>
      </c>
      <c r="L2843" s="1" t="s">
        <v>20</v>
      </c>
      <c r="M2843" s="1" t="s">
        <v>21</v>
      </c>
      <c r="N2843" s="1" t="s">
        <v>22</v>
      </c>
      <c r="O2843" s="1" t="s">
        <v>20</v>
      </c>
      <c r="P2843" s="1" t="str">
        <f>IFERROR( LOOKUP(Table1[[#This Row],[Age]],$AO$3:$AO$8,$AP$3:$AP$8), "Out of Range")</f>
        <v>26-35</v>
      </c>
      <c r="Q2843" s="1" t="str">
        <f>TEXT(Table1[[#This Row],[Date Joined]],"DD")</f>
        <v>28</v>
      </c>
      <c r="R2843" s="1" t="str">
        <f>TEXT(Table1[[#This Row],[Date Joined]],"MMM")</f>
        <v>Dec</v>
      </c>
      <c r="S2843" s="1" t="str">
        <f>TEXT(Table1[[#This Row],[Date Joined]],"YYYY")</f>
        <v>2017</v>
      </c>
    </row>
    <row r="2844" spans="1:19" x14ac:dyDescent="0.3">
      <c r="A2844" s="1" t="s">
        <v>112</v>
      </c>
      <c r="B2844" s="1" t="s">
        <v>33</v>
      </c>
      <c r="C2844" s="1" t="s">
        <v>15</v>
      </c>
      <c r="D2844" s="2">
        <v>32</v>
      </c>
      <c r="E2844" s="1" t="s">
        <v>34</v>
      </c>
      <c r="F2844" s="1" t="s">
        <v>17</v>
      </c>
      <c r="G2844" s="28">
        <v>42743</v>
      </c>
      <c r="H2844" s="3">
        <v>2120.19</v>
      </c>
      <c r="I2844" s="1" t="s">
        <v>18</v>
      </c>
      <c r="J2844" s="1" t="s">
        <v>32</v>
      </c>
      <c r="K2844" s="1" t="s">
        <v>28</v>
      </c>
      <c r="L2844" s="1" t="s">
        <v>28</v>
      </c>
      <c r="M2844" s="1" t="s">
        <v>22</v>
      </c>
      <c r="N2844" s="1" t="s">
        <v>22</v>
      </c>
      <c r="O2844" s="1" t="s">
        <v>20</v>
      </c>
      <c r="P2844" s="1" t="str">
        <f>IFERROR( LOOKUP(Table1[[#This Row],[Age]],$AO$3:$AO$8,$AP$3:$AP$8), "Out of Range")</f>
        <v>26-35</v>
      </c>
      <c r="Q2844" s="1" t="str">
        <f>TEXT(Table1[[#This Row],[Date Joined]],"DD")</f>
        <v>08</v>
      </c>
      <c r="R2844" s="1" t="str">
        <f>TEXT(Table1[[#This Row],[Date Joined]],"MMM")</f>
        <v>Jan</v>
      </c>
      <c r="S2844" s="1" t="str">
        <f>TEXT(Table1[[#This Row],[Date Joined]],"YYYY")</f>
        <v>2017</v>
      </c>
    </row>
    <row r="2845" spans="1:19" x14ac:dyDescent="0.3">
      <c r="A2845" s="1" t="s">
        <v>2952</v>
      </c>
      <c r="B2845" s="1" t="s">
        <v>79</v>
      </c>
      <c r="C2845" s="1" t="s">
        <v>24</v>
      </c>
      <c r="D2845" s="2">
        <v>34</v>
      </c>
      <c r="E2845" s="1" t="s">
        <v>25</v>
      </c>
      <c r="F2845" s="1" t="s">
        <v>26</v>
      </c>
      <c r="G2845" s="28">
        <v>43034</v>
      </c>
      <c r="H2845" s="3">
        <v>26631.31</v>
      </c>
      <c r="I2845" s="1" t="s">
        <v>31</v>
      </c>
      <c r="J2845" s="1" t="s">
        <v>32</v>
      </c>
      <c r="K2845" s="1" t="s">
        <v>28</v>
      </c>
      <c r="L2845" s="1" t="s">
        <v>20</v>
      </c>
      <c r="M2845" s="1" t="s">
        <v>21</v>
      </c>
      <c r="N2845" s="1" t="s">
        <v>22</v>
      </c>
      <c r="O2845" s="1" t="s">
        <v>20</v>
      </c>
      <c r="P2845" s="1" t="str">
        <f>IFERROR( LOOKUP(Table1[[#This Row],[Age]],$AO$3:$AO$8,$AP$3:$AP$8), "Out of Range")</f>
        <v>26-35</v>
      </c>
      <c r="Q2845" s="1" t="str">
        <f>TEXT(Table1[[#This Row],[Date Joined]],"DD")</f>
        <v>26</v>
      </c>
      <c r="R2845" s="1" t="str">
        <f>TEXT(Table1[[#This Row],[Date Joined]],"MMM")</f>
        <v>Oct</v>
      </c>
      <c r="S2845" s="1" t="str">
        <f>TEXT(Table1[[#This Row],[Date Joined]],"YYYY")</f>
        <v>2017</v>
      </c>
    </row>
    <row r="2846" spans="1:19" x14ac:dyDescent="0.3">
      <c r="A2846" s="1" t="s">
        <v>155</v>
      </c>
      <c r="B2846" s="1" t="s">
        <v>65</v>
      </c>
      <c r="C2846" s="1" t="s">
        <v>24</v>
      </c>
      <c r="D2846" s="2">
        <v>32</v>
      </c>
      <c r="E2846" s="1" t="s">
        <v>40</v>
      </c>
      <c r="F2846" s="1" t="s">
        <v>41</v>
      </c>
      <c r="G2846" s="28">
        <v>42769</v>
      </c>
      <c r="H2846" s="3">
        <v>88806.93</v>
      </c>
      <c r="I2846" s="1" t="s">
        <v>18</v>
      </c>
      <c r="J2846" s="1" t="s">
        <v>19</v>
      </c>
      <c r="K2846" s="1" t="s">
        <v>20</v>
      </c>
      <c r="L2846" s="1" t="s">
        <v>20</v>
      </c>
      <c r="M2846" s="1" t="s">
        <v>53</v>
      </c>
      <c r="N2846" s="1" t="s">
        <v>38</v>
      </c>
      <c r="O2846" s="1" t="s">
        <v>20</v>
      </c>
      <c r="P2846" s="1" t="str">
        <f>IFERROR( LOOKUP(Table1[[#This Row],[Age]],$AO$3:$AO$8,$AP$3:$AP$8), "Out of Range")</f>
        <v>26-35</v>
      </c>
      <c r="Q2846" s="1" t="str">
        <f>TEXT(Table1[[#This Row],[Date Joined]],"DD")</f>
        <v>03</v>
      </c>
      <c r="R2846" s="1" t="str">
        <f>TEXT(Table1[[#This Row],[Date Joined]],"MMM")</f>
        <v>Feb</v>
      </c>
      <c r="S2846" s="1" t="str">
        <f>TEXT(Table1[[#This Row],[Date Joined]],"YYYY")</f>
        <v>2017</v>
      </c>
    </row>
    <row r="2847" spans="1:19" x14ac:dyDescent="0.3">
      <c r="A2847" s="1" t="s">
        <v>162</v>
      </c>
      <c r="B2847" s="1" t="s">
        <v>46</v>
      </c>
      <c r="C2847" s="1" t="s">
        <v>24</v>
      </c>
      <c r="D2847" s="2">
        <v>32</v>
      </c>
      <c r="E2847" s="1" t="s">
        <v>16</v>
      </c>
      <c r="F2847" s="1" t="s">
        <v>17</v>
      </c>
      <c r="G2847" s="28">
        <v>42778</v>
      </c>
      <c r="H2847" s="3">
        <v>36099.99</v>
      </c>
      <c r="I2847" s="1" t="s">
        <v>18</v>
      </c>
      <c r="J2847" s="1" t="s">
        <v>32</v>
      </c>
      <c r="K2847" s="1" t="s">
        <v>28</v>
      </c>
      <c r="L2847" s="1" t="s">
        <v>20</v>
      </c>
      <c r="M2847" s="1" t="s">
        <v>21</v>
      </c>
      <c r="N2847" s="1" t="s">
        <v>38</v>
      </c>
      <c r="O2847" s="1" t="s">
        <v>28</v>
      </c>
      <c r="P2847" s="1" t="str">
        <f>IFERROR( LOOKUP(Table1[[#This Row],[Age]],$AO$3:$AO$8,$AP$3:$AP$8), "Out of Range")</f>
        <v>26-35</v>
      </c>
      <c r="Q2847" s="1" t="str">
        <f>TEXT(Table1[[#This Row],[Date Joined]],"DD")</f>
        <v>12</v>
      </c>
      <c r="R2847" s="1" t="str">
        <f>TEXT(Table1[[#This Row],[Date Joined]],"MMM")</f>
        <v>Feb</v>
      </c>
      <c r="S2847" s="1" t="str">
        <f>TEXT(Table1[[#This Row],[Date Joined]],"YYYY")</f>
        <v>2017</v>
      </c>
    </row>
    <row r="2848" spans="1:19" x14ac:dyDescent="0.3">
      <c r="A2848" s="1" t="s">
        <v>2955</v>
      </c>
      <c r="B2848" s="1" t="s">
        <v>45</v>
      </c>
      <c r="C2848" s="1" t="s">
        <v>24</v>
      </c>
      <c r="D2848" s="2">
        <v>18</v>
      </c>
      <c r="E2848" s="1" t="s">
        <v>16</v>
      </c>
      <c r="F2848" s="1" t="s">
        <v>17</v>
      </c>
      <c r="G2848" s="28">
        <v>43035</v>
      </c>
      <c r="H2848" s="3">
        <v>27640.31</v>
      </c>
      <c r="I2848" s="1" t="s">
        <v>18</v>
      </c>
      <c r="J2848" s="1" t="s">
        <v>19</v>
      </c>
      <c r="K2848" s="1" t="s">
        <v>28</v>
      </c>
      <c r="L2848" s="1" t="s">
        <v>20</v>
      </c>
      <c r="M2848" s="1" t="s">
        <v>21</v>
      </c>
      <c r="N2848" s="1" t="s">
        <v>29</v>
      </c>
      <c r="O2848" s="1" t="s">
        <v>20</v>
      </c>
      <c r="P2848" s="1" t="str">
        <f>IFERROR( LOOKUP(Table1[[#This Row],[Age]],$AO$3:$AO$8,$AP$3:$AP$8), "Out of Range")</f>
        <v>15-25</v>
      </c>
      <c r="Q2848" s="1" t="str">
        <f>TEXT(Table1[[#This Row],[Date Joined]],"DD")</f>
        <v>27</v>
      </c>
      <c r="R2848" s="1" t="str">
        <f>TEXT(Table1[[#This Row],[Date Joined]],"MMM")</f>
        <v>Oct</v>
      </c>
      <c r="S2848" s="1" t="str">
        <f>TEXT(Table1[[#This Row],[Date Joined]],"YYYY")</f>
        <v>2017</v>
      </c>
    </row>
    <row r="2849" spans="1:19" x14ac:dyDescent="0.3">
      <c r="A2849" s="1" t="s">
        <v>2956</v>
      </c>
      <c r="B2849" s="1" t="s">
        <v>43</v>
      </c>
      <c r="C2849" s="1" t="s">
        <v>15</v>
      </c>
      <c r="D2849" s="2">
        <v>46</v>
      </c>
      <c r="E2849" s="1" t="s">
        <v>16</v>
      </c>
      <c r="F2849" s="1" t="s">
        <v>17</v>
      </c>
      <c r="G2849" s="28">
        <v>43035</v>
      </c>
      <c r="H2849" s="3">
        <v>33252.67</v>
      </c>
      <c r="I2849" s="1" t="s">
        <v>18</v>
      </c>
      <c r="J2849" s="1" t="s">
        <v>27</v>
      </c>
      <c r="K2849" s="1" t="s">
        <v>20</v>
      </c>
      <c r="L2849" s="1" t="s">
        <v>20</v>
      </c>
      <c r="M2849" s="1" t="s">
        <v>21</v>
      </c>
      <c r="N2849" s="1" t="s">
        <v>69</v>
      </c>
      <c r="O2849" s="1" t="s">
        <v>28</v>
      </c>
      <c r="P2849" s="1" t="str">
        <f>IFERROR( LOOKUP(Table1[[#This Row],[Age]],$AO$3:$AO$8,$AP$3:$AP$8), "Out of Range")</f>
        <v>45-55</v>
      </c>
      <c r="Q2849" s="1" t="str">
        <f>TEXT(Table1[[#This Row],[Date Joined]],"DD")</f>
        <v>27</v>
      </c>
      <c r="R2849" s="1" t="str">
        <f>TEXT(Table1[[#This Row],[Date Joined]],"MMM")</f>
        <v>Oct</v>
      </c>
      <c r="S2849" s="1" t="str">
        <f>TEXT(Table1[[#This Row],[Date Joined]],"YYYY")</f>
        <v>2017</v>
      </c>
    </row>
    <row r="2850" spans="1:19" x14ac:dyDescent="0.3">
      <c r="A2850" s="1" t="s">
        <v>2957</v>
      </c>
      <c r="B2850" s="1" t="s">
        <v>90</v>
      </c>
      <c r="C2850" s="1" t="s">
        <v>24</v>
      </c>
      <c r="D2850" s="2">
        <v>51</v>
      </c>
      <c r="E2850" s="1" t="s">
        <v>16</v>
      </c>
      <c r="F2850" s="1" t="s">
        <v>17</v>
      </c>
      <c r="G2850" s="28">
        <v>43035</v>
      </c>
      <c r="H2850" s="3">
        <v>118976.21</v>
      </c>
      <c r="I2850" s="1" t="s">
        <v>18</v>
      </c>
      <c r="J2850" s="1" t="s">
        <v>27</v>
      </c>
      <c r="K2850" s="1" t="s">
        <v>20</v>
      </c>
      <c r="L2850" s="1" t="s">
        <v>20</v>
      </c>
      <c r="M2850" s="1" t="s">
        <v>21</v>
      </c>
      <c r="N2850" s="1" t="s">
        <v>22</v>
      </c>
      <c r="O2850" s="1" t="s">
        <v>20</v>
      </c>
      <c r="P2850" s="1" t="str">
        <f>IFERROR( LOOKUP(Table1[[#This Row],[Age]],$AO$3:$AO$8,$AP$3:$AP$8), "Out of Range")</f>
        <v>45-55</v>
      </c>
      <c r="Q2850" s="1" t="str">
        <f>TEXT(Table1[[#This Row],[Date Joined]],"DD")</f>
        <v>27</v>
      </c>
      <c r="R2850" s="1" t="str">
        <f>TEXT(Table1[[#This Row],[Date Joined]],"MMM")</f>
        <v>Oct</v>
      </c>
      <c r="S2850" s="1" t="str">
        <f>TEXT(Table1[[#This Row],[Date Joined]],"YYYY")</f>
        <v>2017</v>
      </c>
    </row>
    <row r="2851" spans="1:19" x14ac:dyDescent="0.3">
      <c r="A2851" s="1" t="s">
        <v>2958</v>
      </c>
      <c r="B2851" s="1" t="s">
        <v>99</v>
      </c>
      <c r="C2851" s="1" t="s">
        <v>15</v>
      </c>
      <c r="D2851" s="2">
        <v>38</v>
      </c>
      <c r="E2851" s="1" t="s">
        <v>16</v>
      </c>
      <c r="F2851" s="1" t="s">
        <v>17</v>
      </c>
      <c r="G2851" s="28">
        <v>43035</v>
      </c>
      <c r="H2851" s="3">
        <v>9567.67</v>
      </c>
      <c r="I2851" s="1" t="s">
        <v>18</v>
      </c>
      <c r="J2851" s="1" t="s">
        <v>27</v>
      </c>
      <c r="K2851" s="1" t="s">
        <v>28</v>
      </c>
      <c r="L2851" s="1" t="s">
        <v>28</v>
      </c>
      <c r="M2851" s="1" t="s">
        <v>21</v>
      </c>
      <c r="N2851" s="1" t="s">
        <v>29</v>
      </c>
      <c r="O2851" s="1" t="s">
        <v>20</v>
      </c>
      <c r="P2851" s="1" t="str">
        <f>IFERROR( LOOKUP(Table1[[#This Row],[Age]],$AO$3:$AO$8,$AP$3:$AP$8), "Out of Range")</f>
        <v>35-45</v>
      </c>
      <c r="Q2851" s="1" t="str">
        <f>TEXT(Table1[[#This Row],[Date Joined]],"DD")</f>
        <v>27</v>
      </c>
      <c r="R2851" s="1" t="str">
        <f>TEXT(Table1[[#This Row],[Date Joined]],"MMM")</f>
        <v>Oct</v>
      </c>
      <c r="S2851" s="1" t="str">
        <f>TEXT(Table1[[#This Row],[Date Joined]],"YYYY")</f>
        <v>2017</v>
      </c>
    </row>
    <row r="2852" spans="1:19" x14ac:dyDescent="0.3">
      <c r="A2852" s="1" t="s">
        <v>260</v>
      </c>
      <c r="B2852" s="1" t="s">
        <v>96</v>
      </c>
      <c r="C2852" s="1" t="s">
        <v>15</v>
      </c>
      <c r="D2852" s="2">
        <v>32</v>
      </c>
      <c r="E2852" s="1" t="s">
        <v>16</v>
      </c>
      <c r="F2852" s="1" t="s">
        <v>17</v>
      </c>
      <c r="G2852" s="28">
        <v>42830</v>
      </c>
      <c r="H2852" s="3">
        <v>76978.94</v>
      </c>
      <c r="I2852" s="1" t="s">
        <v>31</v>
      </c>
      <c r="J2852" s="1" t="s">
        <v>32</v>
      </c>
      <c r="K2852" s="1" t="s">
        <v>28</v>
      </c>
      <c r="L2852" s="1" t="s">
        <v>28</v>
      </c>
      <c r="M2852" s="1" t="s">
        <v>21</v>
      </c>
      <c r="N2852" s="1" t="s">
        <v>22</v>
      </c>
      <c r="O2852" s="1" t="s">
        <v>20</v>
      </c>
      <c r="P2852" s="1" t="str">
        <f>IFERROR( LOOKUP(Table1[[#This Row],[Age]],$AO$3:$AO$8,$AP$3:$AP$8), "Out of Range")</f>
        <v>26-35</v>
      </c>
      <c r="Q2852" s="1" t="str">
        <f>TEXT(Table1[[#This Row],[Date Joined]],"DD")</f>
        <v>05</v>
      </c>
      <c r="R2852" s="1" t="str">
        <f>TEXT(Table1[[#This Row],[Date Joined]],"MMM")</f>
        <v>Apr</v>
      </c>
      <c r="S2852" s="1" t="str">
        <f>TEXT(Table1[[#This Row],[Date Joined]],"YYYY")</f>
        <v>2017</v>
      </c>
    </row>
    <row r="2853" spans="1:19" x14ac:dyDescent="0.3">
      <c r="A2853" s="1" t="s">
        <v>2960</v>
      </c>
      <c r="B2853" s="1" t="s">
        <v>93</v>
      </c>
      <c r="C2853" s="1" t="s">
        <v>24</v>
      </c>
      <c r="D2853" s="2">
        <v>35</v>
      </c>
      <c r="E2853" s="1" t="s">
        <v>16</v>
      </c>
      <c r="F2853" s="1" t="s">
        <v>26</v>
      </c>
      <c r="G2853" s="28">
        <v>43035</v>
      </c>
      <c r="H2853" s="3">
        <v>59843.07</v>
      </c>
      <c r="I2853" s="1" t="s">
        <v>31</v>
      </c>
      <c r="J2853" s="1" t="s">
        <v>32</v>
      </c>
      <c r="K2853" s="1" t="s">
        <v>20</v>
      </c>
      <c r="L2853" s="1" t="s">
        <v>20</v>
      </c>
      <c r="M2853" s="1" t="s">
        <v>21</v>
      </c>
      <c r="N2853" s="1" t="s">
        <v>29</v>
      </c>
      <c r="O2853" s="1" t="s">
        <v>28</v>
      </c>
      <c r="P2853" s="1" t="str">
        <f>IFERROR( LOOKUP(Table1[[#This Row],[Age]],$AO$3:$AO$8,$AP$3:$AP$8), "Out of Range")</f>
        <v>35-45</v>
      </c>
      <c r="Q2853" s="1" t="str">
        <f>TEXT(Table1[[#This Row],[Date Joined]],"DD")</f>
        <v>27</v>
      </c>
      <c r="R2853" s="1" t="str">
        <f>TEXT(Table1[[#This Row],[Date Joined]],"MMM")</f>
        <v>Oct</v>
      </c>
      <c r="S2853" s="1" t="str">
        <f>TEXT(Table1[[#This Row],[Date Joined]],"YYYY")</f>
        <v>2017</v>
      </c>
    </row>
    <row r="2854" spans="1:19" x14ac:dyDescent="0.3">
      <c r="A2854" s="1" t="s">
        <v>2961</v>
      </c>
      <c r="B2854" s="1" t="s">
        <v>80</v>
      </c>
      <c r="C2854" s="1" t="s">
        <v>15</v>
      </c>
      <c r="D2854" s="2">
        <v>48</v>
      </c>
      <c r="E2854" s="1" t="s">
        <v>40</v>
      </c>
      <c r="F2854" s="1" t="s">
        <v>26</v>
      </c>
      <c r="G2854" s="28">
        <v>43035</v>
      </c>
      <c r="H2854" s="3">
        <v>72225.39</v>
      </c>
      <c r="I2854" s="1" t="s">
        <v>18</v>
      </c>
      <c r="J2854" s="1" t="s">
        <v>32</v>
      </c>
      <c r="K2854" s="1" t="s">
        <v>20</v>
      </c>
      <c r="L2854" s="1" t="s">
        <v>20</v>
      </c>
      <c r="M2854" s="1" t="s">
        <v>21</v>
      </c>
      <c r="N2854" s="1" t="s">
        <v>22</v>
      </c>
      <c r="O2854" s="1" t="s">
        <v>20</v>
      </c>
      <c r="P2854" s="1" t="str">
        <f>IFERROR( LOOKUP(Table1[[#This Row],[Age]],$AO$3:$AO$8,$AP$3:$AP$8), "Out of Range")</f>
        <v>45-55</v>
      </c>
      <c r="Q2854" s="1" t="str">
        <f>TEXT(Table1[[#This Row],[Date Joined]],"DD")</f>
        <v>27</v>
      </c>
      <c r="R2854" s="1" t="str">
        <f>TEXT(Table1[[#This Row],[Date Joined]],"MMM")</f>
        <v>Oct</v>
      </c>
      <c r="S2854" s="1" t="str">
        <f>TEXT(Table1[[#This Row],[Date Joined]],"YYYY")</f>
        <v>2017</v>
      </c>
    </row>
    <row r="2855" spans="1:19" x14ac:dyDescent="0.3">
      <c r="A2855" s="1" t="s">
        <v>2962</v>
      </c>
      <c r="B2855" s="1" t="s">
        <v>101</v>
      </c>
      <c r="C2855" s="1" t="s">
        <v>15</v>
      </c>
      <c r="D2855" s="2">
        <v>21</v>
      </c>
      <c r="E2855" s="1" t="s">
        <v>34</v>
      </c>
      <c r="F2855" s="1" t="s">
        <v>17</v>
      </c>
      <c r="G2855" s="28">
        <v>43035</v>
      </c>
      <c r="H2855" s="3">
        <v>26260</v>
      </c>
      <c r="I2855" s="1" t="s">
        <v>18</v>
      </c>
      <c r="J2855" s="1" t="s">
        <v>27</v>
      </c>
      <c r="K2855" s="1" t="s">
        <v>28</v>
      </c>
      <c r="L2855" s="1" t="s">
        <v>20</v>
      </c>
      <c r="M2855" s="1" t="s">
        <v>21</v>
      </c>
      <c r="N2855" s="1" t="s">
        <v>22</v>
      </c>
      <c r="O2855" s="1" t="s">
        <v>20</v>
      </c>
      <c r="P2855" s="1" t="str">
        <f>IFERROR( LOOKUP(Table1[[#This Row],[Age]],$AO$3:$AO$8,$AP$3:$AP$8), "Out of Range")</f>
        <v>15-25</v>
      </c>
      <c r="Q2855" s="1" t="str">
        <f>TEXT(Table1[[#This Row],[Date Joined]],"DD")</f>
        <v>27</v>
      </c>
      <c r="R2855" s="1" t="str">
        <f>TEXT(Table1[[#This Row],[Date Joined]],"MMM")</f>
        <v>Oct</v>
      </c>
      <c r="S2855" s="1" t="str">
        <f>TEXT(Table1[[#This Row],[Date Joined]],"YYYY")</f>
        <v>2017</v>
      </c>
    </row>
    <row r="2856" spans="1:19" x14ac:dyDescent="0.3">
      <c r="A2856" s="1" t="s">
        <v>265</v>
      </c>
      <c r="B2856" s="1" t="s">
        <v>97</v>
      </c>
      <c r="C2856" s="1" t="s">
        <v>15</v>
      </c>
      <c r="D2856" s="2">
        <v>32</v>
      </c>
      <c r="E2856" s="1" t="s">
        <v>16</v>
      </c>
      <c r="F2856" s="1" t="s">
        <v>17</v>
      </c>
      <c r="G2856" s="28">
        <v>42830</v>
      </c>
      <c r="H2856" s="3">
        <v>37203.58</v>
      </c>
      <c r="I2856" s="1" t="s">
        <v>18</v>
      </c>
      <c r="J2856" s="1" t="s">
        <v>27</v>
      </c>
      <c r="K2856" s="1" t="s">
        <v>20</v>
      </c>
      <c r="L2856" s="1" t="s">
        <v>20</v>
      </c>
      <c r="M2856" s="1" t="s">
        <v>21</v>
      </c>
      <c r="N2856" s="1" t="s">
        <v>69</v>
      </c>
      <c r="O2856" s="1" t="s">
        <v>28</v>
      </c>
      <c r="P2856" s="1" t="str">
        <f>IFERROR( LOOKUP(Table1[[#This Row],[Age]],$AO$3:$AO$8,$AP$3:$AP$8), "Out of Range")</f>
        <v>26-35</v>
      </c>
      <c r="Q2856" s="1" t="str">
        <f>TEXT(Table1[[#This Row],[Date Joined]],"DD")</f>
        <v>05</v>
      </c>
      <c r="R2856" s="1" t="str">
        <f>TEXT(Table1[[#This Row],[Date Joined]],"MMM")</f>
        <v>Apr</v>
      </c>
      <c r="S2856" s="1" t="str">
        <f>TEXT(Table1[[#This Row],[Date Joined]],"YYYY")</f>
        <v>2017</v>
      </c>
    </row>
    <row r="2857" spans="1:19" x14ac:dyDescent="0.3">
      <c r="A2857" s="1" t="s">
        <v>2964</v>
      </c>
      <c r="B2857" s="1" t="s">
        <v>84</v>
      </c>
      <c r="C2857" s="1" t="s">
        <v>24</v>
      </c>
      <c r="D2857" s="2">
        <v>40</v>
      </c>
      <c r="E2857" s="1" t="s">
        <v>34</v>
      </c>
      <c r="F2857" s="1" t="s">
        <v>17</v>
      </c>
      <c r="G2857" s="28">
        <v>43035</v>
      </c>
      <c r="H2857" s="3">
        <v>116971.12</v>
      </c>
      <c r="I2857" s="1" t="s">
        <v>31</v>
      </c>
      <c r="J2857" s="1" t="s">
        <v>32</v>
      </c>
      <c r="K2857" s="1" t="s">
        <v>20</v>
      </c>
      <c r="L2857" s="1" t="s">
        <v>20</v>
      </c>
      <c r="M2857" s="1" t="s">
        <v>21</v>
      </c>
      <c r="N2857" s="1" t="s">
        <v>22</v>
      </c>
      <c r="O2857" s="1" t="s">
        <v>20</v>
      </c>
      <c r="P2857" s="1" t="str">
        <f>IFERROR( LOOKUP(Table1[[#This Row],[Age]],$AO$3:$AO$8,$AP$3:$AP$8), "Out of Range")</f>
        <v>35-45</v>
      </c>
      <c r="Q2857" s="1" t="str">
        <f>TEXT(Table1[[#This Row],[Date Joined]],"DD")</f>
        <v>27</v>
      </c>
      <c r="R2857" s="1" t="str">
        <f>TEXT(Table1[[#This Row],[Date Joined]],"MMM")</f>
        <v>Oct</v>
      </c>
      <c r="S2857" s="1" t="str">
        <f>TEXT(Table1[[#This Row],[Date Joined]],"YYYY")</f>
        <v>2017</v>
      </c>
    </row>
    <row r="2858" spans="1:19" x14ac:dyDescent="0.3">
      <c r="A2858" s="1" t="s">
        <v>2965</v>
      </c>
      <c r="B2858" s="1" t="s">
        <v>48</v>
      </c>
      <c r="C2858" s="1" t="s">
        <v>24</v>
      </c>
      <c r="D2858" s="2">
        <v>36</v>
      </c>
      <c r="E2858" s="1" t="s">
        <v>34</v>
      </c>
      <c r="F2858" s="1" t="s">
        <v>17</v>
      </c>
      <c r="G2858" s="28">
        <v>43035</v>
      </c>
      <c r="H2858" s="3">
        <v>5912.4</v>
      </c>
      <c r="I2858" s="1" t="s">
        <v>31</v>
      </c>
      <c r="J2858" s="1" t="s">
        <v>32</v>
      </c>
      <c r="K2858" s="1" t="s">
        <v>28</v>
      </c>
      <c r="L2858" s="1" t="s">
        <v>20</v>
      </c>
      <c r="M2858" s="1" t="s">
        <v>21</v>
      </c>
      <c r="N2858" s="1" t="s">
        <v>22</v>
      </c>
      <c r="O2858" s="1" t="s">
        <v>20</v>
      </c>
      <c r="P2858" s="1" t="str">
        <f>IFERROR( LOOKUP(Table1[[#This Row],[Age]],$AO$3:$AO$8,$AP$3:$AP$8), "Out of Range")</f>
        <v>35-45</v>
      </c>
      <c r="Q2858" s="1" t="str">
        <f>TEXT(Table1[[#This Row],[Date Joined]],"DD")</f>
        <v>27</v>
      </c>
      <c r="R2858" s="1" t="str">
        <f>TEXT(Table1[[#This Row],[Date Joined]],"MMM")</f>
        <v>Oct</v>
      </c>
      <c r="S2858" s="1" t="str">
        <f>TEXT(Table1[[#This Row],[Date Joined]],"YYYY")</f>
        <v>2017</v>
      </c>
    </row>
    <row r="2859" spans="1:19" x14ac:dyDescent="0.3">
      <c r="A2859" s="1" t="s">
        <v>2966</v>
      </c>
      <c r="B2859" s="1" t="s">
        <v>64</v>
      </c>
      <c r="C2859" s="1" t="s">
        <v>24</v>
      </c>
      <c r="D2859" s="2">
        <v>18</v>
      </c>
      <c r="E2859" s="1" t="s">
        <v>25</v>
      </c>
      <c r="F2859" s="1" t="s">
        <v>17</v>
      </c>
      <c r="G2859" s="28">
        <v>43035</v>
      </c>
      <c r="H2859" s="3">
        <v>50857.16</v>
      </c>
      <c r="I2859" s="1" t="s">
        <v>31</v>
      </c>
      <c r="J2859" s="1" t="s">
        <v>27</v>
      </c>
      <c r="K2859" s="1" t="s">
        <v>20</v>
      </c>
      <c r="L2859" s="1" t="s">
        <v>20</v>
      </c>
      <c r="M2859" s="1" t="s">
        <v>53</v>
      </c>
      <c r="N2859" s="1" t="s">
        <v>22</v>
      </c>
      <c r="O2859" s="1" t="s">
        <v>20</v>
      </c>
      <c r="P2859" s="1" t="str">
        <f>IFERROR( LOOKUP(Table1[[#This Row],[Age]],$AO$3:$AO$8,$AP$3:$AP$8), "Out of Range")</f>
        <v>15-25</v>
      </c>
      <c r="Q2859" s="1" t="str">
        <f>TEXT(Table1[[#This Row],[Date Joined]],"DD")</f>
        <v>27</v>
      </c>
      <c r="R2859" s="1" t="str">
        <f>TEXT(Table1[[#This Row],[Date Joined]],"MMM")</f>
        <v>Oct</v>
      </c>
      <c r="S2859" s="1" t="str">
        <f>TEXT(Table1[[#This Row],[Date Joined]],"YYYY")</f>
        <v>2017</v>
      </c>
    </row>
    <row r="2860" spans="1:19" x14ac:dyDescent="0.3">
      <c r="A2860" s="1" t="s">
        <v>2967</v>
      </c>
      <c r="B2860" s="1" t="s">
        <v>88</v>
      </c>
      <c r="C2860" s="1" t="s">
        <v>24</v>
      </c>
      <c r="D2860" s="2">
        <v>39</v>
      </c>
      <c r="E2860" s="1" t="s">
        <v>16</v>
      </c>
      <c r="F2860" s="1" t="s">
        <v>41</v>
      </c>
      <c r="G2860" s="28">
        <v>43036</v>
      </c>
      <c r="H2860" s="3">
        <v>94570</v>
      </c>
      <c r="I2860" s="1" t="s">
        <v>31</v>
      </c>
      <c r="J2860" s="1" t="s">
        <v>27</v>
      </c>
      <c r="K2860" s="1" t="s">
        <v>28</v>
      </c>
      <c r="L2860" s="1" t="s">
        <v>20</v>
      </c>
      <c r="M2860" s="1" t="s">
        <v>21</v>
      </c>
      <c r="N2860" s="1" t="s">
        <v>22</v>
      </c>
      <c r="O2860" s="1" t="s">
        <v>20</v>
      </c>
      <c r="P2860" s="1" t="str">
        <f>IFERROR( LOOKUP(Table1[[#This Row],[Age]],$AO$3:$AO$8,$AP$3:$AP$8), "Out of Range")</f>
        <v>35-45</v>
      </c>
      <c r="Q2860" s="1" t="str">
        <f>TEXT(Table1[[#This Row],[Date Joined]],"DD")</f>
        <v>28</v>
      </c>
      <c r="R2860" s="1" t="str">
        <f>TEXT(Table1[[#This Row],[Date Joined]],"MMM")</f>
        <v>Oct</v>
      </c>
      <c r="S2860" s="1" t="str">
        <f>TEXT(Table1[[#This Row],[Date Joined]],"YYYY")</f>
        <v>2017</v>
      </c>
    </row>
    <row r="2861" spans="1:19" x14ac:dyDescent="0.3">
      <c r="A2861" s="1" t="s">
        <v>2968</v>
      </c>
      <c r="B2861" s="1" t="s">
        <v>88</v>
      </c>
      <c r="C2861" s="1" t="s">
        <v>15</v>
      </c>
      <c r="D2861" s="2">
        <v>38</v>
      </c>
      <c r="E2861" s="1" t="s">
        <v>16</v>
      </c>
      <c r="F2861" s="1" t="s">
        <v>41</v>
      </c>
      <c r="G2861" s="28">
        <v>43036</v>
      </c>
      <c r="H2861" s="3">
        <v>32140.67</v>
      </c>
      <c r="I2861" s="1" t="s">
        <v>31</v>
      </c>
      <c r="J2861" s="1" t="s">
        <v>19</v>
      </c>
      <c r="K2861" s="1" t="s">
        <v>28</v>
      </c>
      <c r="L2861" s="1" t="s">
        <v>20</v>
      </c>
      <c r="M2861" s="1" t="s">
        <v>21</v>
      </c>
      <c r="N2861" s="1" t="s">
        <v>29</v>
      </c>
      <c r="O2861" s="1" t="s">
        <v>20</v>
      </c>
      <c r="P2861" s="1" t="str">
        <f>IFERROR( LOOKUP(Table1[[#This Row],[Age]],$AO$3:$AO$8,$AP$3:$AP$8), "Out of Range")</f>
        <v>35-45</v>
      </c>
      <c r="Q2861" s="1" t="str">
        <f>TEXT(Table1[[#This Row],[Date Joined]],"DD")</f>
        <v>28</v>
      </c>
      <c r="R2861" s="1" t="str">
        <f>TEXT(Table1[[#This Row],[Date Joined]],"MMM")</f>
        <v>Oct</v>
      </c>
      <c r="S2861" s="1" t="str">
        <f>TEXT(Table1[[#This Row],[Date Joined]],"YYYY")</f>
        <v>2017</v>
      </c>
    </row>
    <row r="2862" spans="1:19" x14ac:dyDescent="0.3">
      <c r="A2862" s="1" t="s">
        <v>2969</v>
      </c>
      <c r="B2862" s="1" t="s">
        <v>79</v>
      </c>
      <c r="C2862" s="1" t="s">
        <v>15</v>
      </c>
      <c r="D2862" s="2">
        <v>39</v>
      </c>
      <c r="E2862" s="1" t="s">
        <v>16</v>
      </c>
      <c r="F2862" s="1" t="s">
        <v>17</v>
      </c>
      <c r="G2862" s="28">
        <v>43036</v>
      </c>
      <c r="H2862" s="3">
        <v>68753.69</v>
      </c>
      <c r="I2862" s="1" t="s">
        <v>31</v>
      </c>
      <c r="J2862" s="1" t="s">
        <v>32</v>
      </c>
      <c r="K2862" s="1" t="s">
        <v>20</v>
      </c>
      <c r="L2862" s="1" t="s">
        <v>20</v>
      </c>
      <c r="M2862" s="1" t="s">
        <v>21</v>
      </c>
      <c r="N2862" s="1" t="s">
        <v>38</v>
      </c>
      <c r="O2862" s="1" t="s">
        <v>20</v>
      </c>
      <c r="P2862" s="1" t="str">
        <f>IFERROR( LOOKUP(Table1[[#This Row],[Age]],$AO$3:$AO$8,$AP$3:$AP$8), "Out of Range")</f>
        <v>35-45</v>
      </c>
      <c r="Q2862" s="1" t="str">
        <f>TEXT(Table1[[#This Row],[Date Joined]],"DD")</f>
        <v>28</v>
      </c>
      <c r="R2862" s="1" t="str">
        <f>TEXT(Table1[[#This Row],[Date Joined]],"MMM")</f>
        <v>Oct</v>
      </c>
      <c r="S2862" s="1" t="str">
        <f>TEXT(Table1[[#This Row],[Date Joined]],"YYYY")</f>
        <v>2017</v>
      </c>
    </row>
    <row r="2863" spans="1:19" x14ac:dyDescent="0.3">
      <c r="A2863" s="1" t="s">
        <v>2970</v>
      </c>
      <c r="B2863" s="1" t="s">
        <v>104</v>
      </c>
      <c r="C2863" s="1" t="s">
        <v>15</v>
      </c>
      <c r="D2863" s="2">
        <v>35</v>
      </c>
      <c r="E2863" s="1" t="s">
        <v>16</v>
      </c>
      <c r="F2863" s="1" t="s">
        <v>17</v>
      </c>
      <c r="G2863" s="28">
        <v>43036</v>
      </c>
      <c r="H2863" s="3">
        <v>171572.82</v>
      </c>
      <c r="I2863" s="1" t="s">
        <v>18</v>
      </c>
      <c r="J2863" s="1" t="s">
        <v>32</v>
      </c>
      <c r="K2863" s="1" t="s">
        <v>28</v>
      </c>
      <c r="L2863" s="1" t="s">
        <v>28</v>
      </c>
      <c r="M2863" s="1" t="s">
        <v>22</v>
      </c>
      <c r="N2863" s="1" t="s">
        <v>22</v>
      </c>
      <c r="O2863" s="1" t="s">
        <v>20</v>
      </c>
      <c r="P2863" s="1" t="str">
        <f>IFERROR( LOOKUP(Table1[[#This Row],[Age]],$AO$3:$AO$8,$AP$3:$AP$8), "Out of Range")</f>
        <v>35-45</v>
      </c>
      <c r="Q2863" s="1" t="str">
        <f>TEXT(Table1[[#This Row],[Date Joined]],"DD")</f>
        <v>28</v>
      </c>
      <c r="R2863" s="1" t="str">
        <f>TEXT(Table1[[#This Row],[Date Joined]],"MMM")</f>
        <v>Oct</v>
      </c>
      <c r="S2863" s="1" t="str">
        <f>TEXT(Table1[[#This Row],[Date Joined]],"YYYY")</f>
        <v>2017</v>
      </c>
    </row>
    <row r="2864" spans="1:19" x14ac:dyDescent="0.3">
      <c r="A2864" s="1" t="s">
        <v>2971</v>
      </c>
      <c r="B2864" s="1" t="s">
        <v>92</v>
      </c>
      <c r="C2864" s="1" t="s">
        <v>15</v>
      </c>
      <c r="D2864" s="2">
        <v>36</v>
      </c>
      <c r="E2864" s="1" t="s">
        <v>16</v>
      </c>
      <c r="F2864" s="1" t="s">
        <v>17</v>
      </c>
      <c r="G2864" s="28">
        <v>43036</v>
      </c>
      <c r="H2864" s="3">
        <v>44845.91</v>
      </c>
      <c r="I2864" s="1" t="s">
        <v>31</v>
      </c>
      <c r="J2864" s="1" t="s">
        <v>32</v>
      </c>
      <c r="K2864" s="1" t="s">
        <v>28</v>
      </c>
      <c r="L2864" s="1" t="s">
        <v>20</v>
      </c>
      <c r="M2864" s="1" t="s">
        <v>21</v>
      </c>
      <c r="N2864" s="1" t="s">
        <v>22</v>
      </c>
      <c r="O2864" s="1" t="s">
        <v>20</v>
      </c>
      <c r="P2864" s="1" t="str">
        <f>IFERROR( LOOKUP(Table1[[#This Row],[Age]],$AO$3:$AO$8,$AP$3:$AP$8), "Out of Range")</f>
        <v>35-45</v>
      </c>
      <c r="Q2864" s="1" t="str">
        <f>TEXT(Table1[[#This Row],[Date Joined]],"DD")</f>
        <v>28</v>
      </c>
      <c r="R2864" s="1" t="str">
        <f>TEXT(Table1[[#This Row],[Date Joined]],"MMM")</f>
        <v>Oct</v>
      </c>
      <c r="S2864" s="1" t="str">
        <f>TEXT(Table1[[#This Row],[Date Joined]],"YYYY")</f>
        <v>2017</v>
      </c>
    </row>
    <row r="2865" spans="1:19" x14ac:dyDescent="0.3">
      <c r="A2865" s="1" t="s">
        <v>278</v>
      </c>
      <c r="B2865" s="1" t="s">
        <v>43</v>
      </c>
      <c r="C2865" s="1" t="s">
        <v>24</v>
      </c>
      <c r="D2865" s="2">
        <v>32</v>
      </c>
      <c r="E2865" s="1" t="s">
        <v>16</v>
      </c>
      <c r="F2865" s="1" t="s">
        <v>41</v>
      </c>
      <c r="G2865" s="28">
        <v>42831</v>
      </c>
      <c r="H2865" s="3">
        <v>4910.1499999999996</v>
      </c>
      <c r="I2865" s="1" t="s">
        <v>31</v>
      </c>
      <c r="J2865" s="1" t="s">
        <v>27</v>
      </c>
      <c r="K2865" s="1" t="s">
        <v>28</v>
      </c>
      <c r="L2865" s="1" t="s">
        <v>28</v>
      </c>
      <c r="M2865" s="1" t="s">
        <v>21</v>
      </c>
      <c r="N2865" s="1" t="s">
        <v>22</v>
      </c>
      <c r="O2865" s="1" t="s">
        <v>20</v>
      </c>
      <c r="P2865" s="1" t="str">
        <f>IFERROR( LOOKUP(Table1[[#This Row],[Age]],$AO$3:$AO$8,$AP$3:$AP$8), "Out of Range")</f>
        <v>26-35</v>
      </c>
      <c r="Q2865" s="1" t="str">
        <f>TEXT(Table1[[#This Row],[Date Joined]],"DD")</f>
        <v>06</v>
      </c>
      <c r="R2865" s="1" t="str">
        <f>TEXT(Table1[[#This Row],[Date Joined]],"MMM")</f>
        <v>Apr</v>
      </c>
      <c r="S2865" s="1" t="str">
        <f>TEXT(Table1[[#This Row],[Date Joined]],"YYYY")</f>
        <v>2017</v>
      </c>
    </row>
    <row r="2866" spans="1:19" x14ac:dyDescent="0.3">
      <c r="A2866" s="1" t="s">
        <v>2973</v>
      </c>
      <c r="B2866" s="1" t="s">
        <v>95</v>
      </c>
      <c r="C2866" s="1" t="s">
        <v>24</v>
      </c>
      <c r="D2866" s="2">
        <v>35</v>
      </c>
      <c r="E2866" s="1" t="s">
        <v>16</v>
      </c>
      <c r="F2866" s="1" t="s">
        <v>41</v>
      </c>
      <c r="G2866" s="28">
        <v>43036</v>
      </c>
      <c r="H2866" s="3">
        <v>73371.94</v>
      </c>
      <c r="I2866" s="1" t="s">
        <v>18</v>
      </c>
      <c r="J2866" s="1" t="s">
        <v>19</v>
      </c>
      <c r="K2866" s="1" t="s">
        <v>28</v>
      </c>
      <c r="L2866" s="1" t="s">
        <v>20</v>
      </c>
      <c r="M2866" s="1" t="s">
        <v>21</v>
      </c>
      <c r="N2866" s="1" t="s">
        <v>22</v>
      </c>
      <c r="O2866" s="1" t="s">
        <v>20</v>
      </c>
      <c r="P2866" s="1" t="str">
        <f>IFERROR( LOOKUP(Table1[[#This Row],[Age]],$AO$3:$AO$8,$AP$3:$AP$8), "Out of Range")</f>
        <v>35-45</v>
      </c>
      <c r="Q2866" s="1" t="str">
        <f>TEXT(Table1[[#This Row],[Date Joined]],"DD")</f>
        <v>28</v>
      </c>
      <c r="R2866" s="1" t="str">
        <f>TEXT(Table1[[#This Row],[Date Joined]],"MMM")</f>
        <v>Oct</v>
      </c>
      <c r="S2866" s="1" t="str">
        <f>TEXT(Table1[[#This Row],[Date Joined]],"YYYY")</f>
        <v>2017</v>
      </c>
    </row>
    <row r="2867" spans="1:19" x14ac:dyDescent="0.3">
      <c r="A2867" s="1" t="s">
        <v>2974</v>
      </c>
      <c r="B2867" s="1" t="s">
        <v>30</v>
      </c>
      <c r="C2867" s="1" t="s">
        <v>15</v>
      </c>
      <c r="D2867" s="2">
        <v>41</v>
      </c>
      <c r="E2867" s="1" t="s">
        <v>16</v>
      </c>
      <c r="F2867" s="1" t="s">
        <v>26</v>
      </c>
      <c r="G2867" s="28">
        <v>43036</v>
      </c>
      <c r="H2867" s="3">
        <v>11903.06</v>
      </c>
      <c r="I2867" s="1" t="s">
        <v>49</v>
      </c>
      <c r="J2867" s="1" t="s">
        <v>27</v>
      </c>
      <c r="K2867" s="1" t="s">
        <v>20</v>
      </c>
      <c r="L2867" s="1" t="s">
        <v>20</v>
      </c>
      <c r="M2867" s="1" t="s">
        <v>21</v>
      </c>
      <c r="N2867" s="1" t="s">
        <v>22</v>
      </c>
      <c r="O2867" s="1" t="s">
        <v>28</v>
      </c>
      <c r="P2867" s="1" t="str">
        <f>IFERROR( LOOKUP(Table1[[#This Row],[Age]],$AO$3:$AO$8,$AP$3:$AP$8), "Out of Range")</f>
        <v>35-45</v>
      </c>
      <c r="Q2867" s="1" t="str">
        <f>TEXT(Table1[[#This Row],[Date Joined]],"DD")</f>
        <v>28</v>
      </c>
      <c r="R2867" s="1" t="str">
        <f>TEXT(Table1[[#This Row],[Date Joined]],"MMM")</f>
        <v>Oct</v>
      </c>
      <c r="S2867" s="1" t="str">
        <f>TEXT(Table1[[#This Row],[Date Joined]],"YYYY")</f>
        <v>2017</v>
      </c>
    </row>
    <row r="2868" spans="1:19" x14ac:dyDescent="0.3">
      <c r="A2868" s="1" t="s">
        <v>289</v>
      </c>
      <c r="B2868" s="1" t="s">
        <v>46</v>
      </c>
      <c r="C2868" s="1" t="s">
        <v>24</v>
      </c>
      <c r="D2868" s="2">
        <v>32</v>
      </c>
      <c r="E2868" s="1" t="s">
        <v>16</v>
      </c>
      <c r="F2868" s="1" t="s">
        <v>17</v>
      </c>
      <c r="G2868" s="28">
        <v>42832</v>
      </c>
      <c r="H2868" s="3">
        <v>148963.51</v>
      </c>
      <c r="I2868" s="1" t="s">
        <v>31</v>
      </c>
      <c r="J2868" s="1" t="s">
        <v>32</v>
      </c>
      <c r="K2868" s="1" t="s">
        <v>28</v>
      </c>
      <c r="L2868" s="1" t="s">
        <v>28</v>
      </c>
      <c r="M2868" s="1" t="s">
        <v>21</v>
      </c>
      <c r="N2868" s="1" t="s">
        <v>22</v>
      </c>
      <c r="O2868" s="1" t="s">
        <v>20</v>
      </c>
      <c r="P2868" s="1" t="str">
        <f>IFERROR( LOOKUP(Table1[[#This Row],[Age]],$AO$3:$AO$8,$AP$3:$AP$8), "Out of Range")</f>
        <v>26-35</v>
      </c>
      <c r="Q2868" s="1" t="str">
        <f>TEXT(Table1[[#This Row],[Date Joined]],"DD")</f>
        <v>07</v>
      </c>
      <c r="R2868" s="1" t="str">
        <f>TEXT(Table1[[#This Row],[Date Joined]],"MMM")</f>
        <v>Apr</v>
      </c>
      <c r="S2868" s="1" t="str">
        <f>TEXT(Table1[[#This Row],[Date Joined]],"YYYY")</f>
        <v>2017</v>
      </c>
    </row>
    <row r="2869" spans="1:19" x14ac:dyDescent="0.3">
      <c r="A2869" s="1" t="s">
        <v>2976</v>
      </c>
      <c r="B2869" s="1" t="s">
        <v>43</v>
      </c>
      <c r="C2869" s="1" t="s">
        <v>15</v>
      </c>
      <c r="D2869" s="2">
        <v>36</v>
      </c>
      <c r="E2869" s="1" t="s">
        <v>16</v>
      </c>
      <c r="F2869" s="1" t="s">
        <v>17</v>
      </c>
      <c r="G2869" s="28">
        <v>43036</v>
      </c>
      <c r="H2869" s="3">
        <v>52529.31</v>
      </c>
      <c r="I2869" s="1" t="s">
        <v>31</v>
      </c>
      <c r="J2869" s="1" t="s">
        <v>32</v>
      </c>
      <c r="K2869" s="1" t="s">
        <v>20</v>
      </c>
      <c r="L2869" s="1" t="s">
        <v>20</v>
      </c>
      <c r="M2869" s="1" t="s">
        <v>21</v>
      </c>
      <c r="N2869" s="1" t="s">
        <v>22</v>
      </c>
      <c r="O2869" s="1" t="s">
        <v>20</v>
      </c>
      <c r="P2869" s="1" t="str">
        <f>IFERROR( LOOKUP(Table1[[#This Row],[Age]],$AO$3:$AO$8,$AP$3:$AP$8), "Out of Range")</f>
        <v>35-45</v>
      </c>
      <c r="Q2869" s="1" t="str">
        <f>TEXT(Table1[[#This Row],[Date Joined]],"DD")</f>
        <v>28</v>
      </c>
      <c r="R2869" s="1" t="str">
        <f>TEXT(Table1[[#This Row],[Date Joined]],"MMM")</f>
        <v>Oct</v>
      </c>
      <c r="S2869" s="1" t="str">
        <f>TEXT(Table1[[#This Row],[Date Joined]],"YYYY")</f>
        <v>2017</v>
      </c>
    </row>
    <row r="2870" spans="1:19" x14ac:dyDescent="0.3">
      <c r="A2870" s="1" t="s">
        <v>304</v>
      </c>
      <c r="B2870" s="1" t="s">
        <v>51</v>
      </c>
      <c r="C2870" s="1" t="s">
        <v>24</v>
      </c>
      <c r="D2870" s="2">
        <v>32</v>
      </c>
      <c r="E2870" s="1" t="s">
        <v>16</v>
      </c>
      <c r="F2870" s="1" t="s">
        <v>17</v>
      </c>
      <c r="G2870" s="28">
        <v>42835</v>
      </c>
      <c r="H2870" s="3">
        <v>130153.24</v>
      </c>
      <c r="I2870" s="1" t="s">
        <v>49</v>
      </c>
      <c r="J2870" s="1" t="s">
        <v>27</v>
      </c>
      <c r="K2870" s="1" t="s">
        <v>28</v>
      </c>
      <c r="L2870" s="1" t="s">
        <v>20</v>
      </c>
      <c r="M2870" s="1" t="s">
        <v>21</v>
      </c>
      <c r="N2870" s="1" t="s">
        <v>22</v>
      </c>
      <c r="O2870" s="1" t="s">
        <v>20</v>
      </c>
      <c r="P2870" s="1" t="str">
        <f>IFERROR( LOOKUP(Table1[[#This Row],[Age]],$AO$3:$AO$8,$AP$3:$AP$8), "Out of Range")</f>
        <v>26-35</v>
      </c>
      <c r="Q2870" s="1" t="str">
        <f>TEXT(Table1[[#This Row],[Date Joined]],"DD")</f>
        <v>10</v>
      </c>
      <c r="R2870" s="1" t="str">
        <f>TEXT(Table1[[#This Row],[Date Joined]],"MMM")</f>
        <v>Apr</v>
      </c>
      <c r="S2870" s="1" t="str">
        <f>TEXT(Table1[[#This Row],[Date Joined]],"YYYY")</f>
        <v>2017</v>
      </c>
    </row>
    <row r="2871" spans="1:19" x14ac:dyDescent="0.3">
      <c r="A2871" s="1" t="s">
        <v>331</v>
      </c>
      <c r="B2871" s="1" t="s">
        <v>57</v>
      </c>
      <c r="C2871" s="1" t="s">
        <v>15</v>
      </c>
      <c r="D2871" s="2">
        <v>32</v>
      </c>
      <c r="E2871" s="1" t="s">
        <v>16</v>
      </c>
      <c r="F2871" s="1" t="s">
        <v>17</v>
      </c>
      <c r="G2871" s="28">
        <v>42839</v>
      </c>
      <c r="H2871" s="3">
        <v>22946.9</v>
      </c>
      <c r="I2871" s="1" t="s">
        <v>18</v>
      </c>
      <c r="J2871" s="1" t="s">
        <v>19</v>
      </c>
      <c r="K2871" s="1" t="s">
        <v>20</v>
      </c>
      <c r="L2871" s="1" t="s">
        <v>20</v>
      </c>
      <c r="M2871" s="1" t="s">
        <v>22</v>
      </c>
      <c r="N2871" s="1" t="s">
        <v>22</v>
      </c>
      <c r="O2871" s="1" t="s">
        <v>20</v>
      </c>
      <c r="P2871" s="1" t="str">
        <f>IFERROR( LOOKUP(Table1[[#This Row],[Age]],$AO$3:$AO$8,$AP$3:$AP$8), "Out of Range")</f>
        <v>26-35</v>
      </c>
      <c r="Q2871" s="1" t="str">
        <f>TEXT(Table1[[#This Row],[Date Joined]],"DD")</f>
        <v>14</v>
      </c>
      <c r="R2871" s="1" t="str">
        <f>TEXT(Table1[[#This Row],[Date Joined]],"MMM")</f>
        <v>Apr</v>
      </c>
      <c r="S2871" s="1" t="str">
        <f>TEXT(Table1[[#This Row],[Date Joined]],"YYYY")</f>
        <v>2017</v>
      </c>
    </row>
    <row r="2872" spans="1:19" x14ac:dyDescent="0.3">
      <c r="A2872" s="1" t="s">
        <v>2979</v>
      </c>
      <c r="B2872" s="1" t="s">
        <v>100</v>
      </c>
      <c r="C2872" s="1" t="s">
        <v>24</v>
      </c>
      <c r="D2872" s="2">
        <v>35</v>
      </c>
      <c r="E2872" s="1" t="s">
        <v>16</v>
      </c>
      <c r="F2872" s="1" t="s">
        <v>26</v>
      </c>
      <c r="G2872" s="28">
        <v>43036</v>
      </c>
      <c r="H2872" s="3">
        <v>135690.72</v>
      </c>
      <c r="I2872" s="1" t="s">
        <v>18</v>
      </c>
      <c r="J2872" s="1" t="s">
        <v>19</v>
      </c>
      <c r="K2872" s="1" t="s">
        <v>20</v>
      </c>
      <c r="L2872" s="1" t="s">
        <v>20</v>
      </c>
      <c r="M2872" s="1" t="s">
        <v>21</v>
      </c>
      <c r="N2872" s="1" t="s">
        <v>22</v>
      </c>
      <c r="O2872" s="1" t="s">
        <v>20</v>
      </c>
      <c r="P2872" s="1" t="str">
        <f>IFERROR( LOOKUP(Table1[[#This Row],[Age]],$AO$3:$AO$8,$AP$3:$AP$8), "Out of Range")</f>
        <v>35-45</v>
      </c>
      <c r="Q2872" s="1" t="str">
        <f>TEXT(Table1[[#This Row],[Date Joined]],"DD")</f>
        <v>28</v>
      </c>
      <c r="R2872" s="1" t="str">
        <f>TEXT(Table1[[#This Row],[Date Joined]],"MMM")</f>
        <v>Oct</v>
      </c>
      <c r="S2872" s="1" t="str">
        <f>TEXT(Table1[[#This Row],[Date Joined]],"YYYY")</f>
        <v>2017</v>
      </c>
    </row>
    <row r="2873" spans="1:19" x14ac:dyDescent="0.3">
      <c r="A2873" s="1" t="s">
        <v>2980</v>
      </c>
      <c r="B2873" s="1" t="s">
        <v>43</v>
      </c>
      <c r="C2873" s="1" t="s">
        <v>24</v>
      </c>
      <c r="D2873" s="2">
        <v>38</v>
      </c>
      <c r="E2873" s="1" t="s">
        <v>40</v>
      </c>
      <c r="F2873" s="1" t="s">
        <v>41</v>
      </c>
      <c r="G2873" s="28">
        <v>43036</v>
      </c>
      <c r="H2873" s="3">
        <v>100891.61</v>
      </c>
      <c r="I2873" s="1" t="s">
        <v>18</v>
      </c>
      <c r="J2873" s="1" t="s">
        <v>32</v>
      </c>
      <c r="K2873" s="1" t="s">
        <v>28</v>
      </c>
      <c r="L2873" s="1" t="s">
        <v>20</v>
      </c>
      <c r="M2873" s="1" t="s">
        <v>21</v>
      </c>
      <c r="N2873" s="1" t="s">
        <v>22</v>
      </c>
      <c r="O2873" s="1" t="s">
        <v>28</v>
      </c>
      <c r="P2873" s="1" t="str">
        <f>IFERROR( LOOKUP(Table1[[#This Row],[Age]],$AO$3:$AO$8,$AP$3:$AP$8), "Out of Range")</f>
        <v>35-45</v>
      </c>
      <c r="Q2873" s="1" t="str">
        <f>TEXT(Table1[[#This Row],[Date Joined]],"DD")</f>
        <v>28</v>
      </c>
      <c r="R2873" s="1" t="str">
        <f>TEXT(Table1[[#This Row],[Date Joined]],"MMM")</f>
        <v>Oct</v>
      </c>
      <c r="S2873" s="1" t="str">
        <f>TEXT(Table1[[#This Row],[Date Joined]],"YYYY")</f>
        <v>2017</v>
      </c>
    </row>
    <row r="2874" spans="1:19" x14ac:dyDescent="0.3">
      <c r="A2874" s="1" t="s">
        <v>2981</v>
      </c>
      <c r="B2874" s="1" t="s">
        <v>35</v>
      </c>
      <c r="C2874" s="1" t="s">
        <v>15</v>
      </c>
      <c r="D2874" s="2">
        <v>49</v>
      </c>
      <c r="E2874" s="1" t="s">
        <v>40</v>
      </c>
      <c r="F2874" s="1" t="s">
        <v>26</v>
      </c>
      <c r="G2874" s="28">
        <v>43036</v>
      </c>
      <c r="H2874" s="3">
        <v>14634.91</v>
      </c>
      <c r="I2874" s="1" t="s">
        <v>31</v>
      </c>
      <c r="J2874" s="1" t="s">
        <v>32</v>
      </c>
      <c r="K2874" s="1" t="s">
        <v>20</v>
      </c>
      <c r="L2874" s="1" t="s">
        <v>20</v>
      </c>
      <c r="M2874" s="1" t="s">
        <v>21</v>
      </c>
      <c r="N2874" s="1" t="s">
        <v>22</v>
      </c>
      <c r="O2874" s="1" t="s">
        <v>20</v>
      </c>
      <c r="P2874" s="1" t="str">
        <f>IFERROR( LOOKUP(Table1[[#This Row],[Age]],$AO$3:$AO$8,$AP$3:$AP$8), "Out of Range")</f>
        <v>45-55</v>
      </c>
      <c r="Q2874" s="1" t="str">
        <f>TEXT(Table1[[#This Row],[Date Joined]],"DD")</f>
        <v>28</v>
      </c>
      <c r="R2874" s="1" t="str">
        <f>TEXT(Table1[[#This Row],[Date Joined]],"MMM")</f>
        <v>Oct</v>
      </c>
      <c r="S2874" s="1" t="str">
        <f>TEXT(Table1[[#This Row],[Date Joined]],"YYYY")</f>
        <v>2017</v>
      </c>
    </row>
    <row r="2875" spans="1:19" x14ac:dyDescent="0.3">
      <c r="A2875" s="1" t="s">
        <v>348</v>
      </c>
      <c r="B2875" s="1" t="s">
        <v>86</v>
      </c>
      <c r="C2875" s="1" t="s">
        <v>15</v>
      </c>
      <c r="D2875" s="2">
        <v>32</v>
      </c>
      <c r="E2875" s="1" t="s">
        <v>16</v>
      </c>
      <c r="F2875" s="1" t="s">
        <v>17</v>
      </c>
      <c r="G2875" s="28">
        <v>42842</v>
      </c>
      <c r="H2875" s="3">
        <v>75608.899999999994</v>
      </c>
      <c r="I2875" s="1" t="s">
        <v>18</v>
      </c>
      <c r="J2875" s="1" t="s">
        <v>32</v>
      </c>
      <c r="K2875" s="1" t="s">
        <v>28</v>
      </c>
      <c r="L2875" s="1" t="s">
        <v>20</v>
      </c>
      <c r="M2875" s="1" t="s">
        <v>21</v>
      </c>
      <c r="N2875" s="1" t="s">
        <v>22</v>
      </c>
      <c r="O2875" s="1" t="s">
        <v>20</v>
      </c>
      <c r="P2875" s="1" t="str">
        <f>IFERROR( LOOKUP(Table1[[#This Row],[Age]],$AO$3:$AO$8,$AP$3:$AP$8), "Out of Range")</f>
        <v>26-35</v>
      </c>
      <c r="Q2875" s="1" t="str">
        <f>TEXT(Table1[[#This Row],[Date Joined]],"DD")</f>
        <v>17</v>
      </c>
      <c r="R2875" s="1" t="str">
        <f>TEXT(Table1[[#This Row],[Date Joined]],"MMM")</f>
        <v>Apr</v>
      </c>
      <c r="S2875" s="1" t="str">
        <f>TEXT(Table1[[#This Row],[Date Joined]],"YYYY")</f>
        <v>2017</v>
      </c>
    </row>
    <row r="2876" spans="1:19" x14ac:dyDescent="0.3">
      <c r="A2876" s="1" t="s">
        <v>2983</v>
      </c>
      <c r="B2876" s="1" t="s">
        <v>60</v>
      </c>
      <c r="C2876" s="1" t="s">
        <v>15</v>
      </c>
      <c r="D2876" s="2">
        <v>59</v>
      </c>
      <c r="E2876" s="1" t="s">
        <v>16</v>
      </c>
      <c r="F2876" s="1" t="s">
        <v>41</v>
      </c>
      <c r="G2876" s="28">
        <v>43037</v>
      </c>
      <c r="H2876" s="3">
        <v>55943.96</v>
      </c>
      <c r="I2876" s="1" t="s">
        <v>31</v>
      </c>
      <c r="J2876" s="1" t="s">
        <v>27</v>
      </c>
      <c r="K2876" s="1" t="s">
        <v>28</v>
      </c>
      <c r="L2876" s="1" t="s">
        <v>20</v>
      </c>
      <c r="M2876" s="1" t="s">
        <v>21</v>
      </c>
      <c r="N2876" s="1" t="s">
        <v>22</v>
      </c>
      <c r="O2876" s="1" t="s">
        <v>20</v>
      </c>
      <c r="P2876" s="1" t="str">
        <f>IFERROR( LOOKUP(Table1[[#This Row],[Age]],$AO$3:$AO$8,$AP$3:$AP$8), "Out of Range")</f>
        <v>55-65</v>
      </c>
      <c r="Q2876" s="1" t="str">
        <f>TEXT(Table1[[#This Row],[Date Joined]],"DD")</f>
        <v>29</v>
      </c>
      <c r="R2876" s="1" t="str">
        <f>TEXT(Table1[[#This Row],[Date Joined]],"MMM")</f>
        <v>Oct</v>
      </c>
      <c r="S2876" s="1" t="str">
        <f>TEXT(Table1[[#This Row],[Date Joined]],"YYYY")</f>
        <v>2017</v>
      </c>
    </row>
    <row r="2877" spans="1:19" x14ac:dyDescent="0.3">
      <c r="A2877" s="1" t="s">
        <v>2984</v>
      </c>
      <c r="B2877" s="1" t="s">
        <v>79</v>
      </c>
      <c r="C2877" s="1" t="s">
        <v>15</v>
      </c>
      <c r="D2877" s="2">
        <v>19</v>
      </c>
      <c r="E2877" s="1" t="s">
        <v>16</v>
      </c>
      <c r="F2877" s="1" t="s">
        <v>41</v>
      </c>
      <c r="G2877" s="28">
        <v>43037</v>
      </c>
      <c r="H2877" s="3">
        <v>28892.61</v>
      </c>
      <c r="I2877" s="1" t="s">
        <v>31</v>
      </c>
      <c r="J2877" s="1" t="s">
        <v>27</v>
      </c>
      <c r="K2877" s="1" t="s">
        <v>28</v>
      </c>
      <c r="L2877" s="1" t="s">
        <v>20</v>
      </c>
      <c r="M2877" s="1" t="s">
        <v>22</v>
      </c>
      <c r="N2877" s="1" t="s">
        <v>22</v>
      </c>
      <c r="O2877" s="1" t="s">
        <v>20</v>
      </c>
      <c r="P2877" s="1" t="str">
        <f>IFERROR( LOOKUP(Table1[[#This Row],[Age]],$AO$3:$AO$8,$AP$3:$AP$8), "Out of Range")</f>
        <v>15-25</v>
      </c>
      <c r="Q2877" s="1" t="str">
        <f>TEXT(Table1[[#This Row],[Date Joined]],"DD")</f>
        <v>29</v>
      </c>
      <c r="R2877" s="1" t="str">
        <f>TEXT(Table1[[#This Row],[Date Joined]],"MMM")</f>
        <v>Oct</v>
      </c>
      <c r="S2877" s="1" t="str">
        <f>TEXT(Table1[[#This Row],[Date Joined]],"YYYY")</f>
        <v>2017</v>
      </c>
    </row>
    <row r="2878" spans="1:19" x14ac:dyDescent="0.3">
      <c r="A2878" s="1" t="s">
        <v>2985</v>
      </c>
      <c r="B2878" s="1" t="s">
        <v>30</v>
      </c>
      <c r="C2878" s="1" t="s">
        <v>15</v>
      </c>
      <c r="D2878" s="2">
        <v>36</v>
      </c>
      <c r="E2878" s="1" t="s">
        <v>16</v>
      </c>
      <c r="F2878" s="1" t="s">
        <v>17</v>
      </c>
      <c r="G2878" s="28">
        <v>43037</v>
      </c>
      <c r="H2878" s="3">
        <v>6720.61</v>
      </c>
      <c r="I2878" s="1" t="s">
        <v>31</v>
      </c>
      <c r="J2878" s="1" t="s">
        <v>27</v>
      </c>
      <c r="K2878" s="1" t="s">
        <v>20</v>
      </c>
      <c r="L2878" s="1" t="s">
        <v>20</v>
      </c>
      <c r="M2878" s="1" t="s">
        <v>21</v>
      </c>
      <c r="N2878" s="1" t="s">
        <v>22</v>
      </c>
      <c r="O2878" s="1" t="s">
        <v>20</v>
      </c>
      <c r="P2878" s="1" t="str">
        <f>IFERROR( LOOKUP(Table1[[#This Row],[Age]],$AO$3:$AO$8,$AP$3:$AP$8), "Out of Range")</f>
        <v>35-45</v>
      </c>
      <c r="Q2878" s="1" t="str">
        <f>TEXT(Table1[[#This Row],[Date Joined]],"DD")</f>
        <v>29</v>
      </c>
      <c r="R2878" s="1" t="str">
        <f>TEXT(Table1[[#This Row],[Date Joined]],"MMM")</f>
        <v>Oct</v>
      </c>
      <c r="S2878" s="1" t="str">
        <f>TEXT(Table1[[#This Row],[Date Joined]],"YYYY")</f>
        <v>2017</v>
      </c>
    </row>
    <row r="2879" spans="1:19" x14ac:dyDescent="0.3">
      <c r="A2879" s="1" t="s">
        <v>2986</v>
      </c>
      <c r="B2879" s="1" t="s">
        <v>46</v>
      </c>
      <c r="C2879" s="1" t="s">
        <v>24</v>
      </c>
      <c r="D2879" s="2">
        <v>36</v>
      </c>
      <c r="E2879" s="1" t="s">
        <v>16</v>
      </c>
      <c r="F2879" s="1" t="s">
        <v>17</v>
      </c>
      <c r="G2879" s="28">
        <v>43037</v>
      </c>
      <c r="H2879" s="3">
        <v>88970.66</v>
      </c>
      <c r="I2879" s="1" t="s">
        <v>18</v>
      </c>
      <c r="J2879" s="1" t="s">
        <v>19</v>
      </c>
      <c r="K2879" s="1" t="s">
        <v>28</v>
      </c>
      <c r="L2879" s="1" t="s">
        <v>20</v>
      </c>
      <c r="M2879" s="1" t="s">
        <v>21</v>
      </c>
      <c r="N2879" s="1" t="s">
        <v>22</v>
      </c>
      <c r="O2879" s="1" t="s">
        <v>20</v>
      </c>
      <c r="P2879" s="1" t="str">
        <f>IFERROR( LOOKUP(Table1[[#This Row],[Age]],$AO$3:$AO$8,$AP$3:$AP$8), "Out of Range")</f>
        <v>35-45</v>
      </c>
      <c r="Q2879" s="1" t="str">
        <f>TEXT(Table1[[#This Row],[Date Joined]],"DD")</f>
        <v>29</v>
      </c>
      <c r="R2879" s="1" t="str">
        <f>TEXT(Table1[[#This Row],[Date Joined]],"MMM")</f>
        <v>Oct</v>
      </c>
      <c r="S2879" s="1" t="str">
        <f>TEXT(Table1[[#This Row],[Date Joined]],"YYYY")</f>
        <v>2017</v>
      </c>
    </row>
    <row r="2880" spans="1:19" x14ac:dyDescent="0.3">
      <c r="A2880" s="1" t="s">
        <v>2987</v>
      </c>
      <c r="B2880" s="1" t="s">
        <v>14</v>
      </c>
      <c r="C2880" s="1" t="s">
        <v>24</v>
      </c>
      <c r="D2880" s="2">
        <v>39</v>
      </c>
      <c r="E2880" s="1" t="s">
        <v>16</v>
      </c>
      <c r="F2880" s="1" t="s">
        <v>17</v>
      </c>
      <c r="G2880" s="28">
        <v>43037</v>
      </c>
      <c r="H2880" s="3">
        <v>34094.49</v>
      </c>
      <c r="I2880" s="1" t="s">
        <v>49</v>
      </c>
      <c r="J2880" s="1" t="s">
        <v>27</v>
      </c>
      <c r="K2880" s="1" t="s">
        <v>28</v>
      </c>
      <c r="L2880" s="1" t="s">
        <v>20</v>
      </c>
      <c r="M2880" s="1" t="s">
        <v>21</v>
      </c>
      <c r="N2880" s="1" t="s">
        <v>22</v>
      </c>
      <c r="O2880" s="1" t="s">
        <v>20</v>
      </c>
      <c r="P2880" s="1" t="str">
        <f>IFERROR( LOOKUP(Table1[[#This Row],[Age]],$AO$3:$AO$8,$AP$3:$AP$8), "Out of Range")</f>
        <v>35-45</v>
      </c>
      <c r="Q2880" s="1" t="str">
        <f>TEXT(Table1[[#This Row],[Date Joined]],"DD")</f>
        <v>29</v>
      </c>
      <c r="R2880" s="1" t="str">
        <f>TEXT(Table1[[#This Row],[Date Joined]],"MMM")</f>
        <v>Oct</v>
      </c>
      <c r="S2880" s="1" t="str">
        <f>TEXT(Table1[[#This Row],[Date Joined]],"YYYY")</f>
        <v>2017</v>
      </c>
    </row>
    <row r="2881" spans="1:19" x14ac:dyDescent="0.3">
      <c r="A2881" s="1" t="s">
        <v>2988</v>
      </c>
      <c r="B2881" s="1" t="s">
        <v>99</v>
      </c>
      <c r="C2881" s="1" t="s">
        <v>15</v>
      </c>
      <c r="D2881" s="2">
        <v>48</v>
      </c>
      <c r="E2881" s="1" t="s">
        <v>16</v>
      </c>
      <c r="F2881" s="1" t="s">
        <v>17</v>
      </c>
      <c r="G2881" s="28">
        <v>43037</v>
      </c>
      <c r="H2881" s="3">
        <v>49407.99</v>
      </c>
      <c r="I2881" s="1" t="s">
        <v>18</v>
      </c>
      <c r="J2881" s="1" t="s">
        <v>19</v>
      </c>
      <c r="K2881" s="1" t="s">
        <v>20</v>
      </c>
      <c r="L2881" s="1" t="s">
        <v>20</v>
      </c>
      <c r="M2881" s="1" t="s">
        <v>21</v>
      </c>
      <c r="N2881" s="1" t="s">
        <v>38</v>
      </c>
      <c r="O2881" s="1" t="s">
        <v>20</v>
      </c>
      <c r="P2881" s="1" t="str">
        <f>IFERROR( LOOKUP(Table1[[#This Row],[Age]],$AO$3:$AO$8,$AP$3:$AP$8), "Out of Range")</f>
        <v>45-55</v>
      </c>
      <c r="Q2881" s="1" t="str">
        <f>TEXT(Table1[[#This Row],[Date Joined]],"DD")</f>
        <v>29</v>
      </c>
      <c r="R2881" s="1" t="str">
        <f>TEXT(Table1[[#This Row],[Date Joined]],"MMM")</f>
        <v>Oct</v>
      </c>
      <c r="S2881" s="1" t="str">
        <f>TEXT(Table1[[#This Row],[Date Joined]],"YYYY")</f>
        <v>2017</v>
      </c>
    </row>
    <row r="2882" spans="1:19" x14ac:dyDescent="0.3">
      <c r="A2882" s="1" t="s">
        <v>2989</v>
      </c>
      <c r="B2882" s="1" t="s">
        <v>46</v>
      </c>
      <c r="C2882" s="1" t="s">
        <v>15</v>
      </c>
      <c r="D2882" s="2">
        <v>42</v>
      </c>
      <c r="E2882" s="1" t="s">
        <v>16</v>
      </c>
      <c r="F2882" s="1" t="s">
        <v>17</v>
      </c>
      <c r="G2882" s="28">
        <v>43037</v>
      </c>
      <c r="H2882" s="3">
        <v>55903.75</v>
      </c>
      <c r="I2882" s="1" t="s">
        <v>18</v>
      </c>
      <c r="J2882" s="1" t="s">
        <v>27</v>
      </c>
      <c r="K2882" s="1" t="s">
        <v>28</v>
      </c>
      <c r="L2882" s="1" t="s">
        <v>20</v>
      </c>
      <c r="M2882" s="1" t="s">
        <v>53</v>
      </c>
      <c r="N2882" s="1" t="s">
        <v>38</v>
      </c>
      <c r="O2882" s="1" t="s">
        <v>20</v>
      </c>
      <c r="P2882" s="1" t="str">
        <f>IFERROR( LOOKUP(Table1[[#This Row],[Age]],$AO$3:$AO$8,$AP$3:$AP$8), "Out of Range")</f>
        <v>35-45</v>
      </c>
      <c r="Q2882" s="1" t="str">
        <f>TEXT(Table1[[#This Row],[Date Joined]],"DD")</f>
        <v>29</v>
      </c>
      <c r="R2882" s="1" t="str">
        <f>TEXT(Table1[[#This Row],[Date Joined]],"MMM")</f>
        <v>Oct</v>
      </c>
      <c r="S2882" s="1" t="str">
        <f>TEXT(Table1[[#This Row],[Date Joined]],"YYYY")</f>
        <v>2017</v>
      </c>
    </row>
    <row r="2883" spans="1:19" x14ac:dyDescent="0.3">
      <c r="A2883" s="1" t="s">
        <v>397</v>
      </c>
      <c r="B2883" s="1" t="s">
        <v>35</v>
      </c>
      <c r="C2883" s="1" t="s">
        <v>24</v>
      </c>
      <c r="D2883" s="2">
        <v>32</v>
      </c>
      <c r="E2883" s="1" t="s">
        <v>16</v>
      </c>
      <c r="F2883" s="1" t="s">
        <v>17</v>
      </c>
      <c r="G2883" s="28">
        <v>42847</v>
      </c>
      <c r="H2883" s="3">
        <v>76819.55</v>
      </c>
      <c r="I2883" s="1" t="s">
        <v>18</v>
      </c>
      <c r="J2883" s="1" t="s">
        <v>32</v>
      </c>
      <c r="K2883" s="1" t="s">
        <v>28</v>
      </c>
      <c r="L2883" s="1" t="s">
        <v>20</v>
      </c>
      <c r="M2883" s="1" t="s">
        <v>21</v>
      </c>
      <c r="N2883" s="1" t="s">
        <v>22</v>
      </c>
      <c r="O2883" s="1" t="s">
        <v>20</v>
      </c>
      <c r="P2883" s="1" t="str">
        <f>IFERROR( LOOKUP(Table1[[#This Row],[Age]],$AO$3:$AO$8,$AP$3:$AP$8), "Out of Range")</f>
        <v>26-35</v>
      </c>
      <c r="Q2883" s="1" t="str">
        <f>TEXT(Table1[[#This Row],[Date Joined]],"DD")</f>
        <v>22</v>
      </c>
      <c r="R2883" s="1" t="str">
        <f>TEXT(Table1[[#This Row],[Date Joined]],"MMM")</f>
        <v>Apr</v>
      </c>
      <c r="S2883" s="1" t="str">
        <f>TEXT(Table1[[#This Row],[Date Joined]],"YYYY")</f>
        <v>2017</v>
      </c>
    </row>
    <row r="2884" spans="1:19" x14ac:dyDescent="0.3">
      <c r="A2884" s="1" t="s">
        <v>2991</v>
      </c>
      <c r="B2884" s="1" t="s">
        <v>44</v>
      </c>
      <c r="C2884" s="1" t="s">
        <v>24</v>
      </c>
      <c r="D2884" s="2">
        <v>35</v>
      </c>
      <c r="E2884" s="1" t="s">
        <v>16</v>
      </c>
      <c r="F2884" s="1" t="s">
        <v>17</v>
      </c>
      <c r="G2884" s="28">
        <v>43037</v>
      </c>
      <c r="H2884" s="3">
        <v>9784.6</v>
      </c>
      <c r="I2884" s="1" t="s">
        <v>18</v>
      </c>
      <c r="J2884" s="1" t="s">
        <v>27</v>
      </c>
      <c r="K2884" s="1" t="s">
        <v>28</v>
      </c>
      <c r="L2884" s="1" t="s">
        <v>28</v>
      </c>
      <c r="M2884" s="1" t="s">
        <v>22</v>
      </c>
      <c r="N2884" s="1" t="s">
        <v>22</v>
      </c>
      <c r="O2884" s="1" t="s">
        <v>20</v>
      </c>
      <c r="P2884" s="1" t="str">
        <f>IFERROR( LOOKUP(Table1[[#This Row],[Age]],$AO$3:$AO$8,$AP$3:$AP$8), "Out of Range")</f>
        <v>35-45</v>
      </c>
      <c r="Q2884" s="1" t="str">
        <f>TEXT(Table1[[#This Row],[Date Joined]],"DD")</f>
        <v>29</v>
      </c>
      <c r="R2884" s="1" t="str">
        <f>TEXT(Table1[[#This Row],[Date Joined]],"MMM")</f>
        <v>Oct</v>
      </c>
      <c r="S2884" s="1" t="str">
        <f>TEXT(Table1[[#This Row],[Date Joined]],"YYYY")</f>
        <v>2017</v>
      </c>
    </row>
    <row r="2885" spans="1:19" x14ac:dyDescent="0.3">
      <c r="A2885" s="1" t="s">
        <v>2992</v>
      </c>
      <c r="B2885" s="1" t="s">
        <v>58</v>
      </c>
      <c r="C2885" s="1" t="s">
        <v>15</v>
      </c>
      <c r="D2885" s="2">
        <v>37</v>
      </c>
      <c r="E2885" s="1" t="s">
        <v>16</v>
      </c>
      <c r="F2885" s="1" t="s">
        <v>17</v>
      </c>
      <c r="G2885" s="28">
        <v>43037</v>
      </c>
      <c r="H2885" s="3">
        <v>66972.73</v>
      </c>
      <c r="I2885" s="1" t="s">
        <v>18</v>
      </c>
      <c r="J2885" s="1" t="s">
        <v>32</v>
      </c>
      <c r="K2885" s="1" t="s">
        <v>20</v>
      </c>
      <c r="L2885" s="1" t="s">
        <v>20</v>
      </c>
      <c r="M2885" s="1" t="s">
        <v>53</v>
      </c>
      <c r="N2885" s="1" t="s">
        <v>22</v>
      </c>
      <c r="O2885" s="1" t="s">
        <v>20</v>
      </c>
      <c r="P2885" s="1" t="str">
        <f>IFERROR( LOOKUP(Table1[[#This Row],[Age]],$AO$3:$AO$8,$AP$3:$AP$8), "Out of Range")</f>
        <v>35-45</v>
      </c>
      <c r="Q2885" s="1" t="str">
        <f>TEXT(Table1[[#This Row],[Date Joined]],"DD")</f>
        <v>29</v>
      </c>
      <c r="R2885" s="1" t="str">
        <f>TEXT(Table1[[#This Row],[Date Joined]],"MMM")</f>
        <v>Oct</v>
      </c>
      <c r="S2885" s="1" t="str">
        <f>TEXT(Table1[[#This Row],[Date Joined]],"YYYY")</f>
        <v>2017</v>
      </c>
    </row>
    <row r="2886" spans="1:19" x14ac:dyDescent="0.3">
      <c r="A2886" s="1" t="s">
        <v>2993</v>
      </c>
      <c r="B2886" s="1" t="s">
        <v>108</v>
      </c>
      <c r="C2886" s="1" t="s">
        <v>24</v>
      </c>
      <c r="D2886" s="2">
        <v>53</v>
      </c>
      <c r="E2886" s="1" t="s">
        <v>16</v>
      </c>
      <c r="F2886" s="1" t="s">
        <v>41</v>
      </c>
      <c r="G2886" s="28">
        <v>43037</v>
      </c>
      <c r="H2886" s="3">
        <v>78175.66</v>
      </c>
      <c r="I2886" s="1" t="s">
        <v>31</v>
      </c>
      <c r="J2886" s="1" t="s">
        <v>27</v>
      </c>
      <c r="K2886" s="1" t="s">
        <v>20</v>
      </c>
      <c r="L2886" s="1" t="s">
        <v>20</v>
      </c>
      <c r="M2886" s="1" t="s">
        <v>22</v>
      </c>
      <c r="N2886" s="1" t="s">
        <v>22</v>
      </c>
      <c r="O2886" s="1" t="s">
        <v>20</v>
      </c>
      <c r="P2886" s="1" t="str">
        <f>IFERROR( LOOKUP(Table1[[#This Row],[Age]],$AO$3:$AO$8,$AP$3:$AP$8), "Out of Range")</f>
        <v>45-55</v>
      </c>
      <c r="Q2886" s="1" t="str">
        <f>TEXT(Table1[[#This Row],[Date Joined]],"DD")</f>
        <v>29</v>
      </c>
      <c r="R2886" s="1" t="str">
        <f>TEXT(Table1[[#This Row],[Date Joined]],"MMM")</f>
        <v>Oct</v>
      </c>
      <c r="S2886" s="1" t="str">
        <f>TEXT(Table1[[#This Row],[Date Joined]],"YYYY")</f>
        <v>2017</v>
      </c>
    </row>
    <row r="2887" spans="1:19" x14ac:dyDescent="0.3">
      <c r="A2887" s="1" t="s">
        <v>414</v>
      </c>
      <c r="B2887" s="1" t="s">
        <v>61</v>
      </c>
      <c r="C2887" s="1" t="s">
        <v>15</v>
      </c>
      <c r="D2887" s="2">
        <v>32</v>
      </c>
      <c r="E2887" s="1" t="s">
        <v>16</v>
      </c>
      <c r="F2887" s="1" t="s">
        <v>17</v>
      </c>
      <c r="G2887" s="28">
        <v>42849</v>
      </c>
      <c r="H2887" s="3">
        <v>90278.96</v>
      </c>
      <c r="I2887" s="1" t="s">
        <v>18</v>
      </c>
      <c r="J2887" s="1" t="s">
        <v>27</v>
      </c>
      <c r="K2887" s="1" t="s">
        <v>20</v>
      </c>
      <c r="L2887" s="1" t="s">
        <v>28</v>
      </c>
      <c r="M2887" s="1" t="s">
        <v>21</v>
      </c>
      <c r="N2887" s="1" t="s">
        <v>22</v>
      </c>
      <c r="O2887" s="1" t="s">
        <v>20</v>
      </c>
      <c r="P2887" s="1" t="str">
        <f>IFERROR( LOOKUP(Table1[[#This Row],[Age]],$AO$3:$AO$8,$AP$3:$AP$8), "Out of Range")</f>
        <v>26-35</v>
      </c>
      <c r="Q2887" s="1" t="str">
        <f>TEXT(Table1[[#This Row],[Date Joined]],"DD")</f>
        <v>24</v>
      </c>
      <c r="R2887" s="1" t="str">
        <f>TEXT(Table1[[#This Row],[Date Joined]],"MMM")</f>
        <v>Apr</v>
      </c>
      <c r="S2887" s="1" t="str">
        <f>TEXT(Table1[[#This Row],[Date Joined]],"YYYY")</f>
        <v>2017</v>
      </c>
    </row>
    <row r="2888" spans="1:19" x14ac:dyDescent="0.3">
      <c r="A2888" s="1" t="s">
        <v>2995</v>
      </c>
      <c r="B2888" s="1" t="s">
        <v>101</v>
      </c>
      <c r="C2888" s="1" t="s">
        <v>24</v>
      </c>
      <c r="D2888" s="2">
        <v>34</v>
      </c>
      <c r="E2888" s="1" t="s">
        <v>16</v>
      </c>
      <c r="F2888" s="1" t="s">
        <v>17</v>
      </c>
      <c r="G2888" s="28">
        <v>43037</v>
      </c>
      <c r="H2888" s="3">
        <v>65769.67</v>
      </c>
      <c r="I2888" s="1" t="s">
        <v>49</v>
      </c>
      <c r="J2888" s="1" t="s">
        <v>19</v>
      </c>
      <c r="K2888" s="1" t="s">
        <v>28</v>
      </c>
      <c r="L2888" s="1" t="s">
        <v>20</v>
      </c>
      <c r="M2888" s="1" t="s">
        <v>22</v>
      </c>
      <c r="N2888" s="1" t="s">
        <v>22</v>
      </c>
      <c r="O2888" s="1" t="s">
        <v>20</v>
      </c>
      <c r="P2888" s="1" t="str">
        <f>IFERROR( LOOKUP(Table1[[#This Row],[Age]],$AO$3:$AO$8,$AP$3:$AP$8), "Out of Range")</f>
        <v>26-35</v>
      </c>
      <c r="Q2888" s="1" t="str">
        <f>TEXT(Table1[[#This Row],[Date Joined]],"DD")</f>
        <v>29</v>
      </c>
      <c r="R2888" s="1" t="str">
        <f>TEXT(Table1[[#This Row],[Date Joined]],"MMM")</f>
        <v>Oct</v>
      </c>
      <c r="S2888" s="1" t="str">
        <f>TEXT(Table1[[#This Row],[Date Joined]],"YYYY")</f>
        <v>2017</v>
      </c>
    </row>
    <row r="2889" spans="1:19" x14ac:dyDescent="0.3">
      <c r="A2889" s="1" t="s">
        <v>2996</v>
      </c>
      <c r="B2889" s="1" t="s">
        <v>37</v>
      </c>
      <c r="C2889" s="1" t="s">
        <v>24</v>
      </c>
      <c r="D2889" s="2">
        <v>39</v>
      </c>
      <c r="E2889" s="1" t="s">
        <v>16</v>
      </c>
      <c r="F2889" s="1" t="s">
        <v>17</v>
      </c>
      <c r="G2889" s="28">
        <v>43037</v>
      </c>
      <c r="H2889" s="3">
        <v>176283.03</v>
      </c>
      <c r="I2889" s="1" t="s">
        <v>31</v>
      </c>
      <c r="J2889" s="1" t="s">
        <v>32</v>
      </c>
      <c r="K2889" s="1" t="s">
        <v>28</v>
      </c>
      <c r="L2889" s="1" t="s">
        <v>20</v>
      </c>
      <c r="M2889" s="1" t="s">
        <v>21</v>
      </c>
      <c r="N2889" s="1" t="s">
        <v>22</v>
      </c>
      <c r="O2889" s="1" t="s">
        <v>28</v>
      </c>
      <c r="P2889" s="1" t="str">
        <f>IFERROR( LOOKUP(Table1[[#This Row],[Age]],$AO$3:$AO$8,$AP$3:$AP$8), "Out of Range")</f>
        <v>35-45</v>
      </c>
      <c r="Q2889" s="1" t="str">
        <f>TEXT(Table1[[#This Row],[Date Joined]],"DD")</f>
        <v>29</v>
      </c>
      <c r="R2889" s="1" t="str">
        <f>TEXT(Table1[[#This Row],[Date Joined]],"MMM")</f>
        <v>Oct</v>
      </c>
      <c r="S2889" s="1" t="str">
        <f>TEXT(Table1[[#This Row],[Date Joined]],"YYYY")</f>
        <v>2017</v>
      </c>
    </row>
    <row r="2890" spans="1:19" x14ac:dyDescent="0.3">
      <c r="A2890" s="1" t="s">
        <v>2997</v>
      </c>
      <c r="B2890" s="1" t="s">
        <v>95</v>
      </c>
      <c r="C2890" s="1" t="s">
        <v>15</v>
      </c>
      <c r="D2890" s="2">
        <v>34</v>
      </c>
      <c r="E2890" s="1" t="s">
        <v>16</v>
      </c>
      <c r="F2890" s="1" t="s">
        <v>17</v>
      </c>
      <c r="G2890" s="28">
        <v>43037</v>
      </c>
      <c r="H2890" s="3">
        <v>93513.01</v>
      </c>
      <c r="I2890" s="1" t="s">
        <v>18</v>
      </c>
      <c r="J2890" s="1" t="s">
        <v>27</v>
      </c>
      <c r="K2890" s="1" t="s">
        <v>20</v>
      </c>
      <c r="L2890" s="1" t="s">
        <v>20</v>
      </c>
      <c r="M2890" s="1" t="s">
        <v>21</v>
      </c>
      <c r="N2890" s="1" t="s">
        <v>22</v>
      </c>
      <c r="O2890" s="1" t="s">
        <v>20</v>
      </c>
      <c r="P2890" s="1" t="str">
        <f>IFERROR( LOOKUP(Table1[[#This Row],[Age]],$AO$3:$AO$8,$AP$3:$AP$8), "Out of Range")</f>
        <v>26-35</v>
      </c>
      <c r="Q2890" s="1" t="str">
        <f>TEXT(Table1[[#This Row],[Date Joined]],"DD")</f>
        <v>29</v>
      </c>
      <c r="R2890" s="1" t="str">
        <f>TEXT(Table1[[#This Row],[Date Joined]],"MMM")</f>
        <v>Oct</v>
      </c>
      <c r="S2890" s="1" t="str">
        <f>TEXT(Table1[[#This Row],[Date Joined]],"YYYY")</f>
        <v>2017</v>
      </c>
    </row>
    <row r="2891" spans="1:19" x14ac:dyDescent="0.3">
      <c r="A2891" s="1" t="s">
        <v>475</v>
      </c>
      <c r="B2891" s="1" t="s">
        <v>61</v>
      </c>
      <c r="C2891" s="1" t="s">
        <v>24</v>
      </c>
      <c r="D2891" s="2">
        <v>32</v>
      </c>
      <c r="E2891" s="1" t="s">
        <v>34</v>
      </c>
      <c r="F2891" s="1" t="s">
        <v>17</v>
      </c>
      <c r="G2891" s="28">
        <v>42859</v>
      </c>
      <c r="H2891" s="3">
        <v>28204.36</v>
      </c>
      <c r="I2891" s="1" t="s">
        <v>31</v>
      </c>
      <c r="J2891" s="1" t="s">
        <v>27</v>
      </c>
      <c r="K2891" s="1" t="s">
        <v>28</v>
      </c>
      <c r="L2891" s="1" t="s">
        <v>20</v>
      </c>
      <c r="M2891" s="1" t="s">
        <v>21</v>
      </c>
      <c r="N2891" s="1" t="s">
        <v>22</v>
      </c>
      <c r="O2891" s="1" t="s">
        <v>20</v>
      </c>
      <c r="P2891" s="1" t="str">
        <f>IFERROR( LOOKUP(Table1[[#This Row],[Age]],$AO$3:$AO$8,$AP$3:$AP$8), "Out of Range")</f>
        <v>26-35</v>
      </c>
      <c r="Q2891" s="1" t="str">
        <f>TEXT(Table1[[#This Row],[Date Joined]],"DD")</f>
        <v>04</v>
      </c>
      <c r="R2891" s="1" t="str">
        <f>TEXT(Table1[[#This Row],[Date Joined]],"MMM")</f>
        <v>May</v>
      </c>
      <c r="S2891" s="1" t="str">
        <f>TEXT(Table1[[#This Row],[Date Joined]],"YYYY")</f>
        <v>2017</v>
      </c>
    </row>
    <row r="2892" spans="1:19" x14ac:dyDescent="0.3">
      <c r="A2892" s="1" t="s">
        <v>2999</v>
      </c>
      <c r="B2892" s="1" t="s">
        <v>51</v>
      </c>
      <c r="C2892" s="1" t="s">
        <v>15</v>
      </c>
      <c r="D2892" s="2">
        <v>39</v>
      </c>
      <c r="E2892" s="1" t="s">
        <v>16</v>
      </c>
      <c r="F2892" s="1" t="s">
        <v>17</v>
      </c>
      <c r="G2892" s="28">
        <v>43037</v>
      </c>
      <c r="H2892" s="3">
        <v>21442.240000000002</v>
      </c>
      <c r="I2892" s="1" t="s">
        <v>18</v>
      </c>
      <c r="J2892" s="1" t="s">
        <v>27</v>
      </c>
      <c r="K2892" s="1" t="s">
        <v>28</v>
      </c>
      <c r="L2892" s="1" t="s">
        <v>20</v>
      </c>
      <c r="M2892" s="1" t="s">
        <v>22</v>
      </c>
      <c r="N2892" s="1" t="s">
        <v>22</v>
      </c>
      <c r="O2892" s="1" t="s">
        <v>20</v>
      </c>
      <c r="P2892" s="1" t="str">
        <f>IFERROR( LOOKUP(Table1[[#This Row],[Age]],$AO$3:$AO$8,$AP$3:$AP$8), "Out of Range")</f>
        <v>35-45</v>
      </c>
      <c r="Q2892" s="1" t="str">
        <f>TEXT(Table1[[#This Row],[Date Joined]],"DD")</f>
        <v>29</v>
      </c>
      <c r="R2892" s="1" t="str">
        <f>TEXT(Table1[[#This Row],[Date Joined]],"MMM")</f>
        <v>Oct</v>
      </c>
      <c r="S2892" s="1" t="str">
        <f>TEXT(Table1[[#This Row],[Date Joined]],"YYYY")</f>
        <v>2017</v>
      </c>
    </row>
    <row r="2893" spans="1:19" x14ac:dyDescent="0.3">
      <c r="A2893" s="1" t="s">
        <v>3000</v>
      </c>
      <c r="B2893" s="1" t="s">
        <v>56</v>
      </c>
      <c r="C2893" s="1" t="s">
        <v>24</v>
      </c>
      <c r="D2893" s="2">
        <v>37</v>
      </c>
      <c r="E2893" s="1" t="s">
        <v>16</v>
      </c>
      <c r="F2893" s="1" t="s">
        <v>41</v>
      </c>
      <c r="G2893" s="28">
        <v>43037</v>
      </c>
      <c r="H2893" s="3">
        <v>24413.93</v>
      </c>
      <c r="I2893" s="1" t="s">
        <v>31</v>
      </c>
      <c r="J2893" s="1" t="s">
        <v>32</v>
      </c>
      <c r="K2893" s="1" t="s">
        <v>20</v>
      </c>
      <c r="L2893" s="1" t="s">
        <v>20</v>
      </c>
      <c r="M2893" s="1" t="s">
        <v>21</v>
      </c>
      <c r="N2893" s="1" t="s">
        <v>22</v>
      </c>
      <c r="O2893" s="1" t="s">
        <v>28</v>
      </c>
      <c r="P2893" s="1" t="str">
        <f>IFERROR( LOOKUP(Table1[[#This Row],[Age]],$AO$3:$AO$8,$AP$3:$AP$8), "Out of Range")</f>
        <v>35-45</v>
      </c>
      <c r="Q2893" s="1" t="str">
        <f>TEXT(Table1[[#This Row],[Date Joined]],"DD")</f>
        <v>29</v>
      </c>
      <c r="R2893" s="1" t="str">
        <f>TEXT(Table1[[#This Row],[Date Joined]],"MMM")</f>
        <v>Oct</v>
      </c>
      <c r="S2893" s="1" t="str">
        <f>TEXT(Table1[[#This Row],[Date Joined]],"YYYY")</f>
        <v>2017</v>
      </c>
    </row>
    <row r="2894" spans="1:19" x14ac:dyDescent="0.3">
      <c r="A2894" s="1" t="s">
        <v>3001</v>
      </c>
      <c r="B2894" s="1" t="s">
        <v>103</v>
      </c>
      <c r="C2894" s="1" t="s">
        <v>15</v>
      </c>
      <c r="D2894" s="2">
        <v>45</v>
      </c>
      <c r="E2894" s="1" t="s">
        <v>16</v>
      </c>
      <c r="F2894" s="1" t="s">
        <v>41</v>
      </c>
      <c r="G2894" s="28">
        <v>43037</v>
      </c>
      <c r="H2894" s="3">
        <v>128345.67</v>
      </c>
      <c r="I2894" s="1" t="s">
        <v>31</v>
      </c>
      <c r="J2894" s="1" t="s">
        <v>27</v>
      </c>
      <c r="K2894" s="1" t="s">
        <v>20</v>
      </c>
      <c r="L2894" s="1" t="s">
        <v>28</v>
      </c>
      <c r="M2894" s="1" t="s">
        <v>22</v>
      </c>
      <c r="N2894" s="1" t="s">
        <v>22</v>
      </c>
      <c r="O2894" s="1" t="s">
        <v>20</v>
      </c>
      <c r="P2894" s="1" t="str">
        <f>IFERROR( LOOKUP(Table1[[#This Row],[Age]],$AO$3:$AO$8,$AP$3:$AP$8), "Out of Range")</f>
        <v>45-55</v>
      </c>
      <c r="Q2894" s="1" t="str">
        <f>TEXT(Table1[[#This Row],[Date Joined]],"DD")</f>
        <v>29</v>
      </c>
      <c r="R2894" s="1" t="str">
        <f>TEXT(Table1[[#This Row],[Date Joined]],"MMM")</f>
        <v>Oct</v>
      </c>
      <c r="S2894" s="1" t="str">
        <f>TEXT(Table1[[#This Row],[Date Joined]],"YYYY")</f>
        <v>2017</v>
      </c>
    </row>
    <row r="2895" spans="1:19" x14ac:dyDescent="0.3">
      <c r="A2895" s="1" t="s">
        <v>3002</v>
      </c>
      <c r="B2895" s="1" t="s">
        <v>102</v>
      </c>
      <c r="C2895" s="1" t="s">
        <v>15</v>
      </c>
      <c r="D2895" s="2">
        <v>36</v>
      </c>
      <c r="E2895" s="1" t="s">
        <v>16</v>
      </c>
      <c r="F2895" s="1" t="s">
        <v>41</v>
      </c>
      <c r="G2895" s="28">
        <v>43037</v>
      </c>
      <c r="H2895" s="3">
        <v>93852.57</v>
      </c>
      <c r="I2895" s="1" t="s">
        <v>49</v>
      </c>
      <c r="J2895" s="1" t="s">
        <v>27</v>
      </c>
      <c r="K2895" s="1" t="s">
        <v>28</v>
      </c>
      <c r="L2895" s="1" t="s">
        <v>20</v>
      </c>
      <c r="M2895" s="1" t="s">
        <v>22</v>
      </c>
      <c r="N2895" s="1" t="s">
        <v>22</v>
      </c>
      <c r="O2895" s="1" t="s">
        <v>20</v>
      </c>
      <c r="P2895" s="1" t="str">
        <f>IFERROR( LOOKUP(Table1[[#This Row],[Age]],$AO$3:$AO$8,$AP$3:$AP$8), "Out of Range")</f>
        <v>35-45</v>
      </c>
      <c r="Q2895" s="1" t="str">
        <f>TEXT(Table1[[#This Row],[Date Joined]],"DD")</f>
        <v>29</v>
      </c>
      <c r="R2895" s="1" t="str">
        <f>TEXT(Table1[[#This Row],[Date Joined]],"MMM")</f>
        <v>Oct</v>
      </c>
      <c r="S2895" s="1" t="str">
        <f>TEXT(Table1[[#This Row],[Date Joined]],"YYYY")</f>
        <v>2017</v>
      </c>
    </row>
    <row r="2896" spans="1:19" x14ac:dyDescent="0.3">
      <c r="A2896" s="1" t="s">
        <v>3003</v>
      </c>
      <c r="B2896" s="1" t="s">
        <v>45</v>
      </c>
      <c r="C2896" s="1" t="s">
        <v>15</v>
      </c>
      <c r="D2896" s="2">
        <v>37</v>
      </c>
      <c r="E2896" s="1" t="s">
        <v>40</v>
      </c>
      <c r="F2896" s="1" t="s">
        <v>26</v>
      </c>
      <c r="G2896" s="28">
        <v>43037</v>
      </c>
      <c r="H2896" s="3">
        <v>25173.03</v>
      </c>
      <c r="I2896" s="1" t="s">
        <v>18</v>
      </c>
      <c r="J2896" s="1" t="s">
        <v>32</v>
      </c>
      <c r="K2896" s="1" t="s">
        <v>20</v>
      </c>
      <c r="L2896" s="1" t="s">
        <v>20</v>
      </c>
      <c r="M2896" s="1" t="s">
        <v>21</v>
      </c>
      <c r="N2896" s="1" t="s">
        <v>22</v>
      </c>
      <c r="O2896" s="1" t="s">
        <v>20</v>
      </c>
      <c r="P2896" s="1" t="str">
        <f>IFERROR( LOOKUP(Table1[[#This Row],[Age]],$AO$3:$AO$8,$AP$3:$AP$8), "Out of Range")</f>
        <v>35-45</v>
      </c>
      <c r="Q2896" s="1" t="str">
        <f>TEXT(Table1[[#This Row],[Date Joined]],"DD")</f>
        <v>29</v>
      </c>
      <c r="R2896" s="1" t="str">
        <f>TEXT(Table1[[#This Row],[Date Joined]],"MMM")</f>
        <v>Oct</v>
      </c>
      <c r="S2896" s="1" t="str">
        <f>TEXT(Table1[[#This Row],[Date Joined]],"YYYY")</f>
        <v>2017</v>
      </c>
    </row>
    <row r="2897" spans="1:19" x14ac:dyDescent="0.3">
      <c r="A2897" s="1" t="s">
        <v>3004</v>
      </c>
      <c r="B2897" s="1" t="s">
        <v>68</v>
      </c>
      <c r="C2897" s="1" t="s">
        <v>15</v>
      </c>
      <c r="D2897" s="2">
        <v>57</v>
      </c>
      <c r="E2897" s="1" t="s">
        <v>40</v>
      </c>
      <c r="F2897" s="1" t="s">
        <v>41</v>
      </c>
      <c r="G2897" s="28">
        <v>43037</v>
      </c>
      <c r="H2897" s="3">
        <v>71260.84</v>
      </c>
      <c r="I2897" s="1" t="s">
        <v>18</v>
      </c>
      <c r="J2897" s="1" t="s">
        <v>27</v>
      </c>
      <c r="K2897" s="1" t="s">
        <v>28</v>
      </c>
      <c r="L2897" s="1" t="s">
        <v>20</v>
      </c>
      <c r="M2897" s="1" t="s">
        <v>22</v>
      </c>
      <c r="N2897" s="1" t="s">
        <v>22</v>
      </c>
      <c r="O2897" s="1" t="s">
        <v>20</v>
      </c>
      <c r="P2897" s="1" t="str">
        <f>IFERROR( LOOKUP(Table1[[#This Row],[Age]],$AO$3:$AO$8,$AP$3:$AP$8), "Out of Range")</f>
        <v>55-65</v>
      </c>
      <c r="Q2897" s="1" t="str">
        <f>TEXT(Table1[[#This Row],[Date Joined]],"DD")</f>
        <v>29</v>
      </c>
      <c r="R2897" s="1" t="str">
        <f>TEXT(Table1[[#This Row],[Date Joined]],"MMM")</f>
        <v>Oct</v>
      </c>
      <c r="S2897" s="1" t="str">
        <f>TEXT(Table1[[#This Row],[Date Joined]],"YYYY")</f>
        <v>2017</v>
      </c>
    </row>
    <row r="2898" spans="1:19" x14ac:dyDescent="0.3">
      <c r="A2898" s="1" t="s">
        <v>3005</v>
      </c>
      <c r="B2898" s="1" t="s">
        <v>43</v>
      </c>
      <c r="C2898" s="1" t="s">
        <v>15</v>
      </c>
      <c r="D2898" s="2">
        <v>43</v>
      </c>
      <c r="E2898" s="1" t="s">
        <v>40</v>
      </c>
      <c r="F2898" s="1" t="s">
        <v>26</v>
      </c>
      <c r="G2898" s="28">
        <v>43037</v>
      </c>
      <c r="H2898" s="3">
        <v>75294.37</v>
      </c>
      <c r="I2898" s="1" t="s">
        <v>18</v>
      </c>
      <c r="J2898" s="1" t="s">
        <v>19</v>
      </c>
      <c r="K2898" s="1" t="s">
        <v>20</v>
      </c>
      <c r="L2898" s="1" t="s">
        <v>20</v>
      </c>
      <c r="M2898" s="1" t="s">
        <v>21</v>
      </c>
      <c r="N2898" s="1" t="s">
        <v>22</v>
      </c>
      <c r="O2898" s="1" t="s">
        <v>20</v>
      </c>
      <c r="P2898" s="1" t="str">
        <f>IFERROR( LOOKUP(Table1[[#This Row],[Age]],$AO$3:$AO$8,$AP$3:$AP$8), "Out of Range")</f>
        <v>35-45</v>
      </c>
      <c r="Q2898" s="1" t="str">
        <f>TEXT(Table1[[#This Row],[Date Joined]],"DD")</f>
        <v>29</v>
      </c>
      <c r="R2898" s="1" t="str">
        <f>TEXT(Table1[[#This Row],[Date Joined]],"MMM")</f>
        <v>Oct</v>
      </c>
      <c r="S2898" s="1" t="str">
        <f>TEXT(Table1[[#This Row],[Date Joined]],"YYYY")</f>
        <v>2017</v>
      </c>
    </row>
    <row r="2899" spans="1:19" x14ac:dyDescent="0.3">
      <c r="A2899" s="1" t="s">
        <v>3006</v>
      </c>
      <c r="B2899" s="1" t="s">
        <v>54</v>
      </c>
      <c r="C2899" s="1" t="s">
        <v>24</v>
      </c>
      <c r="D2899" s="2">
        <v>51</v>
      </c>
      <c r="E2899" s="1" t="s">
        <v>40</v>
      </c>
      <c r="F2899" s="1" t="s">
        <v>41</v>
      </c>
      <c r="G2899" s="28">
        <v>43037</v>
      </c>
      <c r="H2899" s="3">
        <v>70847.460000000006</v>
      </c>
      <c r="I2899" s="1" t="s">
        <v>18</v>
      </c>
      <c r="J2899" s="1" t="s">
        <v>27</v>
      </c>
      <c r="K2899" s="1" t="s">
        <v>28</v>
      </c>
      <c r="L2899" s="1" t="s">
        <v>28</v>
      </c>
      <c r="M2899" s="1" t="s">
        <v>21</v>
      </c>
      <c r="N2899" s="1" t="s">
        <v>22</v>
      </c>
      <c r="O2899" s="1" t="s">
        <v>20</v>
      </c>
      <c r="P2899" s="1" t="str">
        <f>IFERROR( LOOKUP(Table1[[#This Row],[Age]],$AO$3:$AO$8,$AP$3:$AP$8), "Out of Range")</f>
        <v>45-55</v>
      </c>
      <c r="Q2899" s="1" t="str">
        <f>TEXT(Table1[[#This Row],[Date Joined]],"DD")</f>
        <v>29</v>
      </c>
      <c r="R2899" s="1" t="str">
        <f>TEXT(Table1[[#This Row],[Date Joined]],"MMM")</f>
        <v>Oct</v>
      </c>
      <c r="S2899" s="1" t="str">
        <f>TEXT(Table1[[#This Row],[Date Joined]],"YYYY")</f>
        <v>2017</v>
      </c>
    </row>
    <row r="2900" spans="1:19" x14ac:dyDescent="0.3">
      <c r="A2900" s="1" t="s">
        <v>3007</v>
      </c>
      <c r="B2900" s="1" t="s">
        <v>104</v>
      </c>
      <c r="C2900" s="1" t="s">
        <v>24</v>
      </c>
      <c r="D2900" s="2">
        <v>34</v>
      </c>
      <c r="E2900" s="1" t="s">
        <v>40</v>
      </c>
      <c r="F2900" s="1" t="s">
        <v>41</v>
      </c>
      <c r="G2900" s="28">
        <v>43037</v>
      </c>
      <c r="H2900" s="3">
        <v>85175.72</v>
      </c>
      <c r="I2900" s="1" t="s">
        <v>49</v>
      </c>
      <c r="J2900" s="1" t="s">
        <v>27</v>
      </c>
      <c r="K2900" s="1" t="s">
        <v>28</v>
      </c>
      <c r="L2900" s="1" t="s">
        <v>20</v>
      </c>
      <c r="M2900" s="1" t="s">
        <v>22</v>
      </c>
      <c r="N2900" s="1" t="s">
        <v>22</v>
      </c>
      <c r="O2900" s="1" t="s">
        <v>20</v>
      </c>
      <c r="P2900" s="1" t="str">
        <f>IFERROR( LOOKUP(Table1[[#This Row],[Age]],$AO$3:$AO$8,$AP$3:$AP$8), "Out of Range")</f>
        <v>26-35</v>
      </c>
      <c r="Q2900" s="1" t="str">
        <f>TEXT(Table1[[#This Row],[Date Joined]],"DD")</f>
        <v>29</v>
      </c>
      <c r="R2900" s="1" t="str">
        <f>TEXT(Table1[[#This Row],[Date Joined]],"MMM")</f>
        <v>Oct</v>
      </c>
      <c r="S2900" s="1" t="str">
        <f>TEXT(Table1[[#This Row],[Date Joined]],"YYYY")</f>
        <v>2017</v>
      </c>
    </row>
    <row r="2901" spans="1:19" x14ac:dyDescent="0.3">
      <c r="A2901" s="1" t="s">
        <v>3008</v>
      </c>
      <c r="B2901" s="1" t="s">
        <v>81</v>
      </c>
      <c r="C2901" s="1" t="s">
        <v>15</v>
      </c>
      <c r="D2901" s="2">
        <v>60</v>
      </c>
      <c r="E2901" s="1" t="s">
        <v>40</v>
      </c>
      <c r="F2901" s="1" t="s">
        <v>41</v>
      </c>
      <c r="G2901" s="28">
        <v>43037</v>
      </c>
      <c r="H2901" s="3">
        <v>173032.01</v>
      </c>
      <c r="I2901" s="1" t="s">
        <v>18</v>
      </c>
      <c r="J2901" s="1" t="s">
        <v>27</v>
      </c>
      <c r="K2901" s="1" t="s">
        <v>20</v>
      </c>
      <c r="L2901" s="1" t="s">
        <v>20</v>
      </c>
      <c r="M2901" s="1" t="s">
        <v>21</v>
      </c>
      <c r="N2901" s="1" t="s">
        <v>22</v>
      </c>
      <c r="O2901" s="1" t="s">
        <v>20</v>
      </c>
      <c r="P2901" s="1" t="str">
        <f>IFERROR( LOOKUP(Table1[[#This Row],[Age]],$AO$3:$AO$8,$AP$3:$AP$8), "Out of Range")</f>
        <v>55-65</v>
      </c>
      <c r="Q2901" s="1" t="str">
        <f>TEXT(Table1[[#This Row],[Date Joined]],"DD")</f>
        <v>29</v>
      </c>
      <c r="R2901" s="1" t="str">
        <f>TEXT(Table1[[#This Row],[Date Joined]],"MMM")</f>
        <v>Oct</v>
      </c>
      <c r="S2901" s="1" t="str">
        <f>TEXT(Table1[[#This Row],[Date Joined]],"YYYY")</f>
        <v>2017</v>
      </c>
    </row>
    <row r="2902" spans="1:19" x14ac:dyDescent="0.3">
      <c r="A2902" s="1" t="s">
        <v>3009</v>
      </c>
      <c r="B2902" s="1" t="s">
        <v>46</v>
      </c>
      <c r="C2902" s="1" t="s">
        <v>15</v>
      </c>
      <c r="D2902" s="2">
        <v>57</v>
      </c>
      <c r="E2902" s="1" t="s">
        <v>40</v>
      </c>
      <c r="F2902" s="1" t="s">
        <v>26</v>
      </c>
      <c r="G2902" s="28">
        <v>43037</v>
      </c>
      <c r="H2902" s="3">
        <v>121512.51</v>
      </c>
      <c r="I2902" s="1" t="s">
        <v>31</v>
      </c>
      <c r="J2902" s="1" t="s">
        <v>32</v>
      </c>
      <c r="K2902" s="1" t="s">
        <v>20</v>
      </c>
      <c r="L2902" s="1" t="s">
        <v>20</v>
      </c>
      <c r="M2902" s="1" t="s">
        <v>21</v>
      </c>
      <c r="N2902" s="1" t="s">
        <v>29</v>
      </c>
      <c r="O2902" s="1" t="s">
        <v>20</v>
      </c>
      <c r="P2902" s="1" t="str">
        <f>IFERROR( LOOKUP(Table1[[#This Row],[Age]],$AO$3:$AO$8,$AP$3:$AP$8), "Out of Range")</f>
        <v>55-65</v>
      </c>
      <c r="Q2902" s="1" t="str">
        <f>TEXT(Table1[[#This Row],[Date Joined]],"DD")</f>
        <v>29</v>
      </c>
      <c r="R2902" s="1" t="str">
        <f>TEXT(Table1[[#This Row],[Date Joined]],"MMM")</f>
        <v>Oct</v>
      </c>
      <c r="S2902" s="1" t="str">
        <f>TEXT(Table1[[#This Row],[Date Joined]],"YYYY")</f>
        <v>2017</v>
      </c>
    </row>
    <row r="2903" spans="1:19" x14ac:dyDescent="0.3">
      <c r="A2903" s="1" t="s">
        <v>3010</v>
      </c>
      <c r="B2903" s="1" t="s">
        <v>78</v>
      </c>
      <c r="C2903" s="1" t="s">
        <v>15</v>
      </c>
      <c r="D2903" s="2">
        <v>38</v>
      </c>
      <c r="E2903" s="1" t="s">
        <v>40</v>
      </c>
      <c r="F2903" s="1" t="s">
        <v>26</v>
      </c>
      <c r="G2903" s="28">
        <v>43037</v>
      </c>
      <c r="H2903" s="3">
        <v>158546.69</v>
      </c>
      <c r="I2903" s="1" t="s">
        <v>31</v>
      </c>
      <c r="J2903" s="1" t="s">
        <v>32</v>
      </c>
      <c r="K2903" s="1" t="s">
        <v>28</v>
      </c>
      <c r="L2903" s="1" t="s">
        <v>20</v>
      </c>
      <c r="M2903" s="1" t="s">
        <v>22</v>
      </c>
      <c r="N2903" s="1" t="s">
        <v>22</v>
      </c>
      <c r="O2903" s="1" t="s">
        <v>20</v>
      </c>
      <c r="P2903" s="1" t="str">
        <f>IFERROR( LOOKUP(Table1[[#This Row],[Age]],$AO$3:$AO$8,$AP$3:$AP$8), "Out of Range")</f>
        <v>35-45</v>
      </c>
      <c r="Q2903" s="1" t="str">
        <f>TEXT(Table1[[#This Row],[Date Joined]],"DD")</f>
        <v>29</v>
      </c>
      <c r="R2903" s="1" t="str">
        <f>TEXT(Table1[[#This Row],[Date Joined]],"MMM")</f>
        <v>Oct</v>
      </c>
      <c r="S2903" s="1" t="str">
        <f>TEXT(Table1[[#This Row],[Date Joined]],"YYYY")</f>
        <v>2017</v>
      </c>
    </row>
    <row r="2904" spans="1:19" x14ac:dyDescent="0.3">
      <c r="A2904" s="1" t="s">
        <v>3011</v>
      </c>
      <c r="B2904" s="1" t="s">
        <v>50</v>
      </c>
      <c r="C2904" s="1" t="s">
        <v>24</v>
      </c>
      <c r="D2904" s="2">
        <v>53</v>
      </c>
      <c r="E2904" s="1" t="s">
        <v>40</v>
      </c>
      <c r="F2904" s="1" t="s">
        <v>41</v>
      </c>
      <c r="G2904" s="28">
        <v>43037</v>
      </c>
      <c r="H2904" s="3">
        <v>80327.490000000005</v>
      </c>
      <c r="I2904" s="1" t="s">
        <v>18</v>
      </c>
      <c r="J2904" s="1" t="s">
        <v>27</v>
      </c>
      <c r="K2904" s="1" t="s">
        <v>28</v>
      </c>
      <c r="L2904" s="1" t="s">
        <v>20</v>
      </c>
      <c r="M2904" s="1" t="s">
        <v>21</v>
      </c>
      <c r="N2904" s="1" t="s">
        <v>22</v>
      </c>
      <c r="O2904" s="1" t="s">
        <v>20</v>
      </c>
      <c r="P2904" s="1" t="str">
        <f>IFERROR( LOOKUP(Table1[[#This Row],[Age]],$AO$3:$AO$8,$AP$3:$AP$8), "Out of Range")</f>
        <v>45-55</v>
      </c>
      <c r="Q2904" s="1" t="str">
        <f>TEXT(Table1[[#This Row],[Date Joined]],"DD")</f>
        <v>29</v>
      </c>
      <c r="R2904" s="1" t="str">
        <f>TEXT(Table1[[#This Row],[Date Joined]],"MMM")</f>
        <v>Oct</v>
      </c>
      <c r="S2904" s="1" t="str">
        <f>TEXT(Table1[[#This Row],[Date Joined]],"YYYY")</f>
        <v>2017</v>
      </c>
    </row>
    <row r="2905" spans="1:19" x14ac:dyDescent="0.3">
      <c r="A2905" s="1" t="s">
        <v>491</v>
      </c>
      <c r="B2905" s="1" t="s">
        <v>50</v>
      </c>
      <c r="C2905" s="1" t="s">
        <v>24</v>
      </c>
      <c r="D2905" s="2">
        <v>32</v>
      </c>
      <c r="E2905" s="1" t="s">
        <v>16</v>
      </c>
      <c r="F2905" s="1" t="s">
        <v>17</v>
      </c>
      <c r="G2905" s="28">
        <v>42861</v>
      </c>
      <c r="H2905" s="3">
        <v>100637.55</v>
      </c>
      <c r="I2905" s="1" t="s">
        <v>18</v>
      </c>
      <c r="J2905" s="1" t="s">
        <v>32</v>
      </c>
      <c r="K2905" s="1" t="s">
        <v>20</v>
      </c>
      <c r="L2905" s="1" t="s">
        <v>20</v>
      </c>
      <c r="M2905" s="1" t="s">
        <v>53</v>
      </c>
      <c r="N2905" s="1" t="s">
        <v>22</v>
      </c>
      <c r="O2905" s="1" t="s">
        <v>28</v>
      </c>
      <c r="P2905" s="1" t="str">
        <f>IFERROR( LOOKUP(Table1[[#This Row],[Age]],$AO$3:$AO$8,$AP$3:$AP$8), "Out of Range")</f>
        <v>26-35</v>
      </c>
      <c r="Q2905" s="1" t="str">
        <f>TEXT(Table1[[#This Row],[Date Joined]],"DD")</f>
        <v>06</v>
      </c>
      <c r="R2905" s="1" t="str">
        <f>TEXT(Table1[[#This Row],[Date Joined]],"MMM")</f>
        <v>May</v>
      </c>
      <c r="S2905" s="1" t="str">
        <f>TEXT(Table1[[#This Row],[Date Joined]],"YYYY")</f>
        <v>2017</v>
      </c>
    </row>
    <row r="2906" spans="1:19" x14ac:dyDescent="0.3">
      <c r="A2906" s="1" t="s">
        <v>3013</v>
      </c>
      <c r="B2906" s="1" t="s">
        <v>87</v>
      </c>
      <c r="C2906" s="1" t="s">
        <v>24</v>
      </c>
      <c r="D2906" s="2">
        <v>43</v>
      </c>
      <c r="E2906" s="1" t="s">
        <v>34</v>
      </c>
      <c r="F2906" s="1" t="s">
        <v>17</v>
      </c>
      <c r="G2906" s="28">
        <v>43037</v>
      </c>
      <c r="H2906" s="3">
        <v>29086.3</v>
      </c>
      <c r="I2906" s="1" t="s">
        <v>18</v>
      </c>
      <c r="J2906" s="1" t="s">
        <v>32</v>
      </c>
      <c r="K2906" s="1" t="s">
        <v>28</v>
      </c>
      <c r="L2906" s="1" t="s">
        <v>20</v>
      </c>
      <c r="M2906" s="1" t="s">
        <v>21</v>
      </c>
      <c r="N2906" s="1" t="s">
        <v>38</v>
      </c>
      <c r="O2906" s="1" t="s">
        <v>20</v>
      </c>
      <c r="P2906" s="1" t="str">
        <f>IFERROR( LOOKUP(Table1[[#This Row],[Age]],$AO$3:$AO$8,$AP$3:$AP$8), "Out of Range")</f>
        <v>35-45</v>
      </c>
      <c r="Q2906" s="1" t="str">
        <f>TEXT(Table1[[#This Row],[Date Joined]],"DD")</f>
        <v>29</v>
      </c>
      <c r="R2906" s="1" t="str">
        <f>TEXT(Table1[[#This Row],[Date Joined]],"MMM")</f>
        <v>Oct</v>
      </c>
      <c r="S2906" s="1" t="str">
        <f>TEXT(Table1[[#This Row],[Date Joined]],"YYYY")</f>
        <v>2017</v>
      </c>
    </row>
    <row r="2907" spans="1:19" x14ac:dyDescent="0.3">
      <c r="A2907" s="1" t="s">
        <v>503</v>
      </c>
      <c r="B2907" s="1" t="s">
        <v>82</v>
      </c>
      <c r="C2907" s="1" t="s">
        <v>15</v>
      </c>
      <c r="D2907" s="2">
        <v>32</v>
      </c>
      <c r="E2907" s="1" t="s">
        <v>34</v>
      </c>
      <c r="F2907" s="1" t="s">
        <v>41</v>
      </c>
      <c r="G2907" s="28">
        <v>42861</v>
      </c>
      <c r="H2907" s="3">
        <v>7193.42</v>
      </c>
      <c r="I2907" s="1" t="s">
        <v>18</v>
      </c>
      <c r="J2907" s="1" t="s">
        <v>27</v>
      </c>
      <c r="K2907" s="1" t="s">
        <v>28</v>
      </c>
      <c r="L2907" s="1" t="s">
        <v>20</v>
      </c>
      <c r="M2907" s="1" t="s">
        <v>21</v>
      </c>
      <c r="N2907" s="1" t="s">
        <v>29</v>
      </c>
      <c r="O2907" s="1" t="s">
        <v>20</v>
      </c>
      <c r="P2907" s="1" t="str">
        <f>IFERROR( LOOKUP(Table1[[#This Row],[Age]],$AO$3:$AO$8,$AP$3:$AP$8), "Out of Range")</f>
        <v>26-35</v>
      </c>
      <c r="Q2907" s="1" t="str">
        <f>TEXT(Table1[[#This Row],[Date Joined]],"DD")</f>
        <v>06</v>
      </c>
      <c r="R2907" s="1" t="str">
        <f>TEXT(Table1[[#This Row],[Date Joined]],"MMM")</f>
        <v>May</v>
      </c>
      <c r="S2907" s="1" t="str">
        <f>TEXT(Table1[[#This Row],[Date Joined]],"YYYY")</f>
        <v>2017</v>
      </c>
    </row>
    <row r="2908" spans="1:19" x14ac:dyDescent="0.3">
      <c r="A2908" s="1" t="s">
        <v>504</v>
      </c>
      <c r="B2908" s="1" t="s">
        <v>51</v>
      </c>
      <c r="C2908" s="1" t="s">
        <v>24</v>
      </c>
      <c r="D2908" s="2">
        <v>32</v>
      </c>
      <c r="E2908" s="1" t="s">
        <v>25</v>
      </c>
      <c r="F2908" s="1" t="s">
        <v>26</v>
      </c>
      <c r="G2908" s="28">
        <v>42861</v>
      </c>
      <c r="H2908" s="3">
        <v>34415.78</v>
      </c>
      <c r="I2908" s="1" t="s">
        <v>18</v>
      </c>
      <c r="J2908" s="1" t="s">
        <v>27</v>
      </c>
      <c r="K2908" s="1" t="s">
        <v>28</v>
      </c>
      <c r="L2908" s="1" t="s">
        <v>20</v>
      </c>
      <c r="M2908" s="1" t="s">
        <v>22</v>
      </c>
      <c r="N2908" s="1" t="s">
        <v>22</v>
      </c>
      <c r="O2908" s="1" t="s">
        <v>20</v>
      </c>
      <c r="P2908" s="1" t="str">
        <f>IFERROR( LOOKUP(Table1[[#This Row],[Age]],$AO$3:$AO$8,$AP$3:$AP$8), "Out of Range")</f>
        <v>26-35</v>
      </c>
      <c r="Q2908" s="1" t="str">
        <f>TEXT(Table1[[#This Row],[Date Joined]],"DD")</f>
        <v>06</v>
      </c>
      <c r="R2908" s="1" t="str">
        <f>TEXT(Table1[[#This Row],[Date Joined]],"MMM")</f>
        <v>May</v>
      </c>
      <c r="S2908" s="1" t="str">
        <f>TEXT(Table1[[#This Row],[Date Joined]],"YYYY")</f>
        <v>2017</v>
      </c>
    </row>
    <row r="2909" spans="1:19" x14ac:dyDescent="0.3">
      <c r="A2909" s="1" t="s">
        <v>510</v>
      </c>
      <c r="B2909" s="1" t="s">
        <v>89</v>
      </c>
      <c r="C2909" s="1" t="s">
        <v>24</v>
      </c>
      <c r="D2909" s="2">
        <v>32</v>
      </c>
      <c r="E2909" s="1" t="s">
        <v>16</v>
      </c>
      <c r="F2909" s="1" t="s">
        <v>17</v>
      </c>
      <c r="G2909" s="28">
        <v>42862</v>
      </c>
      <c r="H2909" s="3">
        <v>20329.09</v>
      </c>
      <c r="I2909" s="1" t="s">
        <v>31</v>
      </c>
      <c r="J2909" s="1" t="s">
        <v>27</v>
      </c>
      <c r="K2909" s="1" t="s">
        <v>20</v>
      </c>
      <c r="L2909" s="1" t="s">
        <v>28</v>
      </c>
      <c r="M2909" s="1" t="s">
        <v>21</v>
      </c>
      <c r="N2909" s="1" t="s">
        <v>22</v>
      </c>
      <c r="O2909" s="1" t="s">
        <v>28</v>
      </c>
      <c r="P2909" s="1" t="str">
        <f>IFERROR( LOOKUP(Table1[[#This Row],[Age]],$AO$3:$AO$8,$AP$3:$AP$8), "Out of Range")</f>
        <v>26-35</v>
      </c>
      <c r="Q2909" s="1" t="str">
        <f>TEXT(Table1[[#This Row],[Date Joined]],"DD")</f>
        <v>07</v>
      </c>
      <c r="R2909" s="1" t="str">
        <f>TEXT(Table1[[#This Row],[Date Joined]],"MMM")</f>
        <v>May</v>
      </c>
      <c r="S2909" s="1" t="str">
        <f>TEXT(Table1[[#This Row],[Date Joined]],"YYYY")</f>
        <v>2017</v>
      </c>
    </row>
    <row r="2910" spans="1:19" x14ac:dyDescent="0.3">
      <c r="A2910" s="1" t="s">
        <v>3017</v>
      </c>
      <c r="B2910" s="1" t="s">
        <v>86</v>
      </c>
      <c r="C2910" s="1" t="s">
        <v>15</v>
      </c>
      <c r="D2910" s="2">
        <v>35</v>
      </c>
      <c r="E2910" s="1" t="s">
        <v>16</v>
      </c>
      <c r="F2910" s="1" t="s">
        <v>17</v>
      </c>
      <c r="G2910" s="28">
        <v>43038</v>
      </c>
      <c r="H2910" s="3">
        <v>61629.84</v>
      </c>
      <c r="I2910" s="1" t="s">
        <v>18</v>
      </c>
      <c r="J2910" s="1" t="s">
        <v>27</v>
      </c>
      <c r="K2910" s="1" t="s">
        <v>28</v>
      </c>
      <c r="L2910" s="1" t="s">
        <v>20</v>
      </c>
      <c r="M2910" s="1" t="s">
        <v>53</v>
      </c>
      <c r="N2910" s="1" t="s">
        <v>22</v>
      </c>
      <c r="O2910" s="1" t="s">
        <v>20</v>
      </c>
      <c r="P2910" s="1" t="str">
        <f>IFERROR( LOOKUP(Table1[[#This Row],[Age]],$AO$3:$AO$8,$AP$3:$AP$8), "Out of Range")</f>
        <v>35-45</v>
      </c>
      <c r="Q2910" s="1" t="str">
        <f>TEXT(Table1[[#This Row],[Date Joined]],"DD")</f>
        <v>30</v>
      </c>
      <c r="R2910" s="1" t="str">
        <f>TEXT(Table1[[#This Row],[Date Joined]],"MMM")</f>
        <v>Oct</v>
      </c>
      <c r="S2910" s="1" t="str">
        <f>TEXT(Table1[[#This Row],[Date Joined]],"YYYY")</f>
        <v>2017</v>
      </c>
    </row>
    <row r="2911" spans="1:19" x14ac:dyDescent="0.3">
      <c r="A2911" s="1" t="s">
        <v>518</v>
      </c>
      <c r="B2911" s="1" t="s">
        <v>48</v>
      </c>
      <c r="C2911" s="1" t="s">
        <v>15</v>
      </c>
      <c r="D2911" s="2">
        <v>32</v>
      </c>
      <c r="E2911" s="1" t="s">
        <v>34</v>
      </c>
      <c r="F2911" s="1" t="s">
        <v>17</v>
      </c>
      <c r="G2911" s="28">
        <v>42862</v>
      </c>
      <c r="H2911" s="3">
        <v>75553.25</v>
      </c>
      <c r="I2911" s="1" t="s">
        <v>18</v>
      </c>
      <c r="J2911" s="1" t="s">
        <v>27</v>
      </c>
      <c r="K2911" s="1" t="s">
        <v>20</v>
      </c>
      <c r="L2911" s="1" t="s">
        <v>20</v>
      </c>
      <c r="M2911" s="1" t="s">
        <v>21</v>
      </c>
      <c r="N2911" s="1" t="s">
        <v>29</v>
      </c>
      <c r="O2911" s="1" t="s">
        <v>28</v>
      </c>
      <c r="P2911" s="1" t="str">
        <f>IFERROR( LOOKUP(Table1[[#This Row],[Age]],$AO$3:$AO$8,$AP$3:$AP$8), "Out of Range")</f>
        <v>26-35</v>
      </c>
      <c r="Q2911" s="1" t="str">
        <f>TEXT(Table1[[#This Row],[Date Joined]],"DD")</f>
        <v>07</v>
      </c>
      <c r="R2911" s="1" t="str">
        <f>TEXT(Table1[[#This Row],[Date Joined]],"MMM")</f>
        <v>May</v>
      </c>
      <c r="S2911" s="1" t="str">
        <f>TEXT(Table1[[#This Row],[Date Joined]],"YYYY")</f>
        <v>2017</v>
      </c>
    </row>
    <row r="2912" spans="1:19" x14ac:dyDescent="0.3">
      <c r="A2912" s="1" t="s">
        <v>3019</v>
      </c>
      <c r="B2912" s="1" t="s">
        <v>85</v>
      </c>
      <c r="C2912" s="1" t="s">
        <v>15</v>
      </c>
      <c r="D2912" s="2">
        <v>37</v>
      </c>
      <c r="E2912" s="1" t="s">
        <v>16</v>
      </c>
      <c r="F2912" s="1" t="s">
        <v>26</v>
      </c>
      <c r="G2912" s="28">
        <v>43038</v>
      </c>
      <c r="H2912" s="3">
        <v>89695.85</v>
      </c>
      <c r="I2912" s="1" t="s">
        <v>18</v>
      </c>
      <c r="J2912" s="1" t="s">
        <v>27</v>
      </c>
      <c r="K2912" s="1" t="s">
        <v>20</v>
      </c>
      <c r="L2912" s="1" t="s">
        <v>20</v>
      </c>
      <c r="M2912" s="1" t="s">
        <v>53</v>
      </c>
      <c r="N2912" s="1" t="s">
        <v>22</v>
      </c>
      <c r="O2912" s="1" t="s">
        <v>20</v>
      </c>
      <c r="P2912" s="1" t="str">
        <f>IFERROR( LOOKUP(Table1[[#This Row],[Age]],$AO$3:$AO$8,$AP$3:$AP$8), "Out of Range")</f>
        <v>35-45</v>
      </c>
      <c r="Q2912" s="1" t="str">
        <f>TEXT(Table1[[#This Row],[Date Joined]],"DD")</f>
        <v>30</v>
      </c>
      <c r="R2912" s="1" t="str">
        <f>TEXT(Table1[[#This Row],[Date Joined]],"MMM")</f>
        <v>Oct</v>
      </c>
      <c r="S2912" s="1" t="str">
        <f>TEXT(Table1[[#This Row],[Date Joined]],"YYYY")</f>
        <v>2017</v>
      </c>
    </row>
    <row r="2913" spans="1:19" x14ac:dyDescent="0.3">
      <c r="A2913" s="1" t="s">
        <v>528</v>
      </c>
      <c r="B2913" s="1" t="s">
        <v>93</v>
      </c>
      <c r="C2913" s="1" t="s">
        <v>24</v>
      </c>
      <c r="D2913" s="2">
        <v>32</v>
      </c>
      <c r="E2913" s="1" t="s">
        <v>16</v>
      </c>
      <c r="F2913" s="1" t="s">
        <v>17</v>
      </c>
      <c r="G2913" s="28">
        <v>42864</v>
      </c>
      <c r="H2913" s="3">
        <v>6394.94</v>
      </c>
      <c r="I2913" s="1" t="s">
        <v>18</v>
      </c>
      <c r="J2913" s="1" t="s">
        <v>27</v>
      </c>
      <c r="K2913" s="1" t="s">
        <v>28</v>
      </c>
      <c r="L2913" s="1" t="s">
        <v>28</v>
      </c>
      <c r="M2913" s="1" t="s">
        <v>21</v>
      </c>
      <c r="N2913" s="1" t="s">
        <v>22</v>
      </c>
      <c r="O2913" s="1" t="s">
        <v>20</v>
      </c>
      <c r="P2913" s="1" t="str">
        <f>IFERROR( LOOKUP(Table1[[#This Row],[Age]],$AO$3:$AO$8,$AP$3:$AP$8), "Out of Range")</f>
        <v>26-35</v>
      </c>
      <c r="Q2913" s="1" t="str">
        <f>TEXT(Table1[[#This Row],[Date Joined]],"DD")</f>
        <v>09</v>
      </c>
      <c r="R2913" s="1" t="str">
        <f>TEXT(Table1[[#This Row],[Date Joined]],"MMM")</f>
        <v>May</v>
      </c>
      <c r="S2913" s="1" t="str">
        <f>TEXT(Table1[[#This Row],[Date Joined]],"YYYY")</f>
        <v>2017</v>
      </c>
    </row>
    <row r="2914" spans="1:19" x14ac:dyDescent="0.3">
      <c r="A2914" s="1" t="s">
        <v>581</v>
      </c>
      <c r="B2914" s="1" t="s">
        <v>96</v>
      </c>
      <c r="C2914" s="1" t="s">
        <v>15</v>
      </c>
      <c r="D2914" s="2">
        <v>32</v>
      </c>
      <c r="E2914" s="1" t="s">
        <v>25</v>
      </c>
      <c r="F2914" s="1" t="s">
        <v>41</v>
      </c>
      <c r="G2914" s="28">
        <v>42867</v>
      </c>
      <c r="H2914" s="3">
        <v>55005.34</v>
      </c>
      <c r="I2914" s="1" t="s">
        <v>18</v>
      </c>
      <c r="J2914" s="1" t="s">
        <v>27</v>
      </c>
      <c r="K2914" s="1" t="s">
        <v>28</v>
      </c>
      <c r="L2914" s="1" t="s">
        <v>20</v>
      </c>
      <c r="M2914" s="1" t="s">
        <v>21</v>
      </c>
      <c r="N2914" s="1" t="s">
        <v>22</v>
      </c>
      <c r="O2914" s="1" t="s">
        <v>20</v>
      </c>
      <c r="P2914" s="1" t="str">
        <f>IFERROR( LOOKUP(Table1[[#This Row],[Age]],$AO$3:$AO$8,$AP$3:$AP$8), "Out of Range")</f>
        <v>26-35</v>
      </c>
      <c r="Q2914" s="1" t="str">
        <f>TEXT(Table1[[#This Row],[Date Joined]],"DD")</f>
        <v>12</v>
      </c>
      <c r="R2914" s="1" t="str">
        <f>TEXT(Table1[[#This Row],[Date Joined]],"MMM")</f>
        <v>May</v>
      </c>
      <c r="S2914" s="1" t="str">
        <f>TEXT(Table1[[#This Row],[Date Joined]],"YYYY")</f>
        <v>2017</v>
      </c>
    </row>
    <row r="2915" spans="1:19" x14ac:dyDescent="0.3">
      <c r="A2915" s="1" t="s">
        <v>608</v>
      </c>
      <c r="B2915" s="1" t="s">
        <v>44</v>
      </c>
      <c r="C2915" s="1" t="s">
        <v>24</v>
      </c>
      <c r="D2915" s="2">
        <v>32</v>
      </c>
      <c r="E2915" s="1" t="s">
        <v>16</v>
      </c>
      <c r="F2915" s="1" t="s">
        <v>41</v>
      </c>
      <c r="G2915" s="28">
        <v>42870</v>
      </c>
      <c r="H2915" s="3">
        <v>66579.19</v>
      </c>
      <c r="I2915" s="1" t="s">
        <v>31</v>
      </c>
      <c r="J2915" s="1" t="s">
        <v>32</v>
      </c>
      <c r="K2915" s="1" t="s">
        <v>28</v>
      </c>
      <c r="L2915" s="1" t="s">
        <v>20</v>
      </c>
      <c r="M2915" s="1" t="s">
        <v>21</v>
      </c>
      <c r="N2915" s="1" t="s">
        <v>22</v>
      </c>
      <c r="O2915" s="1" t="s">
        <v>20</v>
      </c>
      <c r="P2915" s="1" t="str">
        <f>IFERROR( LOOKUP(Table1[[#This Row],[Age]],$AO$3:$AO$8,$AP$3:$AP$8), "Out of Range")</f>
        <v>26-35</v>
      </c>
      <c r="Q2915" s="1" t="str">
        <f>TEXT(Table1[[#This Row],[Date Joined]],"DD")</f>
        <v>15</v>
      </c>
      <c r="R2915" s="1" t="str">
        <f>TEXT(Table1[[#This Row],[Date Joined]],"MMM")</f>
        <v>May</v>
      </c>
      <c r="S2915" s="1" t="str">
        <f>TEXT(Table1[[#This Row],[Date Joined]],"YYYY")</f>
        <v>2017</v>
      </c>
    </row>
    <row r="2916" spans="1:19" x14ac:dyDescent="0.3">
      <c r="A2916" s="1" t="s">
        <v>3023</v>
      </c>
      <c r="B2916" s="1" t="s">
        <v>102</v>
      </c>
      <c r="C2916" s="1" t="s">
        <v>24</v>
      </c>
      <c r="D2916" s="2">
        <v>23</v>
      </c>
      <c r="E2916" s="1" t="s">
        <v>16</v>
      </c>
      <c r="F2916" s="1" t="s">
        <v>17</v>
      </c>
      <c r="G2916" s="28">
        <v>43038</v>
      </c>
      <c r="H2916" s="3">
        <v>8901.7199999999993</v>
      </c>
      <c r="I2916" s="1" t="s">
        <v>18</v>
      </c>
      <c r="J2916" s="1" t="s">
        <v>19</v>
      </c>
      <c r="K2916" s="1" t="s">
        <v>28</v>
      </c>
      <c r="L2916" s="1" t="s">
        <v>20</v>
      </c>
      <c r="M2916" s="1" t="s">
        <v>21</v>
      </c>
      <c r="N2916" s="1" t="s">
        <v>29</v>
      </c>
      <c r="O2916" s="1" t="s">
        <v>20</v>
      </c>
      <c r="P2916" s="1" t="str">
        <f>IFERROR( LOOKUP(Table1[[#This Row],[Age]],$AO$3:$AO$8,$AP$3:$AP$8), "Out of Range")</f>
        <v>15-25</v>
      </c>
      <c r="Q2916" s="1" t="str">
        <f>TEXT(Table1[[#This Row],[Date Joined]],"DD")</f>
        <v>30</v>
      </c>
      <c r="R2916" s="1" t="str">
        <f>TEXT(Table1[[#This Row],[Date Joined]],"MMM")</f>
        <v>Oct</v>
      </c>
      <c r="S2916" s="1" t="str">
        <f>TEXT(Table1[[#This Row],[Date Joined]],"YYYY")</f>
        <v>2017</v>
      </c>
    </row>
    <row r="2917" spans="1:19" x14ac:dyDescent="0.3">
      <c r="A2917" s="1" t="s">
        <v>635</v>
      </c>
      <c r="B2917" s="1" t="s">
        <v>51</v>
      </c>
      <c r="C2917" s="1" t="s">
        <v>24</v>
      </c>
      <c r="D2917" s="2">
        <v>32</v>
      </c>
      <c r="E2917" s="1" t="s">
        <v>34</v>
      </c>
      <c r="F2917" s="1" t="s">
        <v>17</v>
      </c>
      <c r="G2917" s="28">
        <v>42871</v>
      </c>
      <c r="H2917" s="3">
        <v>64705.75</v>
      </c>
      <c r="I2917" s="1" t="s">
        <v>18</v>
      </c>
      <c r="J2917" s="1" t="s">
        <v>27</v>
      </c>
      <c r="K2917" s="1" t="s">
        <v>28</v>
      </c>
      <c r="L2917" s="1" t="s">
        <v>20</v>
      </c>
      <c r="M2917" s="1" t="s">
        <v>22</v>
      </c>
      <c r="N2917" s="1" t="s">
        <v>22</v>
      </c>
      <c r="O2917" s="1" t="s">
        <v>20</v>
      </c>
      <c r="P2917" s="1" t="str">
        <f>IFERROR( LOOKUP(Table1[[#This Row],[Age]],$AO$3:$AO$8,$AP$3:$AP$8), "Out of Range")</f>
        <v>26-35</v>
      </c>
      <c r="Q2917" s="1" t="str">
        <f>TEXT(Table1[[#This Row],[Date Joined]],"DD")</f>
        <v>16</v>
      </c>
      <c r="R2917" s="1" t="str">
        <f>TEXT(Table1[[#This Row],[Date Joined]],"MMM")</f>
        <v>May</v>
      </c>
      <c r="S2917" s="1" t="str">
        <f>TEXT(Table1[[#This Row],[Date Joined]],"YYYY")</f>
        <v>2017</v>
      </c>
    </row>
    <row r="2918" spans="1:19" x14ac:dyDescent="0.3">
      <c r="A2918" s="1" t="s">
        <v>709</v>
      </c>
      <c r="B2918" s="1" t="s">
        <v>14</v>
      </c>
      <c r="C2918" s="1" t="s">
        <v>15</v>
      </c>
      <c r="D2918" s="2">
        <v>32</v>
      </c>
      <c r="E2918" s="1" t="s">
        <v>25</v>
      </c>
      <c r="F2918" s="1" t="s">
        <v>26</v>
      </c>
      <c r="G2918" s="28">
        <v>42874</v>
      </c>
      <c r="H2918" s="3">
        <v>46152.93</v>
      </c>
      <c r="I2918" s="1" t="s">
        <v>49</v>
      </c>
      <c r="J2918" s="1" t="s">
        <v>32</v>
      </c>
      <c r="K2918" s="1" t="s">
        <v>28</v>
      </c>
      <c r="L2918" s="1" t="s">
        <v>28</v>
      </c>
      <c r="M2918" s="1" t="s">
        <v>21</v>
      </c>
      <c r="N2918" s="1" t="s">
        <v>22</v>
      </c>
      <c r="O2918" s="1" t="s">
        <v>20</v>
      </c>
      <c r="P2918" s="1" t="str">
        <f>IFERROR( LOOKUP(Table1[[#This Row],[Age]],$AO$3:$AO$8,$AP$3:$AP$8), "Out of Range")</f>
        <v>26-35</v>
      </c>
      <c r="Q2918" s="1" t="str">
        <f>TEXT(Table1[[#This Row],[Date Joined]],"DD")</f>
        <v>19</v>
      </c>
      <c r="R2918" s="1" t="str">
        <f>TEXT(Table1[[#This Row],[Date Joined]],"MMM")</f>
        <v>May</v>
      </c>
      <c r="S2918" s="1" t="str">
        <f>TEXT(Table1[[#This Row],[Date Joined]],"YYYY")</f>
        <v>2017</v>
      </c>
    </row>
    <row r="2919" spans="1:19" x14ac:dyDescent="0.3">
      <c r="A2919" s="1" t="s">
        <v>725</v>
      </c>
      <c r="B2919" s="1" t="s">
        <v>48</v>
      </c>
      <c r="C2919" s="1" t="s">
        <v>15</v>
      </c>
      <c r="D2919" s="2">
        <v>32</v>
      </c>
      <c r="E2919" s="1" t="s">
        <v>16</v>
      </c>
      <c r="F2919" s="1" t="s">
        <v>26</v>
      </c>
      <c r="G2919" s="28">
        <v>42876</v>
      </c>
      <c r="H2919" s="3">
        <v>6829.04</v>
      </c>
      <c r="I2919" s="1" t="s">
        <v>31</v>
      </c>
      <c r="J2919" s="1" t="s">
        <v>32</v>
      </c>
      <c r="K2919" s="1" t="s">
        <v>28</v>
      </c>
      <c r="L2919" s="1" t="s">
        <v>28</v>
      </c>
      <c r="M2919" s="1" t="s">
        <v>21</v>
      </c>
      <c r="N2919" s="1" t="s">
        <v>22</v>
      </c>
      <c r="O2919" s="1" t="s">
        <v>20</v>
      </c>
      <c r="P2919" s="1" t="str">
        <f>IFERROR( LOOKUP(Table1[[#This Row],[Age]],$AO$3:$AO$8,$AP$3:$AP$8), "Out of Range")</f>
        <v>26-35</v>
      </c>
      <c r="Q2919" s="1" t="str">
        <f>TEXT(Table1[[#This Row],[Date Joined]],"DD")</f>
        <v>21</v>
      </c>
      <c r="R2919" s="1" t="str">
        <f>TEXT(Table1[[#This Row],[Date Joined]],"MMM")</f>
        <v>May</v>
      </c>
      <c r="S2919" s="1" t="str">
        <f>TEXT(Table1[[#This Row],[Date Joined]],"YYYY")</f>
        <v>2017</v>
      </c>
    </row>
    <row r="2920" spans="1:19" x14ac:dyDescent="0.3">
      <c r="A2920" s="1" t="s">
        <v>751</v>
      </c>
      <c r="B2920" s="1" t="s">
        <v>61</v>
      </c>
      <c r="C2920" s="1" t="s">
        <v>24</v>
      </c>
      <c r="D2920" s="2">
        <v>32</v>
      </c>
      <c r="E2920" s="1" t="s">
        <v>16</v>
      </c>
      <c r="F2920" s="1" t="s">
        <v>41</v>
      </c>
      <c r="G2920" s="28">
        <v>42878</v>
      </c>
      <c r="H2920" s="3">
        <v>118830.61</v>
      </c>
      <c r="I2920" s="1" t="s">
        <v>31</v>
      </c>
      <c r="J2920" s="1" t="s">
        <v>27</v>
      </c>
      <c r="K2920" s="1" t="s">
        <v>28</v>
      </c>
      <c r="L2920" s="1" t="s">
        <v>20</v>
      </c>
      <c r="M2920" s="1" t="s">
        <v>22</v>
      </c>
      <c r="N2920" s="1" t="s">
        <v>22</v>
      </c>
      <c r="O2920" s="1" t="s">
        <v>20</v>
      </c>
      <c r="P2920" s="1" t="str">
        <f>IFERROR( LOOKUP(Table1[[#This Row],[Age]],$AO$3:$AO$8,$AP$3:$AP$8), "Out of Range")</f>
        <v>26-35</v>
      </c>
      <c r="Q2920" s="1" t="str">
        <f>TEXT(Table1[[#This Row],[Date Joined]],"DD")</f>
        <v>23</v>
      </c>
      <c r="R2920" s="1" t="str">
        <f>TEXT(Table1[[#This Row],[Date Joined]],"MMM")</f>
        <v>May</v>
      </c>
      <c r="S2920" s="1" t="str">
        <f>TEXT(Table1[[#This Row],[Date Joined]],"YYYY")</f>
        <v>2017</v>
      </c>
    </row>
    <row r="2921" spans="1:19" x14ac:dyDescent="0.3">
      <c r="A2921" s="1" t="s">
        <v>3028</v>
      </c>
      <c r="B2921" s="1" t="s">
        <v>83</v>
      </c>
      <c r="C2921" s="1" t="s">
        <v>15</v>
      </c>
      <c r="D2921" s="2">
        <v>43</v>
      </c>
      <c r="E2921" s="1" t="s">
        <v>40</v>
      </c>
      <c r="F2921" s="1" t="s">
        <v>26</v>
      </c>
      <c r="G2921" s="28">
        <v>43038</v>
      </c>
      <c r="H2921" s="3">
        <v>47370.46</v>
      </c>
      <c r="I2921" s="1" t="s">
        <v>18</v>
      </c>
      <c r="J2921" s="1" t="s">
        <v>32</v>
      </c>
      <c r="K2921" s="1" t="s">
        <v>20</v>
      </c>
      <c r="L2921" s="1" t="s">
        <v>20</v>
      </c>
      <c r="M2921" s="1" t="s">
        <v>21</v>
      </c>
      <c r="N2921" s="1" t="s">
        <v>22</v>
      </c>
      <c r="O2921" s="1" t="s">
        <v>20</v>
      </c>
      <c r="P2921" s="1" t="str">
        <f>IFERROR( LOOKUP(Table1[[#This Row],[Age]],$AO$3:$AO$8,$AP$3:$AP$8), "Out of Range")</f>
        <v>35-45</v>
      </c>
      <c r="Q2921" s="1" t="str">
        <f>TEXT(Table1[[#This Row],[Date Joined]],"DD")</f>
        <v>30</v>
      </c>
      <c r="R2921" s="1" t="str">
        <f>TEXT(Table1[[#This Row],[Date Joined]],"MMM")</f>
        <v>Oct</v>
      </c>
      <c r="S2921" s="1" t="str">
        <f>TEXT(Table1[[#This Row],[Date Joined]],"YYYY")</f>
        <v>2017</v>
      </c>
    </row>
    <row r="2922" spans="1:19" x14ac:dyDescent="0.3">
      <c r="A2922" s="1" t="s">
        <v>3029</v>
      </c>
      <c r="B2922" s="1" t="s">
        <v>103</v>
      </c>
      <c r="C2922" s="1" t="s">
        <v>24</v>
      </c>
      <c r="D2922" s="2">
        <v>34</v>
      </c>
      <c r="E2922" s="1" t="s">
        <v>40</v>
      </c>
      <c r="F2922" s="1" t="s">
        <v>41</v>
      </c>
      <c r="G2922" s="28">
        <v>43038</v>
      </c>
      <c r="H2922" s="3">
        <v>91573.96</v>
      </c>
      <c r="I2922" s="1" t="s">
        <v>18</v>
      </c>
      <c r="J2922" s="1" t="s">
        <v>27</v>
      </c>
      <c r="K2922" s="1" t="s">
        <v>28</v>
      </c>
      <c r="L2922" s="1" t="s">
        <v>20</v>
      </c>
      <c r="M2922" s="1" t="s">
        <v>22</v>
      </c>
      <c r="N2922" s="1" t="s">
        <v>22</v>
      </c>
      <c r="O2922" s="1" t="s">
        <v>20</v>
      </c>
      <c r="P2922" s="1" t="str">
        <f>IFERROR( LOOKUP(Table1[[#This Row],[Age]],$AO$3:$AO$8,$AP$3:$AP$8), "Out of Range")</f>
        <v>26-35</v>
      </c>
      <c r="Q2922" s="1" t="str">
        <f>TEXT(Table1[[#This Row],[Date Joined]],"DD")</f>
        <v>30</v>
      </c>
      <c r="R2922" s="1" t="str">
        <f>TEXT(Table1[[#This Row],[Date Joined]],"MMM")</f>
        <v>Oct</v>
      </c>
      <c r="S2922" s="1" t="str">
        <f>TEXT(Table1[[#This Row],[Date Joined]],"YYYY")</f>
        <v>2017</v>
      </c>
    </row>
    <row r="2923" spans="1:19" x14ac:dyDescent="0.3">
      <c r="A2923" s="1" t="s">
        <v>3030</v>
      </c>
      <c r="B2923" s="1" t="s">
        <v>92</v>
      </c>
      <c r="C2923" s="1" t="s">
        <v>24</v>
      </c>
      <c r="D2923" s="2">
        <v>59</v>
      </c>
      <c r="E2923" s="1" t="s">
        <v>40</v>
      </c>
      <c r="F2923" s="1" t="s">
        <v>41</v>
      </c>
      <c r="G2923" s="28">
        <v>43038</v>
      </c>
      <c r="H2923" s="3">
        <v>80600.639999999999</v>
      </c>
      <c r="I2923" s="1" t="s">
        <v>31</v>
      </c>
      <c r="J2923" s="1" t="s">
        <v>27</v>
      </c>
      <c r="K2923" s="1" t="s">
        <v>28</v>
      </c>
      <c r="L2923" s="1" t="s">
        <v>20</v>
      </c>
      <c r="M2923" s="1" t="s">
        <v>22</v>
      </c>
      <c r="N2923" s="1" t="s">
        <v>22</v>
      </c>
      <c r="O2923" s="1" t="s">
        <v>20</v>
      </c>
      <c r="P2923" s="1" t="str">
        <f>IFERROR( LOOKUP(Table1[[#This Row],[Age]],$AO$3:$AO$8,$AP$3:$AP$8), "Out of Range")</f>
        <v>55-65</v>
      </c>
      <c r="Q2923" s="1" t="str">
        <f>TEXT(Table1[[#This Row],[Date Joined]],"DD")</f>
        <v>30</v>
      </c>
      <c r="R2923" s="1" t="str">
        <f>TEXT(Table1[[#This Row],[Date Joined]],"MMM")</f>
        <v>Oct</v>
      </c>
      <c r="S2923" s="1" t="str">
        <f>TEXT(Table1[[#This Row],[Date Joined]],"YYYY")</f>
        <v>2017</v>
      </c>
    </row>
    <row r="2924" spans="1:19" x14ac:dyDescent="0.3">
      <c r="A2924" s="1" t="s">
        <v>3031</v>
      </c>
      <c r="B2924" s="1" t="s">
        <v>87</v>
      </c>
      <c r="C2924" s="1" t="s">
        <v>24</v>
      </c>
      <c r="D2924" s="2">
        <v>45</v>
      </c>
      <c r="E2924" s="1" t="s">
        <v>40</v>
      </c>
      <c r="F2924" s="1" t="s">
        <v>41</v>
      </c>
      <c r="G2924" s="28">
        <v>43038</v>
      </c>
      <c r="H2924" s="3">
        <v>14408.34</v>
      </c>
      <c r="I2924" s="1" t="s">
        <v>18</v>
      </c>
      <c r="J2924" s="1" t="s">
        <v>32</v>
      </c>
      <c r="K2924" s="1" t="s">
        <v>20</v>
      </c>
      <c r="L2924" s="1" t="s">
        <v>20</v>
      </c>
      <c r="M2924" s="1" t="s">
        <v>21</v>
      </c>
      <c r="N2924" s="1" t="s">
        <v>22</v>
      </c>
      <c r="O2924" s="1" t="s">
        <v>20</v>
      </c>
      <c r="P2924" s="1" t="str">
        <f>IFERROR( LOOKUP(Table1[[#This Row],[Age]],$AO$3:$AO$8,$AP$3:$AP$8), "Out of Range")</f>
        <v>45-55</v>
      </c>
      <c r="Q2924" s="1" t="str">
        <f>TEXT(Table1[[#This Row],[Date Joined]],"DD")</f>
        <v>30</v>
      </c>
      <c r="R2924" s="1" t="str">
        <f>TEXT(Table1[[#This Row],[Date Joined]],"MMM")</f>
        <v>Oct</v>
      </c>
      <c r="S2924" s="1" t="str">
        <f>TEXT(Table1[[#This Row],[Date Joined]],"YYYY")</f>
        <v>2017</v>
      </c>
    </row>
    <row r="2925" spans="1:19" x14ac:dyDescent="0.3">
      <c r="A2925" s="1" t="s">
        <v>3032</v>
      </c>
      <c r="B2925" s="1" t="s">
        <v>57</v>
      </c>
      <c r="C2925" s="1" t="s">
        <v>15</v>
      </c>
      <c r="D2925" s="2">
        <v>52</v>
      </c>
      <c r="E2925" s="1" t="s">
        <v>40</v>
      </c>
      <c r="F2925" s="1" t="s">
        <v>26</v>
      </c>
      <c r="G2925" s="28">
        <v>43038</v>
      </c>
      <c r="H2925" s="3">
        <v>10161.459999999999</v>
      </c>
      <c r="I2925" s="1" t="s">
        <v>18</v>
      </c>
      <c r="J2925" s="1" t="s">
        <v>27</v>
      </c>
      <c r="K2925" s="1" t="s">
        <v>28</v>
      </c>
      <c r="L2925" s="1" t="s">
        <v>20</v>
      </c>
      <c r="M2925" s="1" t="s">
        <v>21</v>
      </c>
      <c r="N2925" s="1" t="s">
        <v>29</v>
      </c>
      <c r="O2925" s="1" t="s">
        <v>20</v>
      </c>
      <c r="P2925" s="1" t="str">
        <f>IFERROR( LOOKUP(Table1[[#This Row],[Age]],$AO$3:$AO$8,$AP$3:$AP$8), "Out of Range")</f>
        <v>45-55</v>
      </c>
      <c r="Q2925" s="1" t="str">
        <f>TEXT(Table1[[#This Row],[Date Joined]],"DD")</f>
        <v>30</v>
      </c>
      <c r="R2925" s="1" t="str">
        <f>TEXT(Table1[[#This Row],[Date Joined]],"MMM")</f>
        <v>Oct</v>
      </c>
      <c r="S2925" s="1" t="str">
        <f>TEXT(Table1[[#This Row],[Date Joined]],"YYYY")</f>
        <v>2017</v>
      </c>
    </row>
    <row r="2926" spans="1:19" x14ac:dyDescent="0.3">
      <c r="A2926" s="1" t="s">
        <v>3033</v>
      </c>
      <c r="B2926" s="1" t="s">
        <v>65</v>
      </c>
      <c r="C2926" s="1" t="s">
        <v>15</v>
      </c>
      <c r="D2926" s="2">
        <v>47</v>
      </c>
      <c r="E2926" s="1" t="s">
        <v>40</v>
      </c>
      <c r="F2926" s="1" t="s">
        <v>26</v>
      </c>
      <c r="G2926" s="28">
        <v>43038</v>
      </c>
      <c r="H2926" s="3">
        <v>49673.31</v>
      </c>
      <c r="I2926" s="1" t="s">
        <v>18</v>
      </c>
      <c r="J2926" s="1" t="s">
        <v>27</v>
      </c>
      <c r="K2926" s="1" t="s">
        <v>28</v>
      </c>
      <c r="L2926" s="1" t="s">
        <v>20</v>
      </c>
      <c r="M2926" s="1" t="s">
        <v>21</v>
      </c>
      <c r="N2926" s="1" t="s">
        <v>29</v>
      </c>
      <c r="O2926" s="1" t="s">
        <v>28</v>
      </c>
      <c r="P2926" s="1" t="str">
        <f>IFERROR( LOOKUP(Table1[[#This Row],[Age]],$AO$3:$AO$8,$AP$3:$AP$8), "Out of Range")</f>
        <v>45-55</v>
      </c>
      <c r="Q2926" s="1" t="str">
        <f>TEXT(Table1[[#This Row],[Date Joined]],"DD")</f>
        <v>30</v>
      </c>
      <c r="R2926" s="1" t="str">
        <f>TEXT(Table1[[#This Row],[Date Joined]],"MMM")</f>
        <v>Oct</v>
      </c>
      <c r="S2926" s="1" t="str">
        <f>TEXT(Table1[[#This Row],[Date Joined]],"YYYY")</f>
        <v>2017</v>
      </c>
    </row>
    <row r="2927" spans="1:19" x14ac:dyDescent="0.3">
      <c r="A2927" s="1" t="s">
        <v>3034</v>
      </c>
      <c r="B2927" s="1" t="s">
        <v>30</v>
      </c>
      <c r="C2927" s="1" t="s">
        <v>15</v>
      </c>
      <c r="D2927" s="2">
        <v>47</v>
      </c>
      <c r="E2927" s="1" t="s">
        <v>40</v>
      </c>
      <c r="F2927" s="1" t="s">
        <v>26</v>
      </c>
      <c r="G2927" s="28">
        <v>43038</v>
      </c>
      <c r="H2927" s="3">
        <v>95778.09</v>
      </c>
      <c r="I2927" s="1" t="s">
        <v>49</v>
      </c>
      <c r="J2927" s="1" t="s">
        <v>19</v>
      </c>
      <c r="K2927" s="1" t="s">
        <v>28</v>
      </c>
      <c r="L2927" s="1" t="s">
        <v>28</v>
      </c>
      <c r="M2927" s="1" t="s">
        <v>22</v>
      </c>
      <c r="N2927" s="1" t="s">
        <v>22</v>
      </c>
      <c r="O2927" s="1" t="s">
        <v>20</v>
      </c>
      <c r="P2927" s="1" t="str">
        <f>IFERROR( LOOKUP(Table1[[#This Row],[Age]],$AO$3:$AO$8,$AP$3:$AP$8), "Out of Range")</f>
        <v>45-55</v>
      </c>
      <c r="Q2927" s="1" t="str">
        <f>TEXT(Table1[[#This Row],[Date Joined]],"DD")</f>
        <v>30</v>
      </c>
      <c r="R2927" s="1" t="str">
        <f>TEXT(Table1[[#This Row],[Date Joined]],"MMM")</f>
        <v>Oct</v>
      </c>
      <c r="S2927" s="1" t="str">
        <f>TEXT(Table1[[#This Row],[Date Joined]],"YYYY")</f>
        <v>2017</v>
      </c>
    </row>
    <row r="2928" spans="1:19" x14ac:dyDescent="0.3">
      <c r="A2928" s="1" t="s">
        <v>3035</v>
      </c>
      <c r="B2928" s="1" t="s">
        <v>67</v>
      </c>
      <c r="C2928" s="1" t="s">
        <v>24</v>
      </c>
      <c r="D2928" s="2">
        <v>34</v>
      </c>
      <c r="E2928" s="1" t="s">
        <v>34</v>
      </c>
      <c r="F2928" s="1" t="s">
        <v>17</v>
      </c>
      <c r="G2928" s="28">
        <v>43038</v>
      </c>
      <c r="H2928" s="3">
        <v>65206.63</v>
      </c>
      <c r="I2928" s="1" t="s">
        <v>18</v>
      </c>
      <c r="J2928" s="1" t="s">
        <v>32</v>
      </c>
      <c r="K2928" s="1" t="s">
        <v>20</v>
      </c>
      <c r="L2928" s="1" t="s">
        <v>20</v>
      </c>
      <c r="M2928" s="1" t="s">
        <v>21</v>
      </c>
      <c r="N2928" s="1" t="s">
        <v>22</v>
      </c>
      <c r="O2928" s="1" t="s">
        <v>20</v>
      </c>
      <c r="P2928" s="1" t="str">
        <f>IFERROR( LOOKUP(Table1[[#This Row],[Age]],$AO$3:$AO$8,$AP$3:$AP$8), "Out of Range")</f>
        <v>26-35</v>
      </c>
      <c r="Q2928" s="1" t="str">
        <f>TEXT(Table1[[#This Row],[Date Joined]],"DD")</f>
        <v>30</v>
      </c>
      <c r="R2928" s="1" t="str">
        <f>TEXT(Table1[[#This Row],[Date Joined]],"MMM")</f>
        <v>Oct</v>
      </c>
      <c r="S2928" s="1" t="str">
        <f>TEXT(Table1[[#This Row],[Date Joined]],"YYYY")</f>
        <v>2017</v>
      </c>
    </row>
    <row r="2929" spans="1:19" x14ac:dyDescent="0.3">
      <c r="A2929" s="1" t="s">
        <v>764</v>
      </c>
      <c r="B2929" s="1" t="s">
        <v>73</v>
      </c>
      <c r="C2929" s="1" t="s">
        <v>15</v>
      </c>
      <c r="D2929" s="2">
        <v>32</v>
      </c>
      <c r="E2929" s="1" t="s">
        <v>16</v>
      </c>
      <c r="F2929" s="1" t="s">
        <v>41</v>
      </c>
      <c r="G2929" s="28">
        <v>42879</v>
      </c>
      <c r="H2929" s="3">
        <v>78477.179999999993</v>
      </c>
      <c r="I2929" s="1" t="s">
        <v>18</v>
      </c>
      <c r="J2929" s="1" t="s">
        <v>19</v>
      </c>
      <c r="K2929" s="1" t="s">
        <v>28</v>
      </c>
      <c r="L2929" s="1" t="s">
        <v>20</v>
      </c>
      <c r="M2929" s="1" t="s">
        <v>22</v>
      </c>
      <c r="N2929" s="1" t="s">
        <v>22</v>
      </c>
      <c r="O2929" s="1" t="s">
        <v>20</v>
      </c>
      <c r="P2929" s="1" t="str">
        <f>IFERROR( LOOKUP(Table1[[#This Row],[Age]],$AO$3:$AO$8,$AP$3:$AP$8), "Out of Range")</f>
        <v>26-35</v>
      </c>
      <c r="Q2929" s="1" t="str">
        <f>TEXT(Table1[[#This Row],[Date Joined]],"DD")</f>
        <v>24</v>
      </c>
      <c r="R2929" s="1" t="str">
        <f>TEXT(Table1[[#This Row],[Date Joined]],"MMM")</f>
        <v>May</v>
      </c>
      <c r="S2929" s="1" t="str">
        <f>TEXT(Table1[[#This Row],[Date Joined]],"YYYY")</f>
        <v>2017</v>
      </c>
    </row>
    <row r="2930" spans="1:19" x14ac:dyDescent="0.3">
      <c r="A2930" s="1" t="s">
        <v>801</v>
      </c>
      <c r="B2930" s="1" t="s">
        <v>94</v>
      </c>
      <c r="C2930" s="1" t="s">
        <v>15</v>
      </c>
      <c r="D2930" s="2">
        <v>32</v>
      </c>
      <c r="E2930" s="1" t="s">
        <v>16</v>
      </c>
      <c r="F2930" s="1" t="s">
        <v>17</v>
      </c>
      <c r="G2930" s="28">
        <v>42882</v>
      </c>
      <c r="H2930" s="3">
        <v>16307.03</v>
      </c>
      <c r="I2930" s="1" t="s">
        <v>31</v>
      </c>
      <c r="J2930" s="1" t="s">
        <v>19</v>
      </c>
      <c r="K2930" s="1" t="s">
        <v>28</v>
      </c>
      <c r="L2930" s="1" t="s">
        <v>20</v>
      </c>
      <c r="M2930" s="1" t="s">
        <v>22</v>
      </c>
      <c r="N2930" s="1" t="s">
        <v>22</v>
      </c>
      <c r="O2930" s="1" t="s">
        <v>20</v>
      </c>
      <c r="P2930" s="1" t="str">
        <f>IFERROR( LOOKUP(Table1[[#This Row],[Age]],$AO$3:$AO$8,$AP$3:$AP$8), "Out of Range")</f>
        <v>26-35</v>
      </c>
      <c r="Q2930" s="1" t="str">
        <f>TEXT(Table1[[#This Row],[Date Joined]],"DD")</f>
        <v>27</v>
      </c>
      <c r="R2930" s="1" t="str">
        <f>TEXT(Table1[[#This Row],[Date Joined]],"MMM")</f>
        <v>May</v>
      </c>
      <c r="S2930" s="1" t="str">
        <f>TEXT(Table1[[#This Row],[Date Joined]],"YYYY")</f>
        <v>2017</v>
      </c>
    </row>
    <row r="2931" spans="1:19" x14ac:dyDescent="0.3">
      <c r="A2931" s="1" t="s">
        <v>3038</v>
      </c>
      <c r="B2931" s="1" t="s">
        <v>94</v>
      </c>
      <c r="C2931" s="1" t="s">
        <v>15</v>
      </c>
      <c r="D2931" s="2">
        <v>38</v>
      </c>
      <c r="E2931" s="1" t="s">
        <v>16</v>
      </c>
      <c r="F2931" s="1" t="s">
        <v>41</v>
      </c>
      <c r="G2931" s="28">
        <v>43039</v>
      </c>
      <c r="H2931" s="3">
        <v>73194.19</v>
      </c>
      <c r="I2931" s="1" t="s">
        <v>31</v>
      </c>
      <c r="J2931" s="1" t="s">
        <v>32</v>
      </c>
      <c r="K2931" s="1" t="s">
        <v>28</v>
      </c>
      <c r="L2931" s="1" t="s">
        <v>20</v>
      </c>
      <c r="M2931" s="1" t="s">
        <v>21</v>
      </c>
      <c r="N2931" s="1" t="s">
        <v>22</v>
      </c>
      <c r="O2931" s="1" t="s">
        <v>20</v>
      </c>
      <c r="P2931" s="1" t="str">
        <f>IFERROR( LOOKUP(Table1[[#This Row],[Age]],$AO$3:$AO$8,$AP$3:$AP$8), "Out of Range")</f>
        <v>35-45</v>
      </c>
      <c r="Q2931" s="1" t="str">
        <f>TEXT(Table1[[#This Row],[Date Joined]],"DD")</f>
        <v>31</v>
      </c>
      <c r="R2931" s="1" t="str">
        <f>TEXT(Table1[[#This Row],[Date Joined]],"MMM")</f>
        <v>Oct</v>
      </c>
      <c r="S2931" s="1" t="str">
        <f>TEXT(Table1[[#This Row],[Date Joined]],"YYYY")</f>
        <v>2017</v>
      </c>
    </row>
    <row r="2932" spans="1:19" x14ac:dyDescent="0.3">
      <c r="A2932" s="1" t="s">
        <v>816</v>
      </c>
      <c r="B2932" s="1" t="s">
        <v>67</v>
      </c>
      <c r="C2932" s="1" t="s">
        <v>24</v>
      </c>
      <c r="D2932" s="2">
        <v>32</v>
      </c>
      <c r="E2932" s="1" t="s">
        <v>16</v>
      </c>
      <c r="F2932" s="1" t="s">
        <v>17</v>
      </c>
      <c r="G2932" s="28">
        <v>42883</v>
      </c>
      <c r="H2932" s="3">
        <v>114203.25</v>
      </c>
      <c r="I2932" s="1" t="s">
        <v>18</v>
      </c>
      <c r="J2932" s="1" t="s">
        <v>19</v>
      </c>
      <c r="K2932" s="1" t="s">
        <v>20</v>
      </c>
      <c r="L2932" s="1" t="s">
        <v>20</v>
      </c>
      <c r="M2932" s="1" t="s">
        <v>22</v>
      </c>
      <c r="N2932" s="1" t="s">
        <v>22</v>
      </c>
      <c r="O2932" s="1" t="s">
        <v>20</v>
      </c>
      <c r="P2932" s="1" t="str">
        <f>IFERROR( LOOKUP(Table1[[#This Row],[Age]],$AO$3:$AO$8,$AP$3:$AP$8), "Out of Range")</f>
        <v>26-35</v>
      </c>
      <c r="Q2932" s="1" t="str">
        <f>TEXT(Table1[[#This Row],[Date Joined]],"DD")</f>
        <v>28</v>
      </c>
      <c r="R2932" s="1" t="str">
        <f>TEXT(Table1[[#This Row],[Date Joined]],"MMM")</f>
        <v>May</v>
      </c>
      <c r="S2932" s="1" t="str">
        <f>TEXT(Table1[[#This Row],[Date Joined]],"YYYY")</f>
        <v>2017</v>
      </c>
    </row>
    <row r="2933" spans="1:19" x14ac:dyDescent="0.3">
      <c r="A2933" s="1" t="s">
        <v>826</v>
      </c>
      <c r="B2933" s="1" t="s">
        <v>98</v>
      </c>
      <c r="C2933" s="1" t="s">
        <v>15</v>
      </c>
      <c r="D2933" s="2">
        <v>32</v>
      </c>
      <c r="E2933" s="1" t="s">
        <v>34</v>
      </c>
      <c r="F2933" s="1" t="s">
        <v>17</v>
      </c>
      <c r="G2933" s="28">
        <v>42883</v>
      </c>
      <c r="H2933" s="3">
        <v>56064.51</v>
      </c>
      <c r="I2933" s="1" t="s">
        <v>18</v>
      </c>
      <c r="J2933" s="1" t="s">
        <v>32</v>
      </c>
      <c r="K2933" s="1" t="s">
        <v>20</v>
      </c>
      <c r="L2933" s="1" t="s">
        <v>20</v>
      </c>
      <c r="M2933" s="1" t="s">
        <v>22</v>
      </c>
      <c r="N2933" s="1" t="s">
        <v>22</v>
      </c>
      <c r="O2933" s="1" t="s">
        <v>20</v>
      </c>
      <c r="P2933" s="1" t="str">
        <f>IFERROR( LOOKUP(Table1[[#This Row],[Age]],$AO$3:$AO$8,$AP$3:$AP$8), "Out of Range")</f>
        <v>26-35</v>
      </c>
      <c r="Q2933" s="1" t="str">
        <f>TEXT(Table1[[#This Row],[Date Joined]],"DD")</f>
        <v>28</v>
      </c>
      <c r="R2933" s="1" t="str">
        <f>TEXT(Table1[[#This Row],[Date Joined]],"MMM")</f>
        <v>May</v>
      </c>
      <c r="S2933" s="1" t="str">
        <f>TEXT(Table1[[#This Row],[Date Joined]],"YYYY")</f>
        <v>2017</v>
      </c>
    </row>
    <row r="2934" spans="1:19" x14ac:dyDescent="0.3">
      <c r="A2934" s="1" t="s">
        <v>827</v>
      </c>
      <c r="B2934" s="1" t="s">
        <v>46</v>
      </c>
      <c r="C2934" s="1" t="s">
        <v>15</v>
      </c>
      <c r="D2934" s="2">
        <v>32</v>
      </c>
      <c r="E2934" s="1" t="s">
        <v>34</v>
      </c>
      <c r="F2934" s="1" t="s">
        <v>17</v>
      </c>
      <c r="G2934" s="28">
        <v>42883</v>
      </c>
      <c r="H2934" s="3">
        <v>131963.96</v>
      </c>
      <c r="I2934" s="1" t="s">
        <v>18</v>
      </c>
      <c r="J2934" s="1" t="s">
        <v>27</v>
      </c>
      <c r="K2934" s="1" t="s">
        <v>28</v>
      </c>
      <c r="L2934" s="1" t="s">
        <v>20</v>
      </c>
      <c r="M2934" s="1" t="s">
        <v>21</v>
      </c>
      <c r="N2934" s="1" t="s">
        <v>29</v>
      </c>
      <c r="O2934" s="1" t="s">
        <v>20</v>
      </c>
      <c r="P2934" s="1" t="str">
        <f>IFERROR( LOOKUP(Table1[[#This Row],[Age]],$AO$3:$AO$8,$AP$3:$AP$8), "Out of Range")</f>
        <v>26-35</v>
      </c>
      <c r="Q2934" s="1" t="str">
        <f>TEXT(Table1[[#This Row],[Date Joined]],"DD")</f>
        <v>28</v>
      </c>
      <c r="R2934" s="1" t="str">
        <f>TEXT(Table1[[#This Row],[Date Joined]],"MMM")</f>
        <v>May</v>
      </c>
      <c r="S2934" s="1" t="str">
        <f>TEXT(Table1[[#This Row],[Date Joined]],"YYYY")</f>
        <v>2017</v>
      </c>
    </row>
    <row r="2935" spans="1:19" x14ac:dyDescent="0.3">
      <c r="A2935" s="1" t="s">
        <v>3042</v>
      </c>
      <c r="B2935" s="1" t="s">
        <v>97</v>
      </c>
      <c r="C2935" s="1" t="s">
        <v>15</v>
      </c>
      <c r="D2935" s="2">
        <v>36</v>
      </c>
      <c r="E2935" s="1" t="s">
        <v>16</v>
      </c>
      <c r="F2935" s="1" t="s">
        <v>26</v>
      </c>
      <c r="G2935" s="28">
        <v>43039</v>
      </c>
      <c r="H2935" s="3">
        <v>98431.01</v>
      </c>
      <c r="I2935" s="1" t="s">
        <v>18</v>
      </c>
      <c r="J2935" s="1" t="s">
        <v>19</v>
      </c>
      <c r="K2935" s="1" t="s">
        <v>28</v>
      </c>
      <c r="L2935" s="1" t="s">
        <v>20</v>
      </c>
      <c r="M2935" s="1" t="s">
        <v>22</v>
      </c>
      <c r="N2935" s="1" t="s">
        <v>22</v>
      </c>
      <c r="O2935" s="1" t="s">
        <v>20</v>
      </c>
      <c r="P2935" s="1" t="str">
        <f>IFERROR( LOOKUP(Table1[[#This Row],[Age]],$AO$3:$AO$8,$AP$3:$AP$8), "Out of Range")</f>
        <v>35-45</v>
      </c>
      <c r="Q2935" s="1" t="str">
        <f>TEXT(Table1[[#This Row],[Date Joined]],"DD")</f>
        <v>31</v>
      </c>
      <c r="R2935" s="1" t="str">
        <f>TEXT(Table1[[#This Row],[Date Joined]],"MMM")</f>
        <v>Oct</v>
      </c>
      <c r="S2935" s="1" t="str">
        <f>TEXT(Table1[[#This Row],[Date Joined]],"YYYY")</f>
        <v>2017</v>
      </c>
    </row>
    <row r="2936" spans="1:19" x14ac:dyDescent="0.3">
      <c r="A2936" s="1" t="s">
        <v>3043</v>
      </c>
      <c r="B2936" s="1" t="s">
        <v>67</v>
      </c>
      <c r="C2936" s="1" t="s">
        <v>24</v>
      </c>
      <c r="D2936" s="2">
        <v>36</v>
      </c>
      <c r="E2936" s="1" t="s">
        <v>16</v>
      </c>
      <c r="F2936" s="1" t="s">
        <v>17</v>
      </c>
      <c r="G2936" s="28">
        <v>43039</v>
      </c>
      <c r="H2936" s="3">
        <v>147285.75</v>
      </c>
      <c r="I2936" s="1" t="s">
        <v>18</v>
      </c>
      <c r="J2936" s="1" t="s">
        <v>22</v>
      </c>
      <c r="K2936" s="1" t="s">
        <v>28</v>
      </c>
      <c r="L2936" s="1" t="s">
        <v>20</v>
      </c>
      <c r="M2936" s="1" t="s">
        <v>21</v>
      </c>
      <c r="N2936" s="1" t="s">
        <v>29</v>
      </c>
      <c r="O2936" s="1" t="s">
        <v>20</v>
      </c>
      <c r="P2936" s="1" t="str">
        <f>IFERROR( LOOKUP(Table1[[#This Row],[Age]],$AO$3:$AO$8,$AP$3:$AP$8), "Out of Range")</f>
        <v>35-45</v>
      </c>
      <c r="Q2936" s="1" t="str">
        <f>TEXT(Table1[[#This Row],[Date Joined]],"DD")</f>
        <v>31</v>
      </c>
      <c r="R2936" s="1" t="str">
        <f>TEXT(Table1[[#This Row],[Date Joined]],"MMM")</f>
        <v>Oct</v>
      </c>
      <c r="S2936" s="1" t="str">
        <f>TEXT(Table1[[#This Row],[Date Joined]],"YYYY")</f>
        <v>2017</v>
      </c>
    </row>
    <row r="2937" spans="1:19" x14ac:dyDescent="0.3">
      <c r="A2937" s="1" t="s">
        <v>3044</v>
      </c>
      <c r="B2937" s="1" t="s">
        <v>43</v>
      </c>
      <c r="C2937" s="1" t="s">
        <v>24</v>
      </c>
      <c r="D2937" s="2">
        <v>42</v>
      </c>
      <c r="E2937" s="1" t="s">
        <v>16</v>
      </c>
      <c r="F2937" s="1" t="s">
        <v>17</v>
      </c>
      <c r="G2937" s="28">
        <v>43039</v>
      </c>
      <c r="H2937" s="3">
        <v>22968.27</v>
      </c>
      <c r="I2937" s="1" t="s">
        <v>18</v>
      </c>
      <c r="J2937" s="1" t="s">
        <v>27</v>
      </c>
      <c r="K2937" s="1" t="s">
        <v>28</v>
      </c>
      <c r="L2937" s="1" t="s">
        <v>20</v>
      </c>
      <c r="M2937" s="1" t="s">
        <v>22</v>
      </c>
      <c r="N2937" s="1" t="s">
        <v>22</v>
      </c>
      <c r="O2937" s="1" t="s">
        <v>20</v>
      </c>
      <c r="P2937" s="1" t="str">
        <f>IFERROR( LOOKUP(Table1[[#This Row],[Age]],$AO$3:$AO$8,$AP$3:$AP$8), "Out of Range")</f>
        <v>35-45</v>
      </c>
      <c r="Q2937" s="1" t="str">
        <f>TEXT(Table1[[#This Row],[Date Joined]],"DD")</f>
        <v>31</v>
      </c>
      <c r="R2937" s="1" t="str">
        <f>TEXT(Table1[[#This Row],[Date Joined]],"MMM")</f>
        <v>Oct</v>
      </c>
      <c r="S2937" s="1" t="str">
        <f>TEXT(Table1[[#This Row],[Date Joined]],"YYYY")</f>
        <v>2017</v>
      </c>
    </row>
    <row r="2938" spans="1:19" x14ac:dyDescent="0.3">
      <c r="A2938" s="1" t="s">
        <v>880</v>
      </c>
      <c r="B2938" s="1" t="s">
        <v>100</v>
      </c>
      <c r="C2938" s="1" t="s">
        <v>15</v>
      </c>
      <c r="D2938" s="2">
        <v>32</v>
      </c>
      <c r="E2938" s="1" t="s">
        <v>16</v>
      </c>
      <c r="F2938" s="1" t="s">
        <v>17</v>
      </c>
      <c r="G2938" s="28">
        <v>42887</v>
      </c>
      <c r="H2938" s="3">
        <v>145338.28</v>
      </c>
      <c r="I2938" s="1" t="s">
        <v>18</v>
      </c>
      <c r="J2938" s="1" t="s">
        <v>27</v>
      </c>
      <c r="K2938" s="1" t="s">
        <v>28</v>
      </c>
      <c r="L2938" s="1" t="s">
        <v>20</v>
      </c>
      <c r="M2938" s="1" t="s">
        <v>22</v>
      </c>
      <c r="N2938" s="1" t="s">
        <v>22</v>
      </c>
      <c r="O2938" s="1" t="s">
        <v>20</v>
      </c>
      <c r="P2938" s="1" t="str">
        <f>IFERROR( LOOKUP(Table1[[#This Row],[Age]],$AO$3:$AO$8,$AP$3:$AP$8), "Out of Range")</f>
        <v>26-35</v>
      </c>
      <c r="Q2938" s="1" t="str">
        <f>TEXT(Table1[[#This Row],[Date Joined]],"DD")</f>
        <v>01</v>
      </c>
      <c r="R2938" s="1" t="str">
        <f>TEXT(Table1[[#This Row],[Date Joined]],"MMM")</f>
        <v>Jun</v>
      </c>
      <c r="S2938" s="1" t="str">
        <f>TEXT(Table1[[#This Row],[Date Joined]],"YYYY")</f>
        <v>2017</v>
      </c>
    </row>
    <row r="2939" spans="1:19" x14ac:dyDescent="0.3">
      <c r="A2939" s="1" t="s">
        <v>3046</v>
      </c>
      <c r="B2939" s="1" t="s">
        <v>56</v>
      </c>
      <c r="C2939" s="1" t="s">
        <v>24</v>
      </c>
      <c r="D2939" s="2">
        <v>40</v>
      </c>
      <c r="E2939" s="1" t="s">
        <v>16</v>
      </c>
      <c r="F2939" s="1" t="s">
        <v>41</v>
      </c>
      <c r="G2939" s="28">
        <v>43039</v>
      </c>
      <c r="H2939" s="3">
        <v>82818.039999999994</v>
      </c>
      <c r="I2939" s="1" t="s">
        <v>18</v>
      </c>
      <c r="J2939" s="1" t="s">
        <v>27</v>
      </c>
      <c r="K2939" s="1" t="s">
        <v>28</v>
      </c>
      <c r="L2939" s="1" t="s">
        <v>20</v>
      </c>
      <c r="M2939" s="1" t="s">
        <v>22</v>
      </c>
      <c r="N2939" s="1" t="s">
        <v>22</v>
      </c>
      <c r="O2939" s="1" t="s">
        <v>20</v>
      </c>
      <c r="P2939" s="1" t="str">
        <f>IFERROR( LOOKUP(Table1[[#This Row],[Age]],$AO$3:$AO$8,$AP$3:$AP$8), "Out of Range")</f>
        <v>35-45</v>
      </c>
      <c r="Q2939" s="1" t="str">
        <f>TEXT(Table1[[#This Row],[Date Joined]],"DD")</f>
        <v>31</v>
      </c>
      <c r="R2939" s="1" t="str">
        <f>TEXT(Table1[[#This Row],[Date Joined]],"MMM")</f>
        <v>Oct</v>
      </c>
      <c r="S2939" s="1" t="str">
        <f>TEXT(Table1[[#This Row],[Date Joined]],"YYYY")</f>
        <v>2017</v>
      </c>
    </row>
    <row r="2940" spans="1:19" x14ac:dyDescent="0.3">
      <c r="A2940" s="1" t="s">
        <v>3047</v>
      </c>
      <c r="B2940" s="1" t="s">
        <v>75</v>
      </c>
      <c r="C2940" s="1" t="s">
        <v>15</v>
      </c>
      <c r="D2940" s="2">
        <v>35</v>
      </c>
      <c r="E2940" s="1" t="s">
        <v>16</v>
      </c>
      <c r="F2940" s="1" t="s">
        <v>17</v>
      </c>
      <c r="G2940" s="28">
        <v>43039</v>
      </c>
      <c r="H2940" s="3">
        <v>84122.87</v>
      </c>
      <c r="I2940" s="1" t="s">
        <v>18</v>
      </c>
      <c r="J2940" s="1" t="s">
        <v>27</v>
      </c>
      <c r="K2940" s="1" t="s">
        <v>20</v>
      </c>
      <c r="L2940" s="1" t="s">
        <v>20</v>
      </c>
      <c r="M2940" s="1" t="s">
        <v>21</v>
      </c>
      <c r="N2940" s="1" t="s">
        <v>22</v>
      </c>
      <c r="O2940" s="1" t="s">
        <v>20</v>
      </c>
      <c r="P2940" s="1" t="str">
        <f>IFERROR( LOOKUP(Table1[[#This Row],[Age]],$AO$3:$AO$8,$AP$3:$AP$8), "Out of Range")</f>
        <v>35-45</v>
      </c>
      <c r="Q2940" s="1" t="str">
        <f>TEXT(Table1[[#This Row],[Date Joined]],"DD")</f>
        <v>31</v>
      </c>
      <c r="R2940" s="1" t="str">
        <f>TEXT(Table1[[#This Row],[Date Joined]],"MMM")</f>
        <v>Oct</v>
      </c>
      <c r="S2940" s="1" t="str">
        <f>TEXT(Table1[[#This Row],[Date Joined]],"YYYY")</f>
        <v>2017</v>
      </c>
    </row>
    <row r="2941" spans="1:19" x14ac:dyDescent="0.3">
      <c r="A2941" s="1" t="s">
        <v>884</v>
      </c>
      <c r="B2941" s="1" t="s">
        <v>75</v>
      </c>
      <c r="C2941" s="1" t="s">
        <v>15</v>
      </c>
      <c r="D2941" s="2">
        <v>32</v>
      </c>
      <c r="E2941" s="1" t="s">
        <v>34</v>
      </c>
      <c r="F2941" s="1" t="s">
        <v>41</v>
      </c>
      <c r="G2941" s="28">
        <v>42887</v>
      </c>
      <c r="H2941" s="3">
        <v>92731.96</v>
      </c>
      <c r="I2941" s="1" t="s">
        <v>49</v>
      </c>
      <c r="J2941" s="1" t="s">
        <v>32</v>
      </c>
      <c r="K2941" s="1" t="s">
        <v>28</v>
      </c>
      <c r="L2941" s="1" t="s">
        <v>20</v>
      </c>
      <c r="M2941" s="1" t="s">
        <v>22</v>
      </c>
      <c r="N2941" s="1" t="s">
        <v>22</v>
      </c>
      <c r="O2941" s="1" t="s">
        <v>20</v>
      </c>
      <c r="P2941" s="1" t="str">
        <f>IFERROR( LOOKUP(Table1[[#This Row],[Age]],$AO$3:$AO$8,$AP$3:$AP$8), "Out of Range")</f>
        <v>26-35</v>
      </c>
      <c r="Q2941" s="1" t="str">
        <f>TEXT(Table1[[#This Row],[Date Joined]],"DD")</f>
        <v>01</v>
      </c>
      <c r="R2941" s="1" t="str">
        <f>TEXT(Table1[[#This Row],[Date Joined]],"MMM")</f>
        <v>Jun</v>
      </c>
      <c r="S2941" s="1" t="str">
        <f>TEXT(Table1[[#This Row],[Date Joined]],"YYYY")</f>
        <v>2017</v>
      </c>
    </row>
    <row r="2942" spans="1:19" x14ac:dyDescent="0.3">
      <c r="A2942" s="1" t="s">
        <v>3049</v>
      </c>
      <c r="B2942" s="1" t="s">
        <v>94</v>
      </c>
      <c r="C2942" s="1" t="s">
        <v>15</v>
      </c>
      <c r="D2942" s="2">
        <v>50</v>
      </c>
      <c r="E2942" s="1" t="s">
        <v>16</v>
      </c>
      <c r="F2942" s="1" t="s">
        <v>17</v>
      </c>
      <c r="G2942" s="28">
        <v>43039</v>
      </c>
      <c r="H2942" s="3">
        <v>30442.28</v>
      </c>
      <c r="I2942" s="1" t="s">
        <v>18</v>
      </c>
      <c r="J2942" s="1" t="s">
        <v>27</v>
      </c>
      <c r="K2942" s="1" t="s">
        <v>20</v>
      </c>
      <c r="L2942" s="1" t="s">
        <v>20</v>
      </c>
      <c r="M2942" s="1" t="s">
        <v>21</v>
      </c>
      <c r="N2942" s="1" t="s">
        <v>22</v>
      </c>
      <c r="O2942" s="1" t="s">
        <v>28</v>
      </c>
      <c r="P2942" s="1" t="str">
        <f>IFERROR( LOOKUP(Table1[[#This Row],[Age]],$AO$3:$AO$8,$AP$3:$AP$8), "Out of Range")</f>
        <v>45-55</v>
      </c>
      <c r="Q2942" s="1" t="str">
        <f>TEXT(Table1[[#This Row],[Date Joined]],"DD")</f>
        <v>31</v>
      </c>
      <c r="R2942" s="1" t="str">
        <f>TEXT(Table1[[#This Row],[Date Joined]],"MMM")</f>
        <v>Oct</v>
      </c>
      <c r="S2942" s="1" t="str">
        <f>TEXT(Table1[[#This Row],[Date Joined]],"YYYY")</f>
        <v>2017</v>
      </c>
    </row>
    <row r="2943" spans="1:19" x14ac:dyDescent="0.3">
      <c r="A2943" s="1" t="s">
        <v>3050</v>
      </c>
      <c r="B2943" s="1" t="s">
        <v>39</v>
      </c>
      <c r="C2943" s="1" t="s">
        <v>15</v>
      </c>
      <c r="D2943" s="2">
        <v>52</v>
      </c>
      <c r="E2943" s="1" t="s">
        <v>40</v>
      </c>
      <c r="F2943" s="1" t="s">
        <v>41</v>
      </c>
      <c r="G2943" s="28">
        <v>43039</v>
      </c>
      <c r="H2943" s="3">
        <v>30046.97</v>
      </c>
      <c r="I2943" s="1" t="s">
        <v>31</v>
      </c>
      <c r="J2943" s="1" t="s">
        <v>27</v>
      </c>
      <c r="K2943" s="1" t="s">
        <v>20</v>
      </c>
      <c r="L2943" s="1" t="s">
        <v>28</v>
      </c>
      <c r="M2943" s="1" t="s">
        <v>21</v>
      </c>
      <c r="N2943" s="1" t="s">
        <v>22</v>
      </c>
      <c r="O2943" s="1" t="s">
        <v>20</v>
      </c>
      <c r="P2943" s="1" t="str">
        <f>IFERROR( LOOKUP(Table1[[#This Row],[Age]],$AO$3:$AO$8,$AP$3:$AP$8), "Out of Range")</f>
        <v>45-55</v>
      </c>
      <c r="Q2943" s="1" t="str">
        <f>TEXT(Table1[[#This Row],[Date Joined]],"DD")</f>
        <v>31</v>
      </c>
      <c r="R2943" s="1" t="str">
        <f>TEXT(Table1[[#This Row],[Date Joined]],"MMM")</f>
        <v>Oct</v>
      </c>
      <c r="S2943" s="1" t="str">
        <f>TEXT(Table1[[#This Row],[Date Joined]],"YYYY")</f>
        <v>2017</v>
      </c>
    </row>
    <row r="2944" spans="1:19" x14ac:dyDescent="0.3">
      <c r="A2944" s="1" t="s">
        <v>3051</v>
      </c>
      <c r="B2944" s="1" t="s">
        <v>83</v>
      </c>
      <c r="C2944" s="1" t="s">
        <v>15</v>
      </c>
      <c r="D2944" s="2">
        <v>44</v>
      </c>
      <c r="E2944" s="1" t="s">
        <v>40</v>
      </c>
      <c r="F2944" s="1" t="s">
        <v>26</v>
      </c>
      <c r="G2944" s="28">
        <v>43039</v>
      </c>
      <c r="H2944" s="3">
        <v>151707.85</v>
      </c>
      <c r="I2944" s="1" t="s">
        <v>18</v>
      </c>
      <c r="J2944" s="1" t="s">
        <v>32</v>
      </c>
      <c r="K2944" s="1" t="s">
        <v>28</v>
      </c>
      <c r="L2944" s="1" t="s">
        <v>28</v>
      </c>
      <c r="M2944" s="1" t="s">
        <v>21</v>
      </c>
      <c r="N2944" s="1" t="s">
        <v>22</v>
      </c>
      <c r="O2944" s="1" t="s">
        <v>20</v>
      </c>
      <c r="P2944" s="1" t="str">
        <f>IFERROR( LOOKUP(Table1[[#This Row],[Age]],$AO$3:$AO$8,$AP$3:$AP$8), "Out of Range")</f>
        <v>35-45</v>
      </c>
      <c r="Q2944" s="1" t="str">
        <f>TEXT(Table1[[#This Row],[Date Joined]],"DD")</f>
        <v>31</v>
      </c>
      <c r="R2944" s="1" t="str">
        <f>TEXT(Table1[[#This Row],[Date Joined]],"MMM")</f>
        <v>Oct</v>
      </c>
      <c r="S2944" s="1" t="str">
        <f>TEXT(Table1[[#This Row],[Date Joined]],"YYYY")</f>
        <v>2017</v>
      </c>
    </row>
    <row r="2945" spans="1:19" x14ac:dyDescent="0.3">
      <c r="A2945" s="1" t="s">
        <v>3052</v>
      </c>
      <c r="B2945" s="1" t="s">
        <v>64</v>
      </c>
      <c r="C2945" s="1" t="s">
        <v>15</v>
      </c>
      <c r="D2945" s="2">
        <v>55</v>
      </c>
      <c r="E2945" s="1" t="s">
        <v>40</v>
      </c>
      <c r="F2945" s="1" t="s">
        <v>26</v>
      </c>
      <c r="G2945" s="28">
        <v>43039</v>
      </c>
      <c r="H2945" s="3">
        <v>99582.61</v>
      </c>
      <c r="I2945" s="1" t="s">
        <v>18</v>
      </c>
      <c r="J2945" s="1" t="s">
        <v>27</v>
      </c>
      <c r="K2945" s="1" t="s">
        <v>28</v>
      </c>
      <c r="L2945" s="1" t="s">
        <v>20</v>
      </c>
      <c r="M2945" s="1" t="s">
        <v>22</v>
      </c>
      <c r="N2945" s="1" t="s">
        <v>22</v>
      </c>
      <c r="O2945" s="1" t="s">
        <v>20</v>
      </c>
      <c r="P2945" s="1" t="str">
        <f>IFERROR( LOOKUP(Table1[[#This Row],[Age]],$AO$3:$AO$8,$AP$3:$AP$8), "Out of Range")</f>
        <v>55-65</v>
      </c>
      <c r="Q2945" s="1" t="str">
        <f>TEXT(Table1[[#This Row],[Date Joined]],"DD")</f>
        <v>31</v>
      </c>
      <c r="R2945" s="1" t="str">
        <f>TEXT(Table1[[#This Row],[Date Joined]],"MMM")</f>
        <v>Oct</v>
      </c>
      <c r="S2945" s="1" t="str">
        <f>TEXT(Table1[[#This Row],[Date Joined]],"YYYY")</f>
        <v>2017</v>
      </c>
    </row>
    <row r="2946" spans="1:19" x14ac:dyDescent="0.3">
      <c r="A2946" s="1" t="s">
        <v>3053</v>
      </c>
      <c r="B2946" s="1" t="s">
        <v>70</v>
      </c>
      <c r="C2946" s="1" t="s">
        <v>15</v>
      </c>
      <c r="D2946" s="2">
        <v>55</v>
      </c>
      <c r="E2946" s="1" t="s">
        <v>40</v>
      </c>
      <c r="F2946" s="1" t="s">
        <v>41</v>
      </c>
      <c r="G2946" s="28">
        <v>43039</v>
      </c>
      <c r="H2946" s="3">
        <v>99504.16</v>
      </c>
      <c r="I2946" s="1" t="s">
        <v>18</v>
      </c>
      <c r="J2946" s="1" t="s">
        <v>32</v>
      </c>
      <c r="K2946" s="1" t="s">
        <v>20</v>
      </c>
      <c r="L2946" s="1" t="s">
        <v>20</v>
      </c>
      <c r="M2946" s="1" t="s">
        <v>21</v>
      </c>
      <c r="N2946" s="1" t="s">
        <v>22</v>
      </c>
      <c r="O2946" s="1" t="s">
        <v>28</v>
      </c>
      <c r="P2946" s="1" t="str">
        <f>IFERROR( LOOKUP(Table1[[#This Row],[Age]],$AO$3:$AO$8,$AP$3:$AP$8), "Out of Range")</f>
        <v>55-65</v>
      </c>
      <c r="Q2946" s="1" t="str">
        <f>TEXT(Table1[[#This Row],[Date Joined]],"DD")</f>
        <v>31</v>
      </c>
      <c r="R2946" s="1" t="str">
        <f>TEXT(Table1[[#This Row],[Date Joined]],"MMM")</f>
        <v>Oct</v>
      </c>
      <c r="S2946" s="1" t="str">
        <f>TEXT(Table1[[#This Row],[Date Joined]],"YYYY")</f>
        <v>2017</v>
      </c>
    </row>
    <row r="2947" spans="1:19" x14ac:dyDescent="0.3">
      <c r="A2947" s="1" t="s">
        <v>3054</v>
      </c>
      <c r="B2947" s="1" t="s">
        <v>64</v>
      </c>
      <c r="C2947" s="1" t="s">
        <v>15</v>
      </c>
      <c r="D2947" s="2">
        <v>45</v>
      </c>
      <c r="E2947" s="1" t="s">
        <v>34</v>
      </c>
      <c r="F2947" s="1" t="s">
        <v>26</v>
      </c>
      <c r="G2947" s="28">
        <v>43039</v>
      </c>
      <c r="H2947" s="3">
        <v>31370</v>
      </c>
      <c r="I2947" s="1" t="s">
        <v>31</v>
      </c>
      <c r="J2947" s="1" t="s">
        <v>32</v>
      </c>
      <c r="K2947" s="1" t="s">
        <v>20</v>
      </c>
      <c r="L2947" s="1" t="s">
        <v>20</v>
      </c>
      <c r="M2947" s="1" t="s">
        <v>21</v>
      </c>
      <c r="N2947" s="1" t="s">
        <v>22</v>
      </c>
      <c r="O2947" s="1" t="s">
        <v>20</v>
      </c>
      <c r="P2947" s="1" t="str">
        <f>IFERROR( LOOKUP(Table1[[#This Row],[Age]],$AO$3:$AO$8,$AP$3:$AP$8), "Out of Range")</f>
        <v>45-55</v>
      </c>
      <c r="Q2947" s="1" t="str">
        <f>TEXT(Table1[[#This Row],[Date Joined]],"DD")</f>
        <v>31</v>
      </c>
      <c r="R2947" s="1" t="str">
        <f>TEXT(Table1[[#This Row],[Date Joined]],"MMM")</f>
        <v>Oct</v>
      </c>
      <c r="S2947" s="1" t="str">
        <f>TEXT(Table1[[#This Row],[Date Joined]],"YYYY")</f>
        <v>2017</v>
      </c>
    </row>
    <row r="2948" spans="1:19" x14ac:dyDescent="0.3">
      <c r="A2948" s="1" t="s">
        <v>3055</v>
      </c>
      <c r="B2948" s="1" t="s">
        <v>74</v>
      </c>
      <c r="C2948" s="1" t="s">
        <v>24</v>
      </c>
      <c r="D2948" s="2">
        <v>49</v>
      </c>
      <c r="E2948" s="1" t="s">
        <v>16</v>
      </c>
      <c r="F2948" s="1" t="s">
        <v>17</v>
      </c>
      <c r="G2948" s="28">
        <v>43040</v>
      </c>
      <c r="H2948" s="3">
        <v>71789.100000000006</v>
      </c>
      <c r="I2948" s="1" t="s">
        <v>18</v>
      </c>
      <c r="J2948" s="1" t="s">
        <v>27</v>
      </c>
      <c r="K2948" s="1" t="s">
        <v>28</v>
      </c>
      <c r="L2948" s="1" t="s">
        <v>20</v>
      </c>
      <c r="M2948" s="1" t="s">
        <v>21</v>
      </c>
      <c r="N2948" s="1" t="s">
        <v>22</v>
      </c>
      <c r="O2948" s="1" t="s">
        <v>20</v>
      </c>
      <c r="P2948" s="1" t="str">
        <f>IFERROR( LOOKUP(Table1[[#This Row],[Age]],$AO$3:$AO$8,$AP$3:$AP$8), "Out of Range")</f>
        <v>45-55</v>
      </c>
      <c r="Q2948" s="1" t="str">
        <f>TEXT(Table1[[#This Row],[Date Joined]],"DD")</f>
        <v>01</v>
      </c>
      <c r="R2948" s="1" t="str">
        <f>TEXT(Table1[[#This Row],[Date Joined]],"MMM")</f>
        <v>Nov</v>
      </c>
      <c r="S2948" s="1" t="str">
        <f>TEXT(Table1[[#This Row],[Date Joined]],"YYYY")</f>
        <v>2017</v>
      </c>
    </row>
    <row r="2949" spans="1:19" x14ac:dyDescent="0.3">
      <c r="A2949" s="1" t="s">
        <v>3056</v>
      </c>
      <c r="B2949" s="1" t="s">
        <v>76</v>
      </c>
      <c r="C2949" s="1" t="s">
        <v>24</v>
      </c>
      <c r="D2949" s="2">
        <v>36</v>
      </c>
      <c r="E2949" s="1" t="s">
        <v>16</v>
      </c>
      <c r="F2949" s="1" t="s">
        <v>17</v>
      </c>
      <c r="G2949" s="28">
        <v>43040</v>
      </c>
      <c r="H2949" s="3">
        <v>51668.31</v>
      </c>
      <c r="I2949" s="1" t="s">
        <v>18</v>
      </c>
      <c r="J2949" s="1" t="s">
        <v>32</v>
      </c>
      <c r="K2949" s="1" t="s">
        <v>20</v>
      </c>
      <c r="L2949" s="1" t="s">
        <v>20</v>
      </c>
      <c r="M2949" s="1" t="s">
        <v>22</v>
      </c>
      <c r="N2949" s="1" t="s">
        <v>22</v>
      </c>
      <c r="O2949" s="1" t="s">
        <v>20</v>
      </c>
      <c r="P2949" s="1" t="str">
        <f>IFERROR( LOOKUP(Table1[[#This Row],[Age]],$AO$3:$AO$8,$AP$3:$AP$8), "Out of Range")</f>
        <v>35-45</v>
      </c>
      <c r="Q2949" s="1" t="str">
        <f>TEXT(Table1[[#This Row],[Date Joined]],"DD")</f>
        <v>01</v>
      </c>
      <c r="R2949" s="1" t="str">
        <f>TEXT(Table1[[#This Row],[Date Joined]],"MMM")</f>
        <v>Nov</v>
      </c>
      <c r="S2949" s="1" t="str">
        <f>TEXT(Table1[[#This Row],[Date Joined]],"YYYY")</f>
        <v>2017</v>
      </c>
    </row>
    <row r="2950" spans="1:19" x14ac:dyDescent="0.3">
      <c r="A2950" s="1" t="s">
        <v>3057</v>
      </c>
      <c r="B2950" s="1" t="s">
        <v>73</v>
      </c>
      <c r="C2950" s="1" t="s">
        <v>24</v>
      </c>
      <c r="D2950" s="2">
        <v>38</v>
      </c>
      <c r="E2950" s="1" t="s">
        <v>16</v>
      </c>
      <c r="F2950" s="1" t="s">
        <v>17</v>
      </c>
      <c r="G2950" s="28">
        <v>43040</v>
      </c>
      <c r="H2950" s="3">
        <v>81722.850000000006</v>
      </c>
      <c r="I2950" s="1" t="s">
        <v>31</v>
      </c>
      <c r="J2950" s="1" t="s">
        <v>27</v>
      </c>
      <c r="K2950" s="1" t="s">
        <v>28</v>
      </c>
      <c r="L2950" s="1" t="s">
        <v>20</v>
      </c>
      <c r="M2950" s="1" t="s">
        <v>21</v>
      </c>
      <c r="N2950" s="1" t="s">
        <v>22</v>
      </c>
      <c r="O2950" s="1" t="s">
        <v>28</v>
      </c>
      <c r="P2950" s="1" t="str">
        <f>IFERROR( LOOKUP(Table1[[#This Row],[Age]],$AO$3:$AO$8,$AP$3:$AP$8), "Out of Range")</f>
        <v>35-45</v>
      </c>
      <c r="Q2950" s="1" t="str">
        <f>TEXT(Table1[[#This Row],[Date Joined]],"DD")</f>
        <v>01</v>
      </c>
      <c r="R2950" s="1" t="str">
        <f>TEXT(Table1[[#This Row],[Date Joined]],"MMM")</f>
        <v>Nov</v>
      </c>
      <c r="S2950" s="1" t="str">
        <f>TEXT(Table1[[#This Row],[Date Joined]],"YYYY")</f>
        <v>2017</v>
      </c>
    </row>
    <row r="2951" spans="1:19" x14ac:dyDescent="0.3">
      <c r="A2951" s="1" t="s">
        <v>889</v>
      </c>
      <c r="B2951" s="1" t="s">
        <v>90</v>
      </c>
      <c r="C2951" s="1" t="s">
        <v>24</v>
      </c>
      <c r="D2951" s="2">
        <v>32</v>
      </c>
      <c r="E2951" s="1" t="s">
        <v>16</v>
      </c>
      <c r="F2951" s="1" t="s">
        <v>41</v>
      </c>
      <c r="G2951" s="28">
        <v>42888</v>
      </c>
      <c r="H2951" s="3">
        <v>111237.42</v>
      </c>
      <c r="I2951" s="1" t="s">
        <v>18</v>
      </c>
      <c r="J2951" s="1" t="s">
        <v>27</v>
      </c>
      <c r="K2951" s="1" t="s">
        <v>28</v>
      </c>
      <c r="L2951" s="1" t="s">
        <v>20</v>
      </c>
      <c r="M2951" s="1" t="s">
        <v>22</v>
      </c>
      <c r="N2951" s="1" t="s">
        <v>22</v>
      </c>
      <c r="O2951" s="1" t="s">
        <v>20</v>
      </c>
      <c r="P2951" s="1" t="str">
        <f>IFERROR( LOOKUP(Table1[[#This Row],[Age]],$AO$3:$AO$8,$AP$3:$AP$8), "Out of Range")</f>
        <v>26-35</v>
      </c>
      <c r="Q2951" s="1" t="str">
        <f>TEXT(Table1[[#This Row],[Date Joined]],"DD")</f>
        <v>02</v>
      </c>
      <c r="R2951" s="1" t="str">
        <f>TEXT(Table1[[#This Row],[Date Joined]],"MMM")</f>
        <v>Jun</v>
      </c>
      <c r="S2951" s="1" t="str">
        <f>TEXT(Table1[[#This Row],[Date Joined]],"YYYY")</f>
        <v>2017</v>
      </c>
    </row>
    <row r="2952" spans="1:19" x14ac:dyDescent="0.3">
      <c r="A2952" s="1" t="s">
        <v>3059</v>
      </c>
      <c r="B2952" s="1" t="s">
        <v>73</v>
      </c>
      <c r="C2952" s="1" t="s">
        <v>24</v>
      </c>
      <c r="D2952" s="2">
        <v>36</v>
      </c>
      <c r="E2952" s="1" t="s">
        <v>16</v>
      </c>
      <c r="F2952" s="1" t="s">
        <v>17</v>
      </c>
      <c r="G2952" s="28">
        <v>43040</v>
      </c>
      <c r="H2952" s="3">
        <v>70463.16</v>
      </c>
      <c r="I2952" s="1" t="s">
        <v>18</v>
      </c>
      <c r="J2952" s="1" t="s">
        <v>32</v>
      </c>
      <c r="K2952" s="1" t="s">
        <v>28</v>
      </c>
      <c r="L2952" s="1" t="s">
        <v>20</v>
      </c>
      <c r="M2952" s="1" t="s">
        <v>22</v>
      </c>
      <c r="N2952" s="1" t="s">
        <v>22</v>
      </c>
      <c r="O2952" s="1" t="s">
        <v>20</v>
      </c>
      <c r="P2952" s="1" t="str">
        <f>IFERROR( LOOKUP(Table1[[#This Row],[Age]],$AO$3:$AO$8,$AP$3:$AP$8), "Out of Range")</f>
        <v>35-45</v>
      </c>
      <c r="Q2952" s="1" t="str">
        <f>TEXT(Table1[[#This Row],[Date Joined]],"DD")</f>
        <v>01</v>
      </c>
      <c r="R2952" s="1" t="str">
        <f>TEXT(Table1[[#This Row],[Date Joined]],"MMM")</f>
        <v>Nov</v>
      </c>
      <c r="S2952" s="1" t="str">
        <f>TEXT(Table1[[#This Row],[Date Joined]],"YYYY")</f>
        <v>2017</v>
      </c>
    </row>
    <row r="2953" spans="1:19" x14ac:dyDescent="0.3">
      <c r="A2953" s="1" t="s">
        <v>948</v>
      </c>
      <c r="B2953" s="1" t="s">
        <v>73</v>
      </c>
      <c r="C2953" s="1" t="s">
        <v>15</v>
      </c>
      <c r="D2953" s="2">
        <v>32</v>
      </c>
      <c r="E2953" s="1" t="s">
        <v>16</v>
      </c>
      <c r="F2953" s="1" t="s">
        <v>17</v>
      </c>
      <c r="G2953" s="28">
        <v>42896</v>
      </c>
      <c r="H2953" s="3">
        <v>40649.79</v>
      </c>
      <c r="I2953" s="1" t="s">
        <v>18</v>
      </c>
      <c r="J2953" s="1" t="s">
        <v>32</v>
      </c>
      <c r="K2953" s="1" t="s">
        <v>28</v>
      </c>
      <c r="L2953" s="1" t="s">
        <v>20</v>
      </c>
      <c r="M2953" s="1" t="s">
        <v>22</v>
      </c>
      <c r="N2953" s="1" t="s">
        <v>22</v>
      </c>
      <c r="O2953" s="1" t="s">
        <v>20</v>
      </c>
      <c r="P2953" s="1" t="str">
        <f>IFERROR( LOOKUP(Table1[[#This Row],[Age]],$AO$3:$AO$8,$AP$3:$AP$8), "Out of Range")</f>
        <v>26-35</v>
      </c>
      <c r="Q2953" s="1" t="str">
        <f>TEXT(Table1[[#This Row],[Date Joined]],"DD")</f>
        <v>10</v>
      </c>
      <c r="R2953" s="1" t="str">
        <f>TEXT(Table1[[#This Row],[Date Joined]],"MMM")</f>
        <v>Jun</v>
      </c>
      <c r="S2953" s="1" t="str">
        <f>TEXT(Table1[[#This Row],[Date Joined]],"YYYY")</f>
        <v>2017</v>
      </c>
    </row>
    <row r="2954" spans="1:19" x14ac:dyDescent="0.3">
      <c r="A2954" s="1" t="s">
        <v>3061</v>
      </c>
      <c r="B2954" s="1" t="s">
        <v>44</v>
      </c>
      <c r="C2954" s="1" t="s">
        <v>24</v>
      </c>
      <c r="D2954" s="2">
        <v>52</v>
      </c>
      <c r="E2954" s="1" t="s">
        <v>16</v>
      </c>
      <c r="F2954" s="1" t="s">
        <v>17</v>
      </c>
      <c r="G2954" s="28">
        <v>43040</v>
      </c>
      <c r="H2954" s="3">
        <v>82923.070000000007</v>
      </c>
      <c r="I2954" s="1" t="s">
        <v>18</v>
      </c>
      <c r="J2954" s="1" t="s">
        <v>27</v>
      </c>
      <c r="K2954" s="1" t="s">
        <v>20</v>
      </c>
      <c r="L2954" s="1" t="s">
        <v>28</v>
      </c>
      <c r="M2954" s="1" t="s">
        <v>22</v>
      </c>
      <c r="N2954" s="1" t="s">
        <v>22</v>
      </c>
      <c r="O2954" s="1" t="s">
        <v>20</v>
      </c>
      <c r="P2954" s="1" t="str">
        <f>IFERROR( LOOKUP(Table1[[#This Row],[Age]],$AO$3:$AO$8,$AP$3:$AP$8), "Out of Range")</f>
        <v>45-55</v>
      </c>
      <c r="Q2954" s="1" t="str">
        <f>TEXT(Table1[[#This Row],[Date Joined]],"DD")</f>
        <v>01</v>
      </c>
      <c r="R2954" s="1" t="str">
        <f>TEXT(Table1[[#This Row],[Date Joined]],"MMM")</f>
        <v>Nov</v>
      </c>
      <c r="S2954" s="1" t="str">
        <f>TEXT(Table1[[#This Row],[Date Joined]],"YYYY")</f>
        <v>2017</v>
      </c>
    </row>
    <row r="2955" spans="1:19" x14ac:dyDescent="0.3">
      <c r="A2955" s="1" t="s">
        <v>3062</v>
      </c>
      <c r="B2955" s="1" t="s">
        <v>93</v>
      </c>
      <c r="C2955" s="1" t="s">
        <v>24</v>
      </c>
      <c r="D2955" s="2">
        <v>42</v>
      </c>
      <c r="E2955" s="1" t="s">
        <v>16</v>
      </c>
      <c r="F2955" s="1" t="s">
        <v>26</v>
      </c>
      <c r="G2955" s="28">
        <v>43040</v>
      </c>
      <c r="H2955" s="3">
        <v>115264.34</v>
      </c>
      <c r="I2955" s="1" t="s">
        <v>31</v>
      </c>
      <c r="J2955" s="1" t="s">
        <v>32</v>
      </c>
      <c r="K2955" s="1" t="s">
        <v>20</v>
      </c>
      <c r="L2955" s="1" t="s">
        <v>20</v>
      </c>
      <c r="M2955" s="1" t="s">
        <v>21</v>
      </c>
      <c r="N2955" s="1" t="s">
        <v>22</v>
      </c>
      <c r="O2955" s="1" t="s">
        <v>28</v>
      </c>
      <c r="P2955" s="1" t="str">
        <f>IFERROR( LOOKUP(Table1[[#This Row],[Age]],$AO$3:$AO$8,$AP$3:$AP$8), "Out of Range")</f>
        <v>35-45</v>
      </c>
      <c r="Q2955" s="1" t="str">
        <f>TEXT(Table1[[#This Row],[Date Joined]],"DD")</f>
        <v>01</v>
      </c>
      <c r="R2955" s="1" t="str">
        <f>TEXT(Table1[[#This Row],[Date Joined]],"MMM")</f>
        <v>Nov</v>
      </c>
      <c r="S2955" s="1" t="str">
        <f>TEXT(Table1[[#This Row],[Date Joined]],"YYYY")</f>
        <v>2017</v>
      </c>
    </row>
    <row r="2956" spans="1:19" x14ac:dyDescent="0.3">
      <c r="A2956" s="1" t="s">
        <v>3063</v>
      </c>
      <c r="B2956" s="1" t="s">
        <v>43</v>
      </c>
      <c r="C2956" s="1" t="s">
        <v>24</v>
      </c>
      <c r="D2956" s="2">
        <v>36</v>
      </c>
      <c r="E2956" s="1" t="s">
        <v>16</v>
      </c>
      <c r="F2956" s="1" t="s">
        <v>17</v>
      </c>
      <c r="G2956" s="28">
        <v>43040</v>
      </c>
      <c r="H2956" s="3">
        <v>70685.66</v>
      </c>
      <c r="I2956" s="1" t="s">
        <v>18</v>
      </c>
      <c r="J2956" s="1" t="s">
        <v>27</v>
      </c>
      <c r="K2956" s="1" t="s">
        <v>20</v>
      </c>
      <c r="L2956" s="1" t="s">
        <v>28</v>
      </c>
      <c r="M2956" s="1" t="s">
        <v>22</v>
      </c>
      <c r="N2956" s="1" t="s">
        <v>22</v>
      </c>
      <c r="O2956" s="1" t="s">
        <v>20</v>
      </c>
      <c r="P2956" s="1" t="str">
        <f>IFERROR( LOOKUP(Table1[[#This Row],[Age]],$AO$3:$AO$8,$AP$3:$AP$8), "Out of Range")</f>
        <v>35-45</v>
      </c>
      <c r="Q2956" s="1" t="str">
        <f>TEXT(Table1[[#This Row],[Date Joined]],"DD")</f>
        <v>01</v>
      </c>
      <c r="R2956" s="1" t="str">
        <f>TEXT(Table1[[#This Row],[Date Joined]],"MMM")</f>
        <v>Nov</v>
      </c>
      <c r="S2956" s="1" t="str">
        <f>TEXT(Table1[[#This Row],[Date Joined]],"YYYY")</f>
        <v>2017</v>
      </c>
    </row>
    <row r="2957" spans="1:19" x14ac:dyDescent="0.3">
      <c r="A2957" s="1" t="s">
        <v>3064</v>
      </c>
      <c r="B2957" s="1" t="s">
        <v>81</v>
      </c>
      <c r="C2957" s="1" t="s">
        <v>15</v>
      </c>
      <c r="D2957" s="2">
        <v>36</v>
      </c>
      <c r="E2957" s="1" t="s">
        <v>16</v>
      </c>
      <c r="F2957" s="1" t="s">
        <v>17</v>
      </c>
      <c r="G2957" s="28">
        <v>43040</v>
      </c>
      <c r="H2957" s="3">
        <v>50141.33</v>
      </c>
      <c r="I2957" s="1" t="s">
        <v>18</v>
      </c>
      <c r="J2957" s="1" t="s">
        <v>27</v>
      </c>
      <c r="K2957" s="1" t="s">
        <v>20</v>
      </c>
      <c r="L2957" s="1" t="s">
        <v>20</v>
      </c>
      <c r="M2957" s="1" t="s">
        <v>21</v>
      </c>
      <c r="N2957" s="1" t="s">
        <v>22</v>
      </c>
      <c r="O2957" s="1" t="s">
        <v>20</v>
      </c>
      <c r="P2957" s="1" t="str">
        <f>IFERROR( LOOKUP(Table1[[#This Row],[Age]],$AO$3:$AO$8,$AP$3:$AP$8), "Out of Range")</f>
        <v>35-45</v>
      </c>
      <c r="Q2957" s="1" t="str">
        <f>TEXT(Table1[[#This Row],[Date Joined]],"DD")</f>
        <v>01</v>
      </c>
      <c r="R2957" s="1" t="str">
        <f>TEXT(Table1[[#This Row],[Date Joined]],"MMM")</f>
        <v>Nov</v>
      </c>
      <c r="S2957" s="1" t="str">
        <f>TEXT(Table1[[#This Row],[Date Joined]],"YYYY")</f>
        <v>2017</v>
      </c>
    </row>
    <row r="2958" spans="1:19" x14ac:dyDescent="0.3">
      <c r="A2958" s="1" t="s">
        <v>3065</v>
      </c>
      <c r="B2958" s="1" t="s">
        <v>58</v>
      </c>
      <c r="C2958" s="1" t="s">
        <v>24</v>
      </c>
      <c r="D2958" s="2">
        <v>47</v>
      </c>
      <c r="E2958" s="1" t="s">
        <v>16</v>
      </c>
      <c r="F2958" s="1" t="s">
        <v>17</v>
      </c>
      <c r="G2958" s="28">
        <v>43040</v>
      </c>
      <c r="H2958" s="3">
        <v>116640.9</v>
      </c>
      <c r="I2958" s="1" t="s">
        <v>18</v>
      </c>
      <c r="J2958" s="1" t="s">
        <v>32</v>
      </c>
      <c r="K2958" s="1" t="s">
        <v>28</v>
      </c>
      <c r="L2958" s="1" t="s">
        <v>28</v>
      </c>
      <c r="M2958" s="1" t="s">
        <v>21</v>
      </c>
      <c r="N2958" s="1" t="s">
        <v>29</v>
      </c>
      <c r="O2958" s="1" t="s">
        <v>20</v>
      </c>
      <c r="P2958" s="1" t="str">
        <f>IFERROR( LOOKUP(Table1[[#This Row],[Age]],$AO$3:$AO$8,$AP$3:$AP$8), "Out of Range")</f>
        <v>45-55</v>
      </c>
      <c r="Q2958" s="1" t="str">
        <f>TEXT(Table1[[#This Row],[Date Joined]],"DD")</f>
        <v>01</v>
      </c>
      <c r="R2958" s="1" t="str">
        <f>TEXT(Table1[[#This Row],[Date Joined]],"MMM")</f>
        <v>Nov</v>
      </c>
      <c r="S2958" s="1" t="str">
        <f>TEXT(Table1[[#This Row],[Date Joined]],"YYYY")</f>
        <v>2017</v>
      </c>
    </row>
    <row r="2959" spans="1:19" x14ac:dyDescent="0.3">
      <c r="A2959" s="1" t="s">
        <v>959</v>
      </c>
      <c r="B2959" s="1" t="s">
        <v>72</v>
      </c>
      <c r="C2959" s="1" t="s">
        <v>15</v>
      </c>
      <c r="D2959" s="2">
        <v>32</v>
      </c>
      <c r="E2959" s="1" t="s">
        <v>16</v>
      </c>
      <c r="F2959" s="1" t="s">
        <v>17</v>
      </c>
      <c r="G2959" s="28">
        <v>42897</v>
      </c>
      <c r="H2959" s="3">
        <v>28921.84</v>
      </c>
      <c r="I2959" s="1" t="s">
        <v>18</v>
      </c>
      <c r="J2959" s="1" t="s">
        <v>32</v>
      </c>
      <c r="K2959" s="1" t="s">
        <v>20</v>
      </c>
      <c r="L2959" s="1" t="s">
        <v>20</v>
      </c>
      <c r="M2959" s="1" t="s">
        <v>22</v>
      </c>
      <c r="N2959" s="1" t="s">
        <v>22</v>
      </c>
      <c r="O2959" s="1" t="s">
        <v>20</v>
      </c>
      <c r="P2959" s="1" t="str">
        <f>IFERROR( LOOKUP(Table1[[#This Row],[Age]],$AO$3:$AO$8,$AP$3:$AP$8), "Out of Range")</f>
        <v>26-35</v>
      </c>
      <c r="Q2959" s="1" t="str">
        <f>TEXT(Table1[[#This Row],[Date Joined]],"DD")</f>
        <v>11</v>
      </c>
      <c r="R2959" s="1" t="str">
        <f>TEXT(Table1[[#This Row],[Date Joined]],"MMM")</f>
        <v>Jun</v>
      </c>
      <c r="S2959" s="1" t="str">
        <f>TEXT(Table1[[#This Row],[Date Joined]],"YYYY")</f>
        <v>2017</v>
      </c>
    </row>
    <row r="2960" spans="1:19" x14ac:dyDescent="0.3">
      <c r="A2960" s="1" t="s">
        <v>999</v>
      </c>
      <c r="B2960" s="1" t="s">
        <v>60</v>
      </c>
      <c r="C2960" s="1" t="s">
        <v>24</v>
      </c>
      <c r="D2960" s="2">
        <v>32</v>
      </c>
      <c r="E2960" s="1" t="s">
        <v>16</v>
      </c>
      <c r="F2960" s="1" t="s">
        <v>41</v>
      </c>
      <c r="G2960" s="28">
        <v>42902</v>
      </c>
      <c r="H2960" s="3">
        <v>72170.16</v>
      </c>
      <c r="I2960" s="1" t="s">
        <v>18</v>
      </c>
      <c r="J2960" s="1" t="s">
        <v>19</v>
      </c>
      <c r="K2960" s="1" t="s">
        <v>20</v>
      </c>
      <c r="L2960" s="1" t="s">
        <v>28</v>
      </c>
      <c r="M2960" s="1" t="s">
        <v>53</v>
      </c>
      <c r="N2960" s="1" t="s">
        <v>22</v>
      </c>
      <c r="O2960" s="1" t="s">
        <v>20</v>
      </c>
      <c r="P2960" s="1" t="str">
        <f>IFERROR( LOOKUP(Table1[[#This Row],[Age]],$AO$3:$AO$8,$AP$3:$AP$8), "Out of Range")</f>
        <v>26-35</v>
      </c>
      <c r="Q2960" s="1" t="str">
        <f>TEXT(Table1[[#This Row],[Date Joined]],"DD")</f>
        <v>16</v>
      </c>
      <c r="R2960" s="1" t="str">
        <f>TEXT(Table1[[#This Row],[Date Joined]],"MMM")</f>
        <v>Jun</v>
      </c>
      <c r="S2960" s="1" t="str">
        <f>TEXT(Table1[[#This Row],[Date Joined]],"YYYY")</f>
        <v>2017</v>
      </c>
    </row>
    <row r="2961" spans="1:19" x14ac:dyDescent="0.3">
      <c r="A2961" s="1" t="s">
        <v>1041</v>
      </c>
      <c r="B2961" s="1" t="s">
        <v>91</v>
      </c>
      <c r="C2961" s="1" t="s">
        <v>15</v>
      </c>
      <c r="D2961" s="2">
        <v>32</v>
      </c>
      <c r="E2961" s="1" t="s">
        <v>16</v>
      </c>
      <c r="F2961" s="1" t="s">
        <v>26</v>
      </c>
      <c r="G2961" s="28">
        <v>42906</v>
      </c>
      <c r="H2961" s="3">
        <v>35669.51</v>
      </c>
      <c r="I2961" s="1" t="s">
        <v>49</v>
      </c>
      <c r="J2961" s="1" t="s">
        <v>32</v>
      </c>
      <c r="K2961" s="1" t="s">
        <v>20</v>
      </c>
      <c r="L2961" s="1" t="s">
        <v>28</v>
      </c>
      <c r="M2961" s="1" t="s">
        <v>21</v>
      </c>
      <c r="N2961" s="1" t="s">
        <v>22</v>
      </c>
      <c r="O2961" s="1" t="s">
        <v>20</v>
      </c>
      <c r="P2961" s="1" t="str">
        <f>IFERROR( LOOKUP(Table1[[#This Row],[Age]],$AO$3:$AO$8,$AP$3:$AP$8), "Out of Range")</f>
        <v>26-35</v>
      </c>
      <c r="Q2961" s="1" t="str">
        <f>TEXT(Table1[[#This Row],[Date Joined]],"DD")</f>
        <v>20</v>
      </c>
      <c r="R2961" s="1" t="str">
        <f>TEXT(Table1[[#This Row],[Date Joined]],"MMM")</f>
        <v>Jun</v>
      </c>
      <c r="S2961" s="1" t="str">
        <f>TEXT(Table1[[#This Row],[Date Joined]],"YYYY")</f>
        <v>2017</v>
      </c>
    </row>
    <row r="2962" spans="1:19" x14ac:dyDescent="0.3">
      <c r="A2962" s="1" t="s">
        <v>1043</v>
      </c>
      <c r="B2962" s="1" t="s">
        <v>78</v>
      </c>
      <c r="C2962" s="1" t="s">
        <v>24</v>
      </c>
      <c r="D2962" s="2">
        <v>32</v>
      </c>
      <c r="E2962" s="1" t="s">
        <v>16</v>
      </c>
      <c r="F2962" s="1" t="s">
        <v>41</v>
      </c>
      <c r="G2962" s="28">
        <v>42906</v>
      </c>
      <c r="H2962" s="3">
        <v>63055.839999999997</v>
      </c>
      <c r="I2962" s="1" t="s">
        <v>18</v>
      </c>
      <c r="J2962" s="1" t="s">
        <v>27</v>
      </c>
      <c r="K2962" s="1" t="s">
        <v>28</v>
      </c>
      <c r="L2962" s="1" t="s">
        <v>20</v>
      </c>
      <c r="M2962" s="1" t="s">
        <v>22</v>
      </c>
      <c r="N2962" s="1" t="s">
        <v>22</v>
      </c>
      <c r="O2962" s="1" t="s">
        <v>20</v>
      </c>
      <c r="P2962" s="1" t="str">
        <f>IFERROR( LOOKUP(Table1[[#This Row],[Age]],$AO$3:$AO$8,$AP$3:$AP$8), "Out of Range")</f>
        <v>26-35</v>
      </c>
      <c r="Q2962" s="1" t="str">
        <f>TEXT(Table1[[#This Row],[Date Joined]],"DD")</f>
        <v>20</v>
      </c>
      <c r="R2962" s="1" t="str">
        <f>TEXT(Table1[[#This Row],[Date Joined]],"MMM")</f>
        <v>Jun</v>
      </c>
      <c r="S2962" s="1" t="str">
        <f>TEXT(Table1[[#This Row],[Date Joined]],"YYYY")</f>
        <v>2017</v>
      </c>
    </row>
    <row r="2963" spans="1:19" x14ac:dyDescent="0.3">
      <c r="A2963" s="1" t="s">
        <v>3070</v>
      </c>
      <c r="B2963" s="1" t="s">
        <v>83</v>
      </c>
      <c r="C2963" s="1" t="s">
        <v>24</v>
      </c>
      <c r="D2963" s="2">
        <v>34</v>
      </c>
      <c r="E2963" s="1" t="s">
        <v>16</v>
      </c>
      <c r="F2963" s="1" t="s">
        <v>17</v>
      </c>
      <c r="G2963" s="28">
        <v>43040</v>
      </c>
      <c r="H2963" s="3">
        <v>111919.48</v>
      </c>
      <c r="I2963" s="1" t="s">
        <v>18</v>
      </c>
      <c r="J2963" s="1" t="s">
        <v>27</v>
      </c>
      <c r="K2963" s="1" t="s">
        <v>28</v>
      </c>
      <c r="L2963" s="1" t="s">
        <v>20</v>
      </c>
      <c r="M2963" s="1" t="s">
        <v>21</v>
      </c>
      <c r="N2963" s="1" t="s">
        <v>29</v>
      </c>
      <c r="O2963" s="1" t="s">
        <v>20</v>
      </c>
      <c r="P2963" s="1" t="str">
        <f>IFERROR( LOOKUP(Table1[[#This Row],[Age]],$AO$3:$AO$8,$AP$3:$AP$8), "Out of Range")</f>
        <v>26-35</v>
      </c>
      <c r="Q2963" s="1" t="str">
        <f>TEXT(Table1[[#This Row],[Date Joined]],"DD")</f>
        <v>01</v>
      </c>
      <c r="R2963" s="1" t="str">
        <f>TEXT(Table1[[#This Row],[Date Joined]],"MMM")</f>
        <v>Nov</v>
      </c>
      <c r="S2963" s="1" t="str">
        <f>TEXT(Table1[[#This Row],[Date Joined]],"YYYY")</f>
        <v>2017</v>
      </c>
    </row>
    <row r="2964" spans="1:19" x14ac:dyDescent="0.3">
      <c r="A2964" s="1" t="s">
        <v>3071</v>
      </c>
      <c r="B2964" s="1" t="s">
        <v>104</v>
      </c>
      <c r="C2964" s="1" t="s">
        <v>24</v>
      </c>
      <c r="D2964" s="2">
        <v>37</v>
      </c>
      <c r="E2964" s="1" t="s">
        <v>16</v>
      </c>
      <c r="F2964" s="1" t="s">
        <v>26</v>
      </c>
      <c r="G2964" s="28">
        <v>43040</v>
      </c>
      <c r="H2964" s="3">
        <v>24488.76</v>
      </c>
      <c r="I2964" s="1" t="s">
        <v>18</v>
      </c>
      <c r="J2964" s="1" t="s">
        <v>32</v>
      </c>
      <c r="K2964" s="1" t="s">
        <v>28</v>
      </c>
      <c r="L2964" s="1" t="s">
        <v>20</v>
      </c>
      <c r="M2964" s="1" t="s">
        <v>21</v>
      </c>
      <c r="N2964" s="1" t="s">
        <v>22</v>
      </c>
      <c r="O2964" s="1" t="s">
        <v>28</v>
      </c>
      <c r="P2964" s="1" t="str">
        <f>IFERROR( LOOKUP(Table1[[#This Row],[Age]],$AO$3:$AO$8,$AP$3:$AP$8), "Out of Range")</f>
        <v>35-45</v>
      </c>
      <c r="Q2964" s="1" t="str">
        <f>TEXT(Table1[[#This Row],[Date Joined]],"DD")</f>
        <v>01</v>
      </c>
      <c r="R2964" s="1" t="str">
        <f>TEXT(Table1[[#This Row],[Date Joined]],"MMM")</f>
        <v>Nov</v>
      </c>
      <c r="S2964" s="1" t="str">
        <f>TEXT(Table1[[#This Row],[Date Joined]],"YYYY")</f>
        <v>2017</v>
      </c>
    </row>
    <row r="2965" spans="1:19" x14ac:dyDescent="0.3">
      <c r="A2965" s="1" t="s">
        <v>3072</v>
      </c>
      <c r="B2965" s="1" t="s">
        <v>87</v>
      </c>
      <c r="C2965" s="1" t="s">
        <v>24</v>
      </c>
      <c r="D2965" s="2">
        <v>37</v>
      </c>
      <c r="E2965" s="1" t="s">
        <v>16</v>
      </c>
      <c r="F2965" s="1" t="s">
        <v>17</v>
      </c>
      <c r="G2965" s="28">
        <v>43040</v>
      </c>
      <c r="H2965" s="3">
        <v>10215.43</v>
      </c>
      <c r="I2965" s="1" t="s">
        <v>31</v>
      </c>
      <c r="J2965" s="1" t="s">
        <v>32</v>
      </c>
      <c r="K2965" s="1" t="s">
        <v>20</v>
      </c>
      <c r="L2965" s="1" t="s">
        <v>20</v>
      </c>
      <c r="M2965" s="1" t="s">
        <v>21</v>
      </c>
      <c r="N2965" s="1" t="s">
        <v>29</v>
      </c>
      <c r="O2965" s="1" t="s">
        <v>28</v>
      </c>
      <c r="P2965" s="1" t="str">
        <f>IFERROR( LOOKUP(Table1[[#This Row],[Age]],$AO$3:$AO$8,$AP$3:$AP$8), "Out of Range")</f>
        <v>35-45</v>
      </c>
      <c r="Q2965" s="1" t="str">
        <f>TEXT(Table1[[#This Row],[Date Joined]],"DD")</f>
        <v>01</v>
      </c>
      <c r="R2965" s="1" t="str">
        <f>TEXT(Table1[[#This Row],[Date Joined]],"MMM")</f>
        <v>Nov</v>
      </c>
      <c r="S2965" s="1" t="str">
        <f>TEXT(Table1[[#This Row],[Date Joined]],"YYYY")</f>
        <v>2017</v>
      </c>
    </row>
    <row r="2966" spans="1:19" x14ac:dyDescent="0.3">
      <c r="A2966" s="1" t="s">
        <v>3073</v>
      </c>
      <c r="B2966" s="1" t="s">
        <v>73</v>
      </c>
      <c r="C2966" s="1" t="s">
        <v>15</v>
      </c>
      <c r="D2966" s="2">
        <v>37</v>
      </c>
      <c r="E2966" s="1" t="s">
        <v>16</v>
      </c>
      <c r="F2966" s="1" t="s">
        <v>17</v>
      </c>
      <c r="G2966" s="28">
        <v>43040</v>
      </c>
      <c r="H2966" s="3">
        <v>42279.43</v>
      </c>
      <c r="I2966" s="1" t="s">
        <v>18</v>
      </c>
      <c r="J2966" s="1" t="s">
        <v>19</v>
      </c>
      <c r="K2966" s="1" t="s">
        <v>20</v>
      </c>
      <c r="L2966" s="1" t="s">
        <v>20</v>
      </c>
      <c r="M2966" s="1" t="s">
        <v>21</v>
      </c>
      <c r="N2966" s="1" t="s">
        <v>22</v>
      </c>
      <c r="O2966" s="1" t="s">
        <v>20</v>
      </c>
      <c r="P2966" s="1" t="str">
        <f>IFERROR( LOOKUP(Table1[[#This Row],[Age]],$AO$3:$AO$8,$AP$3:$AP$8), "Out of Range")</f>
        <v>35-45</v>
      </c>
      <c r="Q2966" s="1" t="str">
        <f>TEXT(Table1[[#This Row],[Date Joined]],"DD")</f>
        <v>01</v>
      </c>
      <c r="R2966" s="1" t="str">
        <f>TEXT(Table1[[#This Row],[Date Joined]],"MMM")</f>
        <v>Nov</v>
      </c>
      <c r="S2966" s="1" t="str">
        <f>TEXT(Table1[[#This Row],[Date Joined]],"YYYY")</f>
        <v>2017</v>
      </c>
    </row>
    <row r="2967" spans="1:19" x14ac:dyDescent="0.3">
      <c r="A2967" s="1" t="s">
        <v>3074</v>
      </c>
      <c r="B2967" s="1" t="s">
        <v>35</v>
      </c>
      <c r="C2967" s="1" t="s">
        <v>24</v>
      </c>
      <c r="D2967" s="2">
        <v>41</v>
      </c>
      <c r="E2967" s="1" t="s">
        <v>16</v>
      </c>
      <c r="F2967" s="1" t="s">
        <v>41</v>
      </c>
      <c r="G2967" s="28">
        <v>43040</v>
      </c>
      <c r="H2967" s="3">
        <v>105150.79</v>
      </c>
      <c r="I2967" s="1" t="s">
        <v>18</v>
      </c>
      <c r="J2967" s="1" t="s">
        <v>19</v>
      </c>
      <c r="K2967" s="1" t="s">
        <v>28</v>
      </c>
      <c r="L2967" s="1" t="s">
        <v>20</v>
      </c>
      <c r="M2967" s="1" t="s">
        <v>22</v>
      </c>
      <c r="N2967" s="1" t="s">
        <v>22</v>
      </c>
      <c r="O2967" s="1" t="s">
        <v>20</v>
      </c>
      <c r="P2967" s="1" t="str">
        <f>IFERROR( LOOKUP(Table1[[#This Row],[Age]],$AO$3:$AO$8,$AP$3:$AP$8), "Out of Range")</f>
        <v>35-45</v>
      </c>
      <c r="Q2967" s="1" t="str">
        <f>TEXT(Table1[[#This Row],[Date Joined]],"DD")</f>
        <v>01</v>
      </c>
      <c r="R2967" s="1" t="str">
        <f>TEXT(Table1[[#This Row],[Date Joined]],"MMM")</f>
        <v>Nov</v>
      </c>
      <c r="S2967" s="1" t="str">
        <f>TEXT(Table1[[#This Row],[Date Joined]],"YYYY")</f>
        <v>2017</v>
      </c>
    </row>
    <row r="2968" spans="1:19" x14ac:dyDescent="0.3">
      <c r="A2968" s="1" t="s">
        <v>3075</v>
      </c>
      <c r="B2968" s="1" t="s">
        <v>43</v>
      </c>
      <c r="C2968" s="1" t="s">
        <v>24</v>
      </c>
      <c r="D2968" s="2">
        <v>38</v>
      </c>
      <c r="E2968" s="1" t="s">
        <v>16</v>
      </c>
      <c r="F2968" s="1" t="s">
        <v>17</v>
      </c>
      <c r="G2968" s="28">
        <v>43040</v>
      </c>
      <c r="H2968" s="3">
        <v>8734.07</v>
      </c>
      <c r="I2968" s="1" t="s">
        <v>18</v>
      </c>
      <c r="J2968" s="1" t="s">
        <v>32</v>
      </c>
      <c r="K2968" s="1" t="s">
        <v>20</v>
      </c>
      <c r="L2968" s="1" t="s">
        <v>20</v>
      </c>
      <c r="M2968" s="1" t="s">
        <v>22</v>
      </c>
      <c r="N2968" s="1" t="s">
        <v>22</v>
      </c>
      <c r="O2968" s="1" t="s">
        <v>20</v>
      </c>
      <c r="P2968" s="1" t="str">
        <f>IFERROR( LOOKUP(Table1[[#This Row],[Age]],$AO$3:$AO$8,$AP$3:$AP$8), "Out of Range")</f>
        <v>35-45</v>
      </c>
      <c r="Q2968" s="1" t="str">
        <f>TEXT(Table1[[#This Row],[Date Joined]],"DD")</f>
        <v>01</v>
      </c>
      <c r="R2968" s="1" t="str">
        <f>TEXT(Table1[[#This Row],[Date Joined]],"MMM")</f>
        <v>Nov</v>
      </c>
      <c r="S2968" s="1" t="str">
        <f>TEXT(Table1[[#This Row],[Date Joined]],"YYYY")</f>
        <v>2017</v>
      </c>
    </row>
    <row r="2969" spans="1:19" x14ac:dyDescent="0.3">
      <c r="A2969" s="1" t="s">
        <v>1078</v>
      </c>
      <c r="B2969" s="1" t="s">
        <v>72</v>
      </c>
      <c r="C2969" s="1" t="s">
        <v>24</v>
      </c>
      <c r="D2969" s="2">
        <v>32</v>
      </c>
      <c r="E2969" s="1" t="s">
        <v>16</v>
      </c>
      <c r="F2969" s="1" t="s">
        <v>17</v>
      </c>
      <c r="G2969" s="28">
        <v>42908</v>
      </c>
      <c r="H2969" s="3">
        <v>31121.18</v>
      </c>
      <c r="I2969" s="1" t="s">
        <v>18</v>
      </c>
      <c r="J2969" s="1" t="s">
        <v>19</v>
      </c>
      <c r="K2969" s="1" t="s">
        <v>20</v>
      </c>
      <c r="L2969" s="1" t="s">
        <v>20</v>
      </c>
      <c r="M2969" s="1" t="s">
        <v>53</v>
      </c>
      <c r="N2969" s="1" t="s">
        <v>22</v>
      </c>
      <c r="O2969" s="1" t="s">
        <v>20</v>
      </c>
      <c r="P2969" s="1" t="str">
        <f>IFERROR( LOOKUP(Table1[[#This Row],[Age]],$AO$3:$AO$8,$AP$3:$AP$8), "Out of Range")</f>
        <v>26-35</v>
      </c>
      <c r="Q2969" s="1" t="str">
        <f>TEXT(Table1[[#This Row],[Date Joined]],"DD")</f>
        <v>22</v>
      </c>
      <c r="R2969" s="1" t="str">
        <f>TEXT(Table1[[#This Row],[Date Joined]],"MMM")</f>
        <v>Jun</v>
      </c>
      <c r="S2969" s="1" t="str">
        <f>TEXT(Table1[[#This Row],[Date Joined]],"YYYY")</f>
        <v>2017</v>
      </c>
    </row>
    <row r="2970" spans="1:19" x14ac:dyDescent="0.3">
      <c r="A2970" s="1" t="s">
        <v>3077</v>
      </c>
      <c r="B2970" s="1" t="s">
        <v>96</v>
      </c>
      <c r="C2970" s="1" t="s">
        <v>24</v>
      </c>
      <c r="D2970" s="2">
        <v>43</v>
      </c>
      <c r="E2970" s="1" t="s">
        <v>16</v>
      </c>
      <c r="F2970" s="1" t="s">
        <v>17</v>
      </c>
      <c r="G2970" s="28">
        <v>43040</v>
      </c>
      <c r="H2970" s="3">
        <v>39905.67</v>
      </c>
      <c r="I2970" s="1" t="s">
        <v>18</v>
      </c>
      <c r="J2970" s="1" t="s">
        <v>27</v>
      </c>
      <c r="K2970" s="1" t="s">
        <v>28</v>
      </c>
      <c r="L2970" s="1" t="s">
        <v>20</v>
      </c>
      <c r="M2970" s="1" t="s">
        <v>21</v>
      </c>
      <c r="N2970" s="1" t="s">
        <v>29</v>
      </c>
      <c r="O2970" s="1" t="s">
        <v>20</v>
      </c>
      <c r="P2970" s="1" t="str">
        <f>IFERROR( LOOKUP(Table1[[#This Row],[Age]],$AO$3:$AO$8,$AP$3:$AP$8), "Out of Range")</f>
        <v>35-45</v>
      </c>
      <c r="Q2970" s="1" t="str">
        <f>TEXT(Table1[[#This Row],[Date Joined]],"DD")</f>
        <v>01</v>
      </c>
      <c r="R2970" s="1" t="str">
        <f>TEXT(Table1[[#This Row],[Date Joined]],"MMM")</f>
        <v>Nov</v>
      </c>
      <c r="S2970" s="1" t="str">
        <f>TEXT(Table1[[#This Row],[Date Joined]],"YYYY")</f>
        <v>2017</v>
      </c>
    </row>
    <row r="2971" spans="1:19" x14ac:dyDescent="0.3">
      <c r="A2971" s="1" t="s">
        <v>1080</v>
      </c>
      <c r="B2971" s="1" t="s">
        <v>33</v>
      </c>
      <c r="C2971" s="1" t="s">
        <v>15</v>
      </c>
      <c r="D2971" s="2">
        <v>32</v>
      </c>
      <c r="E2971" s="1" t="s">
        <v>16</v>
      </c>
      <c r="F2971" s="1" t="s">
        <v>17</v>
      </c>
      <c r="G2971" s="28">
        <v>42909</v>
      </c>
      <c r="H2971" s="3">
        <v>127923.09</v>
      </c>
      <c r="I2971" s="1" t="s">
        <v>18</v>
      </c>
      <c r="J2971" s="1" t="s">
        <v>27</v>
      </c>
      <c r="K2971" s="1" t="s">
        <v>28</v>
      </c>
      <c r="L2971" s="1" t="s">
        <v>20</v>
      </c>
      <c r="M2971" s="1" t="s">
        <v>21</v>
      </c>
      <c r="N2971" s="1" t="s">
        <v>22</v>
      </c>
      <c r="O2971" s="1" t="s">
        <v>20</v>
      </c>
      <c r="P2971" s="1" t="str">
        <f>IFERROR( LOOKUP(Table1[[#This Row],[Age]],$AO$3:$AO$8,$AP$3:$AP$8), "Out of Range")</f>
        <v>26-35</v>
      </c>
      <c r="Q2971" s="1" t="str">
        <f>TEXT(Table1[[#This Row],[Date Joined]],"DD")</f>
        <v>23</v>
      </c>
      <c r="R2971" s="1" t="str">
        <f>TEXT(Table1[[#This Row],[Date Joined]],"MMM")</f>
        <v>Jun</v>
      </c>
      <c r="S2971" s="1" t="str">
        <f>TEXT(Table1[[#This Row],[Date Joined]],"YYYY")</f>
        <v>2017</v>
      </c>
    </row>
    <row r="2972" spans="1:19" x14ac:dyDescent="0.3">
      <c r="A2972" s="1" t="s">
        <v>1111</v>
      </c>
      <c r="B2972" s="1" t="s">
        <v>33</v>
      </c>
      <c r="C2972" s="1" t="s">
        <v>24</v>
      </c>
      <c r="D2972" s="2">
        <v>32</v>
      </c>
      <c r="E2972" s="1" t="s">
        <v>16</v>
      </c>
      <c r="F2972" s="1" t="s">
        <v>26</v>
      </c>
      <c r="G2972" s="28">
        <v>42913</v>
      </c>
      <c r="H2972" s="3">
        <v>17929.599999999999</v>
      </c>
      <c r="I2972" s="1" t="s">
        <v>31</v>
      </c>
      <c r="J2972" s="1" t="s">
        <v>27</v>
      </c>
      <c r="K2972" s="1" t="s">
        <v>28</v>
      </c>
      <c r="L2972" s="1" t="s">
        <v>20</v>
      </c>
      <c r="M2972" s="1" t="s">
        <v>22</v>
      </c>
      <c r="N2972" s="1" t="s">
        <v>22</v>
      </c>
      <c r="O2972" s="1" t="s">
        <v>20</v>
      </c>
      <c r="P2972" s="1" t="str">
        <f>IFERROR( LOOKUP(Table1[[#This Row],[Age]],$AO$3:$AO$8,$AP$3:$AP$8), "Out of Range")</f>
        <v>26-35</v>
      </c>
      <c r="Q2972" s="1" t="str">
        <f>TEXT(Table1[[#This Row],[Date Joined]],"DD")</f>
        <v>27</v>
      </c>
      <c r="R2972" s="1" t="str">
        <f>TEXT(Table1[[#This Row],[Date Joined]],"MMM")</f>
        <v>Jun</v>
      </c>
      <c r="S2972" s="1" t="str">
        <f>TEXT(Table1[[#This Row],[Date Joined]],"YYYY")</f>
        <v>2017</v>
      </c>
    </row>
    <row r="2973" spans="1:19" x14ac:dyDescent="0.3">
      <c r="A2973" s="1" t="s">
        <v>3080</v>
      </c>
      <c r="B2973" s="1" t="s">
        <v>43</v>
      </c>
      <c r="C2973" s="1" t="s">
        <v>15</v>
      </c>
      <c r="D2973" s="2">
        <v>59</v>
      </c>
      <c r="E2973" s="1" t="s">
        <v>40</v>
      </c>
      <c r="F2973" s="1" t="s">
        <v>41</v>
      </c>
      <c r="G2973" s="28">
        <v>43040</v>
      </c>
      <c r="H2973" s="3">
        <v>22987.84</v>
      </c>
      <c r="I2973" s="1" t="s">
        <v>18</v>
      </c>
      <c r="J2973" s="1" t="s">
        <v>27</v>
      </c>
      <c r="K2973" s="1" t="s">
        <v>28</v>
      </c>
      <c r="L2973" s="1" t="s">
        <v>20</v>
      </c>
      <c r="M2973" s="1" t="s">
        <v>21</v>
      </c>
      <c r="N2973" s="1" t="s">
        <v>29</v>
      </c>
      <c r="O2973" s="1" t="s">
        <v>20</v>
      </c>
      <c r="P2973" s="1" t="str">
        <f>IFERROR( LOOKUP(Table1[[#This Row],[Age]],$AO$3:$AO$8,$AP$3:$AP$8), "Out of Range")</f>
        <v>55-65</v>
      </c>
      <c r="Q2973" s="1" t="str">
        <f>TEXT(Table1[[#This Row],[Date Joined]],"DD")</f>
        <v>01</v>
      </c>
      <c r="R2973" s="1" t="str">
        <f>TEXT(Table1[[#This Row],[Date Joined]],"MMM")</f>
        <v>Nov</v>
      </c>
      <c r="S2973" s="1" t="str">
        <f>TEXT(Table1[[#This Row],[Date Joined]],"YYYY")</f>
        <v>2017</v>
      </c>
    </row>
    <row r="2974" spans="1:19" x14ac:dyDescent="0.3">
      <c r="A2974" s="1" t="s">
        <v>3081</v>
      </c>
      <c r="B2974" s="1" t="s">
        <v>71</v>
      </c>
      <c r="C2974" s="1" t="s">
        <v>15</v>
      </c>
      <c r="D2974" s="2">
        <v>48</v>
      </c>
      <c r="E2974" s="1" t="s">
        <v>40</v>
      </c>
      <c r="F2974" s="1" t="s">
        <v>26</v>
      </c>
      <c r="G2974" s="28">
        <v>43040</v>
      </c>
      <c r="H2974" s="3">
        <v>16776</v>
      </c>
      <c r="I2974" s="1" t="s">
        <v>18</v>
      </c>
      <c r="J2974" s="1" t="s">
        <v>27</v>
      </c>
      <c r="K2974" s="1" t="s">
        <v>20</v>
      </c>
      <c r="L2974" s="1" t="s">
        <v>20</v>
      </c>
      <c r="M2974" s="1" t="s">
        <v>22</v>
      </c>
      <c r="N2974" s="1" t="s">
        <v>22</v>
      </c>
      <c r="O2974" s="1" t="s">
        <v>28</v>
      </c>
      <c r="P2974" s="1" t="str">
        <f>IFERROR( LOOKUP(Table1[[#This Row],[Age]],$AO$3:$AO$8,$AP$3:$AP$8), "Out of Range")</f>
        <v>45-55</v>
      </c>
      <c r="Q2974" s="1" t="str">
        <f>TEXT(Table1[[#This Row],[Date Joined]],"DD")</f>
        <v>01</v>
      </c>
      <c r="R2974" s="1" t="str">
        <f>TEXT(Table1[[#This Row],[Date Joined]],"MMM")</f>
        <v>Nov</v>
      </c>
      <c r="S2974" s="1" t="str">
        <f>TEXT(Table1[[#This Row],[Date Joined]],"YYYY")</f>
        <v>2017</v>
      </c>
    </row>
    <row r="2975" spans="1:19" x14ac:dyDescent="0.3">
      <c r="A2975" s="1" t="s">
        <v>3082</v>
      </c>
      <c r="B2975" s="1" t="s">
        <v>36</v>
      </c>
      <c r="C2975" s="1" t="s">
        <v>15</v>
      </c>
      <c r="D2975" s="2">
        <v>37</v>
      </c>
      <c r="E2975" s="1" t="s">
        <v>40</v>
      </c>
      <c r="F2975" s="1" t="s">
        <v>17</v>
      </c>
      <c r="G2975" s="28">
        <v>43040</v>
      </c>
      <c r="H2975" s="3">
        <v>23597.1</v>
      </c>
      <c r="I2975" s="1" t="s">
        <v>18</v>
      </c>
      <c r="J2975" s="1" t="s">
        <v>27</v>
      </c>
      <c r="K2975" s="1" t="s">
        <v>28</v>
      </c>
      <c r="L2975" s="1" t="s">
        <v>28</v>
      </c>
      <c r="M2975" s="1" t="s">
        <v>22</v>
      </c>
      <c r="N2975" s="1" t="s">
        <v>22</v>
      </c>
      <c r="O2975" s="1" t="s">
        <v>28</v>
      </c>
      <c r="P2975" s="1" t="str">
        <f>IFERROR( LOOKUP(Table1[[#This Row],[Age]],$AO$3:$AO$8,$AP$3:$AP$8), "Out of Range")</f>
        <v>35-45</v>
      </c>
      <c r="Q2975" s="1" t="str">
        <f>TEXT(Table1[[#This Row],[Date Joined]],"DD")</f>
        <v>01</v>
      </c>
      <c r="R2975" s="1" t="str">
        <f>TEXT(Table1[[#This Row],[Date Joined]],"MMM")</f>
        <v>Nov</v>
      </c>
      <c r="S2975" s="1" t="str">
        <f>TEXT(Table1[[#This Row],[Date Joined]],"YYYY")</f>
        <v>2017</v>
      </c>
    </row>
    <row r="2976" spans="1:19" x14ac:dyDescent="0.3">
      <c r="A2976" s="1" t="s">
        <v>3083</v>
      </c>
      <c r="B2976" s="1" t="s">
        <v>43</v>
      </c>
      <c r="C2976" s="1" t="s">
        <v>24</v>
      </c>
      <c r="D2976" s="2">
        <v>52</v>
      </c>
      <c r="E2976" s="1" t="s">
        <v>40</v>
      </c>
      <c r="F2976" s="1" t="s">
        <v>41</v>
      </c>
      <c r="G2976" s="28">
        <v>43040</v>
      </c>
      <c r="H2976" s="3">
        <v>18223.810000000001</v>
      </c>
      <c r="I2976" s="1" t="s">
        <v>49</v>
      </c>
      <c r="J2976" s="1" t="s">
        <v>32</v>
      </c>
      <c r="K2976" s="1" t="s">
        <v>28</v>
      </c>
      <c r="L2976" s="1" t="s">
        <v>20</v>
      </c>
      <c r="M2976" s="1" t="s">
        <v>21</v>
      </c>
      <c r="N2976" s="1" t="s">
        <v>22</v>
      </c>
      <c r="O2976" s="1" t="s">
        <v>20</v>
      </c>
      <c r="P2976" s="1" t="str">
        <f>IFERROR( LOOKUP(Table1[[#This Row],[Age]],$AO$3:$AO$8,$AP$3:$AP$8), "Out of Range")</f>
        <v>45-55</v>
      </c>
      <c r="Q2976" s="1" t="str">
        <f>TEXT(Table1[[#This Row],[Date Joined]],"DD")</f>
        <v>01</v>
      </c>
      <c r="R2976" s="1" t="str">
        <f>TEXT(Table1[[#This Row],[Date Joined]],"MMM")</f>
        <v>Nov</v>
      </c>
      <c r="S2976" s="1" t="str">
        <f>TEXT(Table1[[#This Row],[Date Joined]],"YYYY")</f>
        <v>2017</v>
      </c>
    </row>
    <row r="2977" spans="1:19" x14ac:dyDescent="0.3">
      <c r="A2977" s="1" t="s">
        <v>3084</v>
      </c>
      <c r="B2977" s="1" t="s">
        <v>54</v>
      </c>
      <c r="C2977" s="1" t="s">
        <v>15</v>
      </c>
      <c r="D2977" s="2">
        <v>56</v>
      </c>
      <c r="E2977" s="1" t="s">
        <v>40</v>
      </c>
      <c r="F2977" s="1" t="s">
        <v>26</v>
      </c>
      <c r="G2977" s="28">
        <v>43040</v>
      </c>
      <c r="H2977" s="3">
        <v>96272.97</v>
      </c>
      <c r="I2977" s="1" t="s">
        <v>31</v>
      </c>
      <c r="J2977" s="1" t="s">
        <v>32</v>
      </c>
      <c r="K2977" s="1" t="s">
        <v>28</v>
      </c>
      <c r="L2977" s="1" t="s">
        <v>20</v>
      </c>
      <c r="M2977" s="1" t="s">
        <v>21</v>
      </c>
      <c r="N2977" s="1" t="s">
        <v>22</v>
      </c>
      <c r="O2977" s="1" t="s">
        <v>20</v>
      </c>
      <c r="P2977" s="1" t="str">
        <f>IFERROR( LOOKUP(Table1[[#This Row],[Age]],$AO$3:$AO$8,$AP$3:$AP$8), "Out of Range")</f>
        <v>55-65</v>
      </c>
      <c r="Q2977" s="1" t="str">
        <f>TEXT(Table1[[#This Row],[Date Joined]],"DD")</f>
        <v>01</v>
      </c>
      <c r="R2977" s="1" t="str">
        <f>TEXT(Table1[[#This Row],[Date Joined]],"MMM")</f>
        <v>Nov</v>
      </c>
      <c r="S2977" s="1" t="str">
        <f>TEXT(Table1[[#This Row],[Date Joined]],"YYYY")</f>
        <v>2017</v>
      </c>
    </row>
    <row r="2978" spans="1:19" x14ac:dyDescent="0.3">
      <c r="A2978" s="1" t="s">
        <v>3085</v>
      </c>
      <c r="B2978" s="1" t="s">
        <v>60</v>
      </c>
      <c r="C2978" s="1" t="s">
        <v>24</v>
      </c>
      <c r="D2978" s="2">
        <v>45</v>
      </c>
      <c r="E2978" s="1" t="s">
        <v>40</v>
      </c>
      <c r="F2978" s="1" t="s">
        <v>41</v>
      </c>
      <c r="G2978" s="28">
        <v>43040</v>
      </c>
      <c r="H2978" s="3">
        <v>50592.78</v>
      </c>
      <c r="I2978" s="1" t="s">
        <v>31</v>
      </c>
      <c r="J2978" s="1" t="s">
        <v>27</v>
      </c>
      <c r="K2978" s="1" t="s">
        <v>28</v>
      </c>
      <c r="L2978" s="1" t="s">
        <v>20</v>
      </c>
      <c r="M2978" s="1" t="s">
        <v>22</v>
      </c>
      <c r="N2978" s="1" t="s">
        <v>22</v>
      </c>
      <c r="O2978" s="1" t="s">
        <v>20</v>
      </c>
      <c r="P2978" s="1" t="str">
        <f>IFERROR( LOOKUP(Table1[[#This Row],[Age]],$AO$3:$AO$8,$AP$3:$AP$8), "Out of Range")</f>
        <v>45-55</v>
      </c>
      <c r="Q2978" s="1" t="str">
        <f>TEXT(Table1[[#This Row],[Date Joined]],"DD")</f>
        <v>01</v>
      </c>
      <c r="R2978" s="1" t="str">
        <f>TEXT(Table1[[#This Row],[Date Joined]],"MMM")</f>
        <v>Nov</v>
      </c>
      <c r="S2978" s="1" t="str">
        <f>TEXT(Table1[[#This Row],[Date Joined]],"YYYY")</f>
        <v>2017</v>
      </c>
    </row>
    <row r="2979" spans="1:19" x14ac:dyDescent="0.3">
      <c r="A2979" s="1" t="s">
        <v>3086</v>
      </c>
      <c r="B2979" s="1" t="s">
        <v>30</v>
      </c>
      <c r="C2979" s="1" t="s">
        <v>15</v>
      </c>
      <c r="D2979" s="2">
        <v>52</v>
      </c>
      <c r="E2979" s="1" t="s">
        <v>40</v>
      </c>
      <c r="F2979" s="1" t="s">
        <v>26</v>
      </c>
      <c r="G2979" s="28">
        <v>43040</v>
      </c>
      <c r="H2979" s="3">
        <v>18862.37</v>
      </c>
      <c r="I2979" s="1" t="s">
        <v>18</v>
      </c>
      <c r="J2979" s="1" t="s">
        <v>32</v>
      </c>
      <c r="K2979" s="1" t="s">
        <v>20</v>
      </c>
      <c r="L2979" s="1" t="s">
        <v>28</v>
      </c>
      <c r="M2979" s="1" t="s">
        <v>21</v>
      </c>
      <c r="N2979" s="1" t="s">
        <v>29</v>
      </c>
      <c r="O2979" s="1" t="s">
        <v>20</v>
      </c>
      <c r="P2979" s="1" t="str">
        <f>IFERROR( LOOKUP(Table1[[#This Row],[Age]],$AO$3:$AO$8,$AP$3:$AP$8), "Out of Range")</f>
        <v>45-55</v>
      </c>
      <c r="Q2979" s="1" t="str">
        <f>TEXT(Table1[[#This Row],[Date Joined]],"DD")</f>
        <v>01</v>
      </c>
      <c r="R2979" s="1" t="str">
        <f>TEXT(Table1[[#This Row],[Date Joined]],"MMM")</f>
        <v>Nov</v>
      </c>
      <c r="S2979" s="1" t="str">
        <f>TEXT(Table1[[#This Row],[Date Joined]],"YYYY")</f>
        <v>2017</v>
      </c>
    </row>
    <row r="2980" spans="1:19" x14ac:dyDescent="0.3">
      <c r="A2980" s="1" t="s">
        <v>3087</v>
      </c>
      <c r="B2980" s="1" t="s">
        <v>103</v>
      </c>
      <c r="C2980" s="1" t="s">
        <v>15</v>
      </c>
      <c r="D2980" s="2">
        <v>57</v>
      </c>
      <c r="E2980" s="1" t="s">
        <v>40</v>
      </c>
      <c r="F2980" s="1" t="s">
        <v>26</v>
      </c>
      <c r="G2980" s="28">
        <v>43040</v>
      </c>
      <c r="H2980" s="3">
        <v>9604.82</v>
      </c>
      <c r="I2980" s="1" t="s">
        <v>31</v>
      </c>
      <c r="J2980" s="1" t="s">
        <v>32</v>
      </c>
      <c r="K2980" s="1" t="s">
        <v>28</v>
      </c>
      <c r="L2980" s="1" t="s">
        <v>20</v>
      </c>
      <c r="M2980" s="1" t="s">
        <v>21</v>
      </c>
      <c r="N2980" s="1" t="s">
        <v>22</v>
      </c>
      <c r="O2980" s="1" t="s">
        <v>20</v>
      </c>
      <c r="P2980" s="1" t="str">
        <f>IFERROR( LOOKUP(Table1[[#This Row],[Age]],$AO$3:$AO$8,$AP$3:$AP$8), "Out of Range")</f>
        <v>55-65</v>
      </c>
      <c r="Q2980" s="1" t="str">
        <f>TEXT(Table1[[#This Row],[Date Joined]],"DD")</f>
        <v>01</v>
      </c>
      <c r="R2980" s="1" t="str">
        <f>TEXT(Table1[[#This Row],[Date Joined]],"MMM")</f>
        <v>Nov</v>
      </c>
      <c r="S2980" s="1" t="str">
        <f>TEXT(Table1[[#This Row],[Date Joined]],"YYYY")</f>
        <v>2017</v>
      </c>
    </row>
    <row r="2981" spans="1:19" x14ac:dyDescent="0.3">
      <c r="A2981" s="1" t="s">
        <v>1126</v>
      </c>
      <c r="B2981" s="1" t="s">
        <v>78</v>
      </c>
      <c r="C2981" s="1" t="s">
        <v>24</v>
      </c>
      <c r="D2981" s="2">
        <v>32</v>
      </c>
      <c r="E2981" s="1" t="s">
        <v>16</v>
      </c>
      <c r="F2981" s="1" t="s">
        <v>17</v>
      </c>
      <c r="G2981" s="28">
        <v>42914</v>
      </c>
      <c r="H2981" s="3">
        <v>83499.63</v>
      </c>
      <c r="I2981" s="1" t="s">
        <v>18</v>
      </c>
      <c r="J2981" s="1" t="s">
        <v>27</v>
      </c>
      <c r="K2981" s="1" t="s">
        <v>28</v>
      </c>
      <c r="L2981" s="1" t="s">
        <v>20</v>
      </c>
      <c r="M2981" s="1" t="s">
        <v>21</v>
      </c>
      <c r="N2981" s="1" t="s">
        <v>22</v>
      </c>
      <c r="O2981" s="1" t="s">
        <v>28</v>
      </c>
      <c r="P2981" s="1" t="str">
        <f>IFERROR( LOOKUP(Table1[[#This Row],[Age]],$AO$3:$AO$8,$AP$3:$AP$8), "Out of Range")</f>
        <v>26-35</v>
      </c>
      <c r="Q2981" s="1" t="str">
        <f>TEXT(Table1[[#This Row],[Date Joined]],"DD")</f>
        <v>28</v>
      </c>
      <c r="R2981" s="1" t="str">
        <f>TEXT(Table1[[#This Row],[Date Joined]],"MMM")</f>
        <v>Jun</v>
      </c>
      <c r="S2981" s="1" t="str">
        <f>TEXT(Table1[[#This Row],[Date Joined]],"YYYY")</f>
        <v>2017</v>
      </c>
    </row>
    <row r="2982" spans="1:19" x14ac:dyDescent="0.3">
      <c r="A2982" s="1" t="s">
        <v>3089</v>
      </c>
      <c r="B2982" s="1" t="s">
        <v>33</v>
      </c>
      <c r="C2982" s="1" t="s">
        <v>24</v>
      </c>
      <c r="D2982" s="2">
        <v>23</v>
      </c>
      <c r="E2982" s="1" t="s">
        <v>16</v>
      </c>
      <c r="F2982" s="1" t="s">
        <v>41</v>
      </c>
      <c r="G2982" s="28">
        <v>43041</v>
      </c>
      <c r="H2982" s="3">
        <v>24504.37</v>
      </c>
      <c r="I2982" s="1" t="s">
        <v>49</v>
      </c>
      <c r="J2982" s="1" t="s">
        <v>27</v>
      </c>
      <c r="K2982" s="1" t="s">
        <v>20</v>
      </c>
      <c r="L2982" s="1" t="s">
        <v>28</v>
      </c>
      <c r="M2982" s="1" t="s">
        <v>22</v>
      </c>
      <c r="N2982" s="1" t="s">
        <v>22</v>
      </c>
      <c r="O2982" s="1" t="s">
        <v>28</v>
      </c>
      <c r="P2982" s="1" t="str">
        <f>IFERROR( LOOKUP(Table1[[#This Row],[Age]],$AO$3:$AO$8,$AP$3:$AP$8), "Out of Range")</f>
        <v>15-25</v>
      </c>
      <c r="Q2982" s="1" t="str">
        <f>TEXT(Table1[[#This Row],[Date Joined]],"DD")</f>
        <v>02</v>
      </c>
      <c r="R2982" s="1" t="str">
        <f>TEXT(Table1[[#This Row],[Date Joined]],"MMM")</f>
        <v>Nov</v>
      </c>
      <c r="S2982" s="1" t="str">
        <f>TEXT(Table1[[#This Row],[Date Joined]],"YYYY")</f>
        <v>2017</v>
      </c>
    </row>
    <row r="2983" spans="1:19" x14ac:dyDescent="0.3">
      <c r="A2983" s="1" t="s">
        <v>3090</v>
      </c>
      <c r="B2983" s="1" t="s">
        <v>51</v>
      </c>
      <c r="C2983" s="1" t="s">
        <v>15</v>
      </c>
      <c r="D2983" s="2">
        <v>46</v>
      </c>
      <c r="E2983" s="1" t="s">
        <v>16</v>
      </c>
      <c r="F2983" s="1" t="s">
        <v>17</v>
      </c>
      <c r="G2983" s="28">
        <v>43041</v>
      </c>
      <c r="H2983" s="3">
        <v>26502.87</v>
      </c>
      <c r="I2983" s="1" t="s">
        <v>49</v>
      </c>
      <c r="J2983" s="1" t="s">
        <v>27</v>
      </c>
      <c r="K2983" s="1" t="s">
        <v>20</v>
      </c>
      <c r="L2983" s="1" t="s">
        <v>20</v>
      </c>
      <c r="M2983" s="1" t="s">
        <v>21</v>
      </c>
      <c r="N2983" s="1" t="s">
        <v>22</v>
      </c>
      <c r="O2983" s="1" t="s">
        <v>20</v>
      </c>
      <c r="P2983" s="1" t="str">
        <f>IFERROR( LOOKUP(Table1[[#This Row],[Age]],$AO$3:$AO$8,$AP$3:$AP$8), "Out of Range")</f>
        <v>45-55</v>
      </c>
      <c r="Q2983" s="1" t="str">
        <f>TEXT(Table1[[#This Row],[Date Joined]],"DD")</f>
        <v>02</v>
      </c>
      <c r="R2983" s="1" t="str">
        <f>TEXT(Table1[[#This Row],[Date Joined]],"MMM")</f>
        <v>Nov</v>
      </c>
      <c r="S2983" s="1" t="str">
        <f>TEXT(Table1[[#This Row],[Date Joined]],"YYYY")</f>
        <v>2017</v>
      </c>
    </row>
    <row r="2984" spans="1:19" x14ac:dyDescent="0.3">
      <c r="A2984" s="1" t="s">
        <v>1184</v>
      </c>
      <c r="B2984" s="1" t="s">
        <v>43</v>
      </c>
      <c r="C2984" s="1" t="s">
        <v>15</v>
      </c>
      <c r="D2984" s="2">
        <v>32</v>
      </c>
      <c r="E2984" s="1" t="s">
        <v>16</v>
      </c>
      <c r="F2984" s="1" t="s">
        <v>26</v>
      </c>
      <c r="G2984" s="28">
        <v>42920</v>
      </c>
      <c r="H2984" s="3">
        <v>117479.28</v>
      </c>
      <c r="I2984" s="1" t="s">
        <v>18</v>
      </c>
      <c r="J2984" s="1" t="s">
        <v>32</v>
      </c>
      <c r="K2984" s="1" t="s">
        <v>28</v>
      </c>
      <c r="L2984" s="1" t="s">
        <v>28</v>
      </c>
      <c r="M2984" s="1" t="s">
        <v>22</v>
      </c>
      <c r="N2984" s="1" t="s">
        <v>22</v>
      </c>
      <c r="O2984" s="1" t="s">
        <v>20</v>
      </c>
      <c r="P2984" s="1" t="str">
        <f>IFERROR( LOOKUP(Table1[[#This Row],[Age]],$AO$3:$AO$8,$AP$3:$AP$8), "Out of Range")</f>
        <v>26-35</v>
      </c>
      <c r="Q2984" s="1" t="str">
        <f>TEXT(Table1[[#This Row],[Date Joined]],"DD")</f>
        <v>04</v>
      </c>
      <c r="R2984" s="1" t="str">
        <f>TEXT(Table1[[#This Row],[Date Joined]],"MMM")</f>
        <v>Jul</v>
      </c>
      <c r="S2984" s="1" t="str">
        <f>TEXT(Table1[[#This Row],[Date Joined]],"YYYY")</f>
        <v>2017</v>
      </c>
    </row>
    <row r="2985" spans="1:19" x14ac:dyDescent="0.3">
      <c r="A2985" s="1" t="s">
        <v>3092</v>
      </c>
      <c r="B2985" s="1" t="s">
        <v>75</v>
      </c>
      <c r="C2985" s="1" t="s">
        <v>15</v>
      </c>
      <c r="D2985" s="2">
        <v>34</v>
      </c>
      <c r="E2985" s="1" t="s">
        <v>16</v>
      </c>
      <c r="F2985" s="1" t="s">
        <v>41</v>
      </c>
      <c r="G2985" s="28">
        <v>43041</v>
      </c>
      <c r="H2985" s="3">
        <v>44394.76</v>
      </c>
      <c r="I2985" s="1" t="s">
        <v>18</v>
      </c>
      <c r="J2985" s="1" t="s">
        <v>27</v>
      </c>
      <c r="K2985" s="1" t="s">
        <v>28</v>
      </c>
      <c r="L2985" s="1" t="s">
        <v>20</v>
      </c>
      <c r="M2985" s="1" t="s">
        <v>53</v>
      </c>
      <c r="N2985" s="1" t="s">
        <v>22</v>
      </c>
      <c r="O2985" s="1" t="s">
        <v>20</v>
      </c>
      <c r="P2985" s="1" t="str">
        <f>IFERROR( LOOKUP(Table1[[#This Row],[Age]],$AO$3:$AO$8,$AP$3:$AP$8), "Out of Range")</f>
        <v>26-35</v>
      </c>
      <c r="Q2985" s="1" t="str">
        <f>TEXT(Table1[[#This Row],[Date Joined]],"DD")</f>
        <v>02</v>
      </c>
      <c r="R2985" s="1" t="str">
        <f>TEXT(Table1[[#This Row],[Date Joined]],"MMM")</f>
        <v>Nov</v>
      </c>
      <c r="S2985" s="1" t="str">
        <f>TEXT(Table1[[#This Row],[Date Joined]],"YYYY")</f>
        <v>2017</v>
      </c>
    </row>
    <row r="2986" spans="1:19" x14ac:dyDescent="0.3">
      <c r="A2986" s="1" t="s">
        <v>3093</v>
      </c>
      <c r="B2986" s="1" t="s">
        <v>61</v>
      </c>
      <c r="C2986" s="1" t="s">
        <v>15</v>
      </c>
      <c r="D2986" s="2">
        <v>37</v>
      </c>
      <c r="E2986" s="1" t="s">
        <v>16</v>
      </c>
      <c r="F2986" s="1" t="s">
        <v>17</v>
      </c>
      <c r="G2986" s="28">
        <v>43041</v>
      </c>
      <c r="H2986" s="3">
        <v>20175.45</v>
      </c>
      <c r="I2986" s="1" t="s">
        <v>31</v>
      </c>
      <c r="J2986" s="1" t="s">
        <v>32</v>
      </c>
      <c r="K2986" s="1" t="s">
        <v>20</v>
      </c>
      <c r="L2986" s="1" t="s">
        <v>20</v>
      </c>
      <c r="M2986" s="1" t="s">
        <v>21</v>
      </c>
      <c r="N2986" s="1" t="s">
        <v>22</v>
      </c>
      <c r="O2986" s="1" t="s">
        <v>20</v>
      </c>
      <c r="P2986" s="1" t="str">
        <f>IFERROR( LOOKUP(Table1[[#This Row],[Age]],$AO$3:$AO$8,$AP$3:$AP$8), "Out of Range")</f>
        <v>35-45</v>
      </c>
      <c r="Q2986" s="1" t="str">
        <f>TEXT(Table1[[#This Row],[Date Joined]],"DD")</f>
        <v>02</v>
      </c>
      <c r="R2986" s="1" t="str">
        <f>TEXT(Table1[[#This Row],[Date Joined]],"MMM")</f>
        <v>Nov</v>
      </c>
      <c r="S2986" s="1" t="str">
        <f>TEXT(Table1[[#This Row],[Date Joined]],"YYYY")</f>
        <v>2017</v>
      </c>
    </row>
    <row r="2987" spans="1:19" x14ac:dyDescent="0.3">
      <c r="A2987" s="1" t="s">
        <v>3094</v>
      </c>
      <c r="B2987" s="1" t="s">
        <v>23</v>
      </c>
      <c r="C2987" s="1" t="s">
        <v>24</v>
      </c>
      <c r="D2987" s="2">
        <v>18</v>
      </c>
      <c r="E2987" s="1" t="s">
        <v>16</v>
      </c>
      <c r="F2987" s="1" t="s">
        <v>41</v>
      </c>
      <c r="G2987" s="28">
        <v>43041</v>
      </c>
      <c r="H2987" s="3">
        <v>13851.34</v>
      </c>
      <c r="I2987" s="1" t="s">
        <v>31</v>
      </c>
      <c r="J2987" s="1" t="s">
        <v>27</v>
      </c>
      <c r="K2987" s="1" t="s">
        <v>20</v>
      </c>
      <c r="L2987" s="1" t="s">
        <v>20</v>
      </c>
      <c r="M2987" s="1" t="s">
        <v>21</v>
      </c>
      <c r="N2987" s="1" t="s">
        <v>22</v>
      </c>
      <c r="O2987" s="1" t="s">
        <v>28</v>
      </c>
      <c r="P2987" s="1" t="str">
        <f>IFERROR( LOOKUP(Table1[[#This Row],[Age]],$AO$3:$AO$8,$AP$3:$AP$8), "Out of Range")</f>
        <v>15-25</v>
      </c>
      <c r="Q2987" s="1" t="str">
        <f>TEXT(Table1[[#This Row],[Date Joined]],"DD")</f>
        <v>02</v>
      </c>
      <c r="R2987" s="1" t="str">
        <f>TEXT(Table1[[#This Row],[Date Joined]],"MMM")</f>
        <v>Nov</v>
      </c>
      <c r="S2987" s="1" t="str">
        <f>TEXT(Table1[[#This Row],[Date Joined]],"YYYY")</f>
        <v>2017</v>
      </c>
    </row>
    <row r="2988" spans="1:19" x14ac:dyDescent="0.3">
      <c r="A2988" s="1" t="s">
        <v>3095</v>
      </c>
      <c r="B2988" s="1" t="s">
        <v>60</v>
      </c>
      <c r="C2988" s="1" t="s">
        <v>15</v>
      </c>
      <c r="D2988" s="2">
        <v>48</v>
      </c>
      <c r="E2988" s="1" t="s">
        <v>40</v>
      </c>
      <c r="F2988" s="1" t="s">
        <v>41</v>
      </c>
      <c r="G2988" s="28">
        <v>43041</v>
      </c>
      <c r="H2988" s="3">
        <v>43093.64</v>
      </c>
      <c r="I2988" s="1" t="s">
        <v>31</v>
      </c>
      <c r="J2988" s="1" t="s">
        <v>32</v>
      </c>
      <c r="K2988" s="1" t="s">
        <v>20</v>
      </c>
      <c r="L2988" s="1" t="s">
        <v>20</v>
      </c>
      <c r="M2988" s="1" t="s">
        <v>21</v>
      </c>
      <c r="N2988" s="1" t="s">
        <v>22</v>
      </c>
      <c r="O2988" s="1" t="s">
        <v>20</v>
      </c>
      <c r="P2988" s="1" t="str">
        <f>IFERROR( LOOKUP(Table1[[#This Row],[Age]],$AO$3:$AO$8,$AP$3:$AP$8), "Out of Range")</f>
        <v>45-55</v>
      </c>
      <c r="Q2988" s="1" t="str">
        <f>TEXT(Table1[[#This Row],[Date Joined]],"DD")</f>
        <v>02</v>
      </c>
      <c r="R2988" s="1" t="str">
        <f>TEXT(Table1[[#This Row],[Date Joined]],"MMM")</f>
        <v>Nov</v>
      </c>
      <c r="S2988" s="1" t="str">
        <f>TEXT(Table1[[#This Row],[Date Joined]],"YYYY")</f>
        <v>2017</v>
      </c>
    </row>
    <row r="2989" spans="1:19" x14ac:dyDescent="0.3">
      <c r="A2989" s="1" t="s">
        <v>3096</v>
      </c>
      <c r="B2989" s="1" t="s">
        <v>83</v>
      </c>
      <c r="C2989" s="1" t="s">
        <v>15</v>
      </c>
      <c r="D2989" s="2">
        <v>58</v>
      </c>
      <c r="E2989" s="1" t="s">
        <v>40</v>
      </c>
      <c r="F2989" s="1" t="s">
        <v>26</v>
      </c>
      <c r="G2989" s="28">
        <v>43041</v>
      </c>
      <c r="H2989" s="3">
        <v>58827.69</v>
      </c>
      <c r="I2989" s="1" t="s">
        <v>18</v>
      </c>
      <c r="J2989" s="1" t="s">
        <v>27</v>
      </c>
      <c r="K2989" s="1" t="s">
        <v>28</v>
      </c>
      <c r="L2989" s="1" t="s">
        <v>20</v>
      </c>
      <c r="M2989" s="1" t="s">
        <v>21</v>
      </c>
      <c r="N2989" s="1" t="s">
        <v>22</v>
      </c>
      <c r="O2989" s="1" t="s">
        <v>20</v>
      </c>
      <c r="P2989" s="1" t="str">
        <f>IFERROR( LOOKUP(Table1[[#This Row],[Age]],$AO$3:$AO$8,$AP$3:$AP$8), "Out of Range")</f>
        <v>55-65</v>
      </c>
      <c r="Q2989" s="1" t="str">
        <f>TEXT(Table1[[#This Row],[Date Joined]],"DD")</f>
        <v>02</v>
      </c>
      <c r="R2989" s="1" t="str">
        <f>TEXT(Table1[[#This Row],[Date Joined]],"MMM")</f>
        <v>Nov</v>
      </c>
      <c r="S2989" s="1" t="str">
        <f>TEXT(Table1[[#This Row],[Date Joined]],"YYYY")</f>
        <v>2017</v>
      </c>
    </row>
    <row r="2990" spans="1:19" x14ac:dyDescent="0.3">
      <c r="A2990" s="1" t="s">
        <v>3097</v>
      </c>
      <c r="B2990" s="1" t="s">
        <v>33</v>
      </c>
      <c r="C2990" s="1" t="s">
        <v>24</v>
      </c>
      <c r="D2990" s="2">
        <v>52</v>
      </c>
      <c r="E2990" s="1" t="s">
        <v>40</v>
      </c>
      <c r="F2990" s="1" t="s">
        <v>41</v>
      </c>
      <c r="G2990" s="28">
        <v>43041</v>
      </c>
      <c r="H2990" s="3">
        <v>24988.9</v>
      </c>
      <c r="I2990" s="1" t="s">
        <v>31</v>
      </c>
      <c r="J2990" s="1" t="s">
        <v>27</v>
      </c>
      <c r="K2990" s="1" t="s">
        <v>20</v>
      </c>
      <c r="L2990" s="1" t="s">
        <v>20</v>
      </c>
      <c r="M2990" s="1" t="s">
        <v>21</v>
      </c>
      <c r="N2990" s="1" t="s">
        <v>29</v>
      </c>
      <c r="O2990" s="1" t="s">
        <v>28</v>
      </c>
      <c r="P2990" s="1" t="str">
        <f>IFERROR( LOOKUP(Table1[[#This Row],[Age]],$AO$3:$AO$8,$AP$3:$AP$8), "Out of Range")</f>
        <v>45-55</v>
      </c>
      <c r="Q2990" s="1" t="str">
        <f>TEXT(Table1[[#This Row],[Date Joined]],"DD")</f>
        <v>02</v>
      </c>
      <c r="R2990" s="1" t="str">
        <f>TEXT(Table1[[#This Row],[Date Joined]],"MMM")</f>
        <v>Nov</v>
      </c>
      <c r="S2990" s="1" t="str">
        <f>TEXT(Table1[[#This Row],[Date Joined]],"YYYY")</f>
        <v>2017</v>
      </c>
    </row>
    <row r="2991" spans="1:19" x14ac:dyDescent="0.3">
      <c r="A2991" s="1" t="s">
        <v>1190</v>
      </c>
      <c r="B2991" s="1" t="s">
        <v>95</v>
      </c>
      <c r="C2991" s="1" t="s">
        <v>24</v>
      </c>
      <c r="D2991" s="2">
        <v>32</v>
      </c>
      <c r="E2991" s="1" t="s">
        <v>25</v>
      </c>
      <c r="F2991" s="1" t="s">
        <v>41</v>
      </c>
      <c r="G2991" s="28">
        <v>42920</v>
      </c>
      <c r="H2991" s="3">
        <v>30523.69</v>
      </c>
      <c r="I2991" s="1" t="s">
        <v>18</v>
      </c>
      <c r="J2991" s="1" t="s">
        <v>27</v>
      </c>
      <c r="K2991" s="1" t="s">
        <v>20</v>
      </c>
      <c r="L2991" s="1" t="s">
        <v>20</v>
      </c>
      <c r="M2991" s="1" t="s">
        <v>21</v>
      </c>
      <c r="N2991" s="1" t="s">
        <v>22</v>
      </c>
      <c r="O2991" s="1" t="s">
        <v>20</v>
      </c>
      <c r="P2991" s="1" t="str">
        <f>IFERROR( LOOKUP(Table1[[#This Row],[Age]],$AO$3:$AO$8,$AP$3:$AP$8), "Out of Range")</f>
        <v>26-35</v>
      </c>
      <c r="Q2991" s="1" t="str">
        <f>TEXT(Table1[[#This Row],[Date Joined]],"DD")</f>
        <v>04</v>
      </c>
      <c r="R2991" s="1" t="str">
        <f>TEXT(Table1[[#This Row],[Date Joined]],"MMM")</f>
        <v>Jul</v>
      </c>
      <c r="S2991" s="1" t="str">
        <f>TEXT(Table1[[#This Row],[Date Joined]],"YYYY")</f>
        <v>2017</v>
      </c>
    </row>
    <row r="2992" spans="1:19" x14ac:dyDescent="0.3">
      <c r="A2992" s="1" t="s">
        <v>3099</v>
      </c>
      <c r="B2992" s="1" t="s">
        <v>61</v>
      </c>
      <c r="C2992" s="1" t="s">
        <v>15</v>
      </c>
      <c r="D2992" s="2">
        <v>54</v>
      </c>
      <c r="E2992" s="1" t="s">
        <v>40</v>
      </c>
      <c r="F2992" s="1" t="s">
        <v>26</v>
      </c>
      <c r="G2992" s="28">
        <v>43041</v>
      </c>
      <c r="H2992" s="3">
        <v>30455.16</v>
      </c>
      <c r="I2992" s="1" t="s">
        <v>18</v>
      </c>
      <c r="J2992" s="1" t="s">
        <v>19</v>
      </c>
      <c r="K2992" s="1" t="s">
        <v>28</v>
      </c>
      <c r="L2992" s="1" t="s">
        <v>20</v>
      </c>
      <c r="M2992" s="1" t="s">
        <v>21</v>
      </c>
      <c r="N2992" s="1" t="s">
        <v>29</v>
      </c>
      <c r="O2992" s="1" t="s">
        <v>20</v>
      </c>
      <c r="P2992" s="1" t="str">
        <f>IFERROR( LOOKUP(Table1[[#This Row],[Age]],$AO$3:$AO$8,$AP$3:$AP$8), "Out of Range")</f>
        <v>45-55</v>
      </c>
      <c r="Q2992" s="1" t="str">
        <f>TEXT(Table1[[#This Row],[Date Joined]],"DD")</f>
        <v>02</v>
      </c>
      <c r="R2992" s="1" t="str">
        <f>TEXT(Table1[[#This Row],[Date Joined]],"MMM")</f>
        <v>Nov</v>
      </c>
      <c r="S2992" s="1" t="str">
        <f>TEXT(Table1[[#This Row],[Date Joined]],"YYYY")</f>
        <v>2017</v>
      </c>
    </row>
    <row r="2993" spans="1:19" x14ac:dyDescent="0.3">
      <c r="A2993" s="1" t="s">
        <v>3100</v>
      </c>
      <c r="B2993" s="1" t="s">
        <v>88</v>
      </c>
      <c r="C2993" s="1" t="s">
        <v>24</v>
      </c>
      <c r="D2993" s="2">
        <v>18</v>
      </c>
      <c r="E2993" s="1" t="s">
        <v>16</v>
      </c>
      <c r="F2993" s="1" t="s">
        <v>17</v>
      </c>
      <c r="G2993" s="28">
        <v>43042</v>
      </c>
      <c r="H2993" s="3">
        <v>47341.34</v>
      </c>
      <c r="I2993" s="1" t="s">
        <v>49</v>
      </c>
      <c r="J2993" s="1" t="s">
        <v>32</v>
      </c>
      <c r="K2993" s="1" t="s">
        <v>28</v>
      </c>
      <c r="L2993" s="1" t="s">
        <v>20</v>
      </c>
      <c r="M2993" s="1" t="s">
        <v>21</v>
      </c>
      <c r="N2993" s="1" t="s">
        <v>22</v>
      </c>
      <c r="O2993" s="1" t="s">
        <v>20</v>
      </c>
      <c r="P2993" s="1" t="str">
        <f>IFERROR( LOOKUP(Table1[[#This Row],[Age]],$AO$3:$AO$8,$AP$3:$AP$8), "Out of Range")</f>
        <v>15-25</v>
      </c>
      <c r="Q2993" s="1" t="str">
        <f>TEXT(Table1[[#This Row],[Date Joined]],"DD")</f>
        <v>03</v>
      </c>
      <c r="R2993" s="1" t="str">
        <f>TEXT(Table1[[#This Row],[Date Joined]],"MMM")</f>
        <v>Nov</v>
      </c>
      <c r="S2993" s="1" t="str">
        <f>TEXT(Table1[[#This Row],[Date Joined]],"YYYY")</f>
        <v>2017</v>
      </c>
    </row>
    <row r="2994" spans="1:19" x14ac:dyDescent="0.3">
      <c r="A2994" s="1" t="s">
        <v>3101</v>
      </c>
      <c r="B2994" s="1" t="s">
        <v>35</v>
      </c>
      <c r="C2994" s="1" t="s">
        <v>15</v>
      </c>
      <c r="D2994" s="2">
        <v>37</v>
      </c>
      <c r="E2994" s="1" t="s">
        <v>16</v>
      </c>
      <c r="F2994" s="1" t="s">
        <v>26</v>
      </c>
      <c r="G2994" s="28">
        <v>43042</v>
      </c>
      <c r="H2994" s="3">
        <v>7051.1</v>
      </c>
      <c r="I2994" s="1" t="s">
        <v>18</v>
      </c>
      <c r="J2994" s="1" t="s">
        <v>27</v>
      </c>
      <c r="K2994" s="1" t="s">
        <v>28</v>
      </c>
      <c r="L2994" s="1" t="s">
        <v>20</v>
      </c>
      <c r="M2994" s="1" t="s">
        <v>21</v>
      </c>
      <c r="N2994" s="1" t="s">
        <v>69</v>
      </c>
      <c r="O2994" s="1" t="s">
        <v>20</v>
      </c>
      <c r="P2994" s="1" t="str">
        <f>IFERROR( LOOKUP(Table1[[#This Row],[Age]],$AO$3:$AO$8,$AP$3:$AP$8), "Out of Range")</f>
        <v>35-45</v>
      </c>
      <c r="Q2994" s="1" t="str">
        <f>TEXT(Table1[[#This Row],[Date Joined]],"DD")</f>
        <v>03</v>
      </c>
      <c r="R2994" s="1" t="str">
        <f>TEXT(Table1[[#This Row],[Date Joined]],"MMM")</f>
        <v>Nov</v>
      </c>
      <c r="S2994" s="1" t="str">
        <f>TEXT(Table1[[#This Row],[Date Joined]],"YYYY")</f>
        <v>2017</v>
      </c>
    </row>
    <row r="2995" spans="1:19" x14ac:dyDescent="0.3">
      <c r="A2995" s="1" t="s">
        <v>3102</v>
      </c>
      <c r="B2995" s="1" t="s">
        <v>43</v>
      </c>
      <c r="C2995" s="1" t="s">
        <v>24</v>
      </c>
      <c r="D2995" s="2">
        <v>35</v>
      </c>
      <c r="E2995" s="1" t="s">
        <v>16</v>
      </c>
      <c r="F2995" s="1" t="s">
        <v>17</v>
      </c>
      <c r="G2995" s="28">
        <v>43042</v>
      </c>
      <c r="H2995" s="3">
        <v>25852.79</v>
      </c>
      <c r="I2995" s="1" t="s">
        <v>18</v>
      </c>
      <c r="J2995" s="1" t="s">
        <v>27</v>
      </c>
      <c r="K2995" s="1" t="s">
        <v>28</v>
      </c>
      <c r="L2995" s="1" t="s">
        <v>20</v>
      </c>
      <c r="M2995" s="1" t="s">
        <v>22</v>
      </c>
      <c r="N2995" s="1" t="s">
        <v>22</v>
      </c>
      <c r="O2995" s="1" t="s">
        <v>20</v>
      </c>
      <c r="P2995" s="1" t="str">
        <f>IFERROR( LOOKUP(Table1[[#This Row],[Age]],$AO$3:$AO$8,$AP$3:$AP$8), "Out of Range")</f>
        <v>35-45</v>
      </c>
      <c r="Q2995" s="1" t="str">
        <f>TEXT(Table1[[#This Row],[Date Joined]],"DD")</f>
        <v>03</v>
      </c>
      <c r="R2995" s="1" t="str">
        <f>TEXT(Table1[[#This Row],[Date Joined]],"MMM")</f>
        <v>Nov</v>
      </c>
      <c r="S2995" s="1" t="str">
        <f>TEXT(Table1[[#This Row],[Date Joined]],"YYYY")</f>
        <v>2017</v>
      </c>
    </row>
    <row r="2996" spans="1:19" x14ac:dyDescent="0.3">
      <c r="A2996" s="1" t="s">
        <v>1239</v>
      </c>
      <c r="B2996" s="1" t="s">
        <v>36</v>
      </c>
      <c r="C2996" s="1" t="s">
        <v>24</v>
      </c>
      <c r="D2996" s="2">
        <v>32</v>
      </c>
      <c r="E2996" s="1" t="s">
        <v>34</v>
      </c>
      <c r="F2996" s="1" t="s">
        <v>17</v>
      </c>
      <c r="G2996" s="28">
        <v>42924</v>
      </c>
      <c r="H2996" s="3">
        <v>57766.46</v>
      </c>
      <c r="I2996" s="1" t="s">
        <v>18</v>
      </c>
      <c r="J2996" s="1" t="s">
        <v>32</v>
      </c>
      <c r="K2996" s="1" t="s">
        <v>20</v>
      </c>
      <c r="L2996" s="1" t="s">
        <v>20</v>
      </c>
      <c r="M2996" s="1" t="s">
        <v>21</v>
      </c>
      <c r="N2996" s="1" t="s">
        <v>22</v>
      </c>
      <c r="O2996" s="1" t="s">
        <v>20</v>
      </c>
      <c r="P2996" s="1" t="str">
        <f>IFERROR( LOOKUP(Table1[[#This Row],[Age]],$AO$3:$AO$8,$AP$3:$AP$8), "Out of Range")</f>
        <v>26-35</v>
      </c>
      <c r="Q2996" s="1" t="str">
        <f>TEXT(Table1[[#This Row],[Date Joined]],"DD")</f>
        <v>08</v>
      </c>
      <c r="R2996" s="1" t="str">
        <f>TEXT(Table1[[#This Row],[Date Joined]],"MMM")</f>
        <v>Jul</v>
      </c>
      <c r="S2996" s="1" t="str">
        <f>TEXT(Table1[[#This Row],[Date Joined]],"YYYY")</f>
        <v>2017</v>
      </c>
    </row>
    <row r="2997" spans="1:19" x14ac:dyDescent="0.3">
      <c r="A2997" s="1" t="s">
        <v>3104</v>
      </c>
      <c r="B2997" s="1" t="s">
        <v>39</v>
      </c>
      <c r="C2997" s="1" t="s">
        <v>24</v>
      </c>
      <c r="D2997" s="2">
        <v>44</v>
      </c>
      <c r="E2997" s="1" t="s">
        <v>16</v>
      </c>
      <c r="F2997" s="1" t="s">
        <v>26</v>
      </c>
      <c r="G2997" s="28">
        <v>43042</v>
      </c>
      <c r="H2997" s="3">
        <v>7218.27</v>
      </c>
      <c r="I2997" s="1" t="s">
        <v>31</v>
      </c>
      <c r="J2997" s="1" t="s">
        <v>27</v>
      </c>
      <c r="K2997" s="1" t="s">
        <v>28</v>
      </c>
      <c r="L2997" s="1" t="s">
        <v>20</v>
      </c>
      <c r="M2997" s="1" t="s">
        <v>22</v>
      </c>
      <c r="N2997" s="1" t="s">
        <v>22</v>
      </c>
      <c r="O2997" s="1" t="s">
        <v>20</v>
      </c>
      <c r="P2997" s="1" t="str">
        <f>IFERROR( LOOKUP(Table1[[#This Row],[Age]],$AO$3:$AO$8,$AP$3:$AP$8), "Out of Range")</f>
        <v>35-45</v>
      </c>
      <c r="Q2997" s="1" t="str">
        <f>TEXT(Table1[[#This Row],[Date Joined]],"DD")</f>
        <v>03</v>
      </c>
      <c r="R2997" s="1" t="str">
        <f>TEXT(Table1[[#This Row],[Date Joined]],"MMM")</f>
        <v>Nov</v>
      </c>
      <c r="S2997" s="1" t="str">
        <f>TEXT(Table1[[#This Row],[Date Joined]],"YYYY")</f>
        <v>2017</v>
      </c>
    </row>
    <row r="2998" spans="1:19" x14ac:dyDescent="0.3">
      <c r="A2998" s="1" t="s">
        <v>1253</v>
      </c>
      <c r="B2998" s="1" t="s">
        <v>55</v>
      </c>
      <c r="C2998" s="1" t="s">
        <v>15</v>
      </c>
      <c r="D2998" s="2">
        <v>32</v>
      </c>
      <c r="E2998" s="1" t="s">
        <v>16</v>
      </c>
      <c r="F2998" s="1" t="s">
        <v>26</v>
      </c>
      <c r="G2998" s="28">
        <v>42926</v>
      </c>
      <c r="H2998" s="3">
        <v>136826.22</v>
      </c>
      <c r="I2998" s="1" t="s">
        <v>18</v>
      </c>
      <c r="J2998" s="1" t="s">
        <v>32</v>
      </c>
      <c r="K2998" s="1" t="s">
        <v>28</v>
      </c>
      <c r="L2998" s="1" t="s">
        <v>20</v>
      </c>
      <c r="M2998" s="1" t="s">
        <v>21</v>
      </c>
      <c r="N2998" s="1" t="s">
        <v>22</v>
      </c>
      <c r="O2998" s="1" t="s">
        <v>20</v>
      </c>
      <c r="P2998" s="1" t="str">
        <f>IFERROR( LOOKUP(Table1[[#This Row],[Age]],$AO$3:$AO$8,$AP$3:$AP$8), "Out of Range")</f>
        <v>26-35</v>
      </c>
      <c r="Q2998" s="1" t="str">
        <f>TEXT(Table1[[#This Row],[Date Joined]],"DD")</f>
        <v>10</v>
      </c>
      <c r="R2998" s="1" t="str">
        <f>TEXT(Table1[[#This Row],[Date Joined]],"MMM")</f>
        <v>Jul</v>
      </c>
      <c r="S2998" s="1" t="str">
        <f>TEXT(Table1[[#This Row],[Date Joined]],"YYYY")</f>
        <v>2017</v>
      </c>
    </row>
    <row r="2999" spans="1:19" x14ac:dyDescent="0.3">
      <c r="A2999" s="1" t="s">
        <v>1262</v>
      </c>
      <c r="B2999" s="1" t="s">
        <v>72</v>
      </c>
      <c r="C2999" s="1" t="s">
        <v>24</v>
      </c>
      <c r="D2999" s="2">
        <v>32</v>
      </c>
      <c r="E2999" s="1" t="s">
        <v>16</v>
      </c>
      <c r="F2999" s="1" t="s">
        <v>17</v>
      </c>
      <c r="G2999" s="28">
        <v>42927</v>
      </c>
      <c r="H2999" s="3">
        <v>53562.85</v>
      </c>
      <c r="I2999" s="1" t="s">
        <v>49</v>
      </c>
      <c r="J2999" s="1" t="s">
        <v>32</v>
      </c>
      <c r="K2999" s="1" t="s">
        <v>28</v>
      </c>
      <c r="L2999" s="1" t="s">
        <v>20</v>
      </c>
      <c r="M2999" s="1" t="s">
        <v>53</v>
      </c>
      <c r="N2999" s="1" t="s">
        <v>22</v>
      </c>
      <c r="O2999" s="1" t="s">
        <v>20</v>
      </c>
      <c r="P2999" s="1" t="str">
        <f>IFERROR( LOOKUP(Table1[[#This Row],[Age]],$AO$3:$AO$8,$AP$3:$AP$8), "Out of Range")</f>
        <v>26-35</v>
      </c>
      <c r="Q2999" s="1" t="str">
        <f>TEXT(Table1[[#This Row],[Date Joined]],"DD")</f>
        <v>11</v>
      </c>
      <c r="R2999" s="1" t="str">
        <f>TEXT(Table1[[#This Row],[Date Joined]],"MMM")</f>
        <v>Jul</v>
      </c>
      <c r="S2999" s="1" t="str">
        <f>TEXT(Table1[[#This Row],[Date Joined]],"YYYY")</f>
        <v>2017</v>
      </c>
    </row>
    <row r="3000" spans="1:19" x14ac:dyDescent="0.3">
      <c r="A3000" s="1" t="s">
        <v>1267</v>
      </c>
      <c r="B3000" s="1" t="s">
        <v>74</v>
      </c>
      <c r="C3000" s="1" t="s">
        <v>15</v>
      </c>
      <c r="D3000" s="2">
        <v>32</v>
      </c>
      <c r="E3000" s="1" t="s">
        <v>16</v>
      </c>
      <c r="F3000" s="1" t="s">
        <v>17</v>
      </c>
      <c r="G3000" s="28">
        <v>42927</v>
      </c>
      <c r="H3000" s="3">
        <v>9658.07</v>
      </c>
      <c r="I3000" s="1" t="s">
        <v>31</v>
      </c>
      <c r="J3000" s="1" t="s">
        <v>32</v>
      </c>
      <c r="K3000" s="1" t="s">
        <v>20</v>
      </c>
      <c r="L3000" s="1" t="s">
        <v>20</v>
      </c>
      <c r="M3000" s="1" t="s">
        <v>21</v>
      </c>
      <c r="N3000" s="1" t="s">
        <v>22</v>
      </c>
      <c r="O3000" s="1" t="s">
        <v>20</v>
      </c>
      <c r="P3000" s="1" t="str">
        <f>IFERROR( LOOKUP(Table1[[#This Row],[Age]],$AO$3:$AO$8,$AP$3:$AP$8), "Out of Range")</f>
        <v>26-35</v>
      </c>
      <c r="Q3000" s="1" t="str">
        <f>TEXT(Table1[[#This Row],[Date Joined]],"DD")</f>
        <v>11</v>
      </c>
      <c r="R3000" s="1" t="str">
        <f>TEXT(Table1[[#This Row],[Date Joined]],"MMM")</f>
        <v>Jul</v>
      </c>
      <c r="S3000" s="1" t="str">
        <f>TEXT(Table1[[#This Row],[Date Joined]],"YYYY")</f>
        <v>2017</v>
      </c>
    </row>
    <row r="3001" spans="1:19" x14ac:dyDescent="0.3">
      <c r="A3001" s="1" t="s">
        <v>1281</v>
      </c>
      <c r="B3001" s="1" t="s">
        <v>83</v>
      </c>
      <c r="C3001" s="1" t="s">
        <v>24</v>
      </c>
      <c r="D3001" s="2">
        <v>32</v>
      </c>
      <c r="E3001" s="1" t="s">
        <v>16</v>
      </c>
      <c r="F3001" s="1" t="s">
        <v>17</v>
      </c>
      <c r="G3001" s="28">
        <v>42928</v>
      </c>
      <c r="H3001" s="3">
        <v>104960.46</v>
      </c>
      <c r="I3001" s="1" t="s">
        <v>18</v>
      </c>
      <c r="J3001" s="1" t="s">
        <v>27</v>
      </c>
      <c r="K3001" s="1" t="s">
        <v>28</v>
      </c>
      <c r="L3001" s="1" t="s">
        <v>20</v>
      </c>
      <c r="M3001" s="1" t="s">
        <v>22</v>
      </c>
      <c r="N3001" s="1" t="s">
        <v>22</v>
      </c>
      <c r="O3001" s="1" t="s">
        <v>20</v>
      </c>
      <c r="P3001" s="1" t="str">
        <f>IFERROR( LOOKUP(Table1[[#This Row],[Age]],$AO$3:$AO$8,$AP$3:$AP$8), "Out of Range")</f>
        <v>26-35</v>
      </c>
      <c r="Q3001" s="1" t="str">
        <f>TEXT(Table1[[#This Row],[Date Joined]],"DD")</f>
        <v>12</v>
      </c>
      <c r="R3001" s="1" t="str">
        <f>TEXT(Table1[[#This Row],[Date Joined]],"MMM")</f>
        <v>Jul</v>
      </c>
      <c r="S3001" s="1" t="str">
        <f>TEXT(Table1[[#This Row],[Date Joined]],"YYYY")</f>
        <v>2017</v>
      </c>
    </row>
    <row r="3002" spans="1:19" x14ac:dyDescent="0.3">
      <c r="A3002" s="1" t="s">
        <v>3109</v>
      </c>
      <c r="B3002" s="1" t="s">
        <v>43</v>
      </c>
      <c r="C3002" s="1" t="s">
        <v>15</v>
      </c>
      <c r="D3002" s="2">
        <v>47</v>
      </c>
      <c r="E3002" s="1" t="s">
        <v>16</v>
      </c>
      <c r="F3002" s="1" t="s">
        <v>26</v>
      </c>
      <c r="G3002" s="28">
        <v>43042</v>
      </c>
      <c r="H3002" s="3">
        <v>12799.21</v>
      </c>
      <c r="I3002" s="1" t="s">
        <v>18</v>
      </c>
      <c r="J3002" s="1" t="s">
        <v>27</v>
      </c>
      <c r="K3002" s="1" t="s">
        <v>20</v>
      </c>
      <c r="L3002" s="1" t="s">
        <v>28</v>
      </c>
      <c r="M3002" s="1" t="s">
        <v>53</v>
      </c>
      <c r="N3002" s="1" t="s">
        <v>22</v>
      </c>
      <c r="O3002" s="1" t="s">
        <v>20</v>
      </c>
      <c r="P3002" s="1" t="str">
        <f>IFERROR( LOOKUP(Table1[[#This Row],[Age]],$AO$3:$AO$8,$AP$3:$AP$8), "Out of Range")</f>
        <v>45-55</v>
      </c>
      <c r="Q3002" s="1" t="str">
        <f>TEXT(Table1[[#This Row],[Date Joined]],"DD")</f>
        <v>03</v>
      </c>
      <c r="R3002" s="1" t="str">
        <f>TEXT(Table1[[#This Row],[Date Joined]],"MMM")</f>
        <v>Nov</v>
      </c>
      <c r="S3002" s="1" t="str">
        <f>TEXT(Table1[[#This Row],[Date Joined]],"YYYY")</f>
        <v>2017</v>
      </c>
    </row>
    <row r="3003" spans="1:19" x14ac:dyDescent="0.3">
      <c r="A3003" s="1" t="s">
        <v>3110</v>
      </c>
      <c r="B3003" s="1" t="s">
        <v>35</v>
      </c>
      <c r="C3003" s="1" t="s">
        <v>15</v>
      </c>
      <c r="D3003" s="2">
        <v>23</v>
      </c>
      <c r="E3003" s="1" t="s">
        <v>16</v>
      </c>
      <c r="F3003" s="1" t="s">
        <v>17</v>
      </c>
      <c r="G3003" s="28">
        <v>43042</v>
      </c>
      <c r="H3003" s="3">
        <v>955.1</v>
      </c>
      <c r="I3003" s="1" t="s">
        <v>18</v>
      </c>
      <c r="J3003" s="1" t="s">
        <v>27</v>
      </c>
      <c r="K3003" s="1" t="s">
        <v>28</v>
      </c>
      <c r="L3003" s="1" t="s">
        <v>20</v>
      </c>
      <c r="M3003" s="1" t="s">
        <v>22</v>
      </c>
      <c r="N3003" s="1" t="s">
        <v>22</v>
      </c>
      <c r="O3003" s="1" t="s">
        <v>20</v>
      </c>
      <c r="P3003" s="1" t="str">
        <f>IFERROR( LOOKUP(Table1[[#This Row],[Age]],$AO$3:$AO$8,$AP$3:$AP$8), "Out of Range")</f>
        <v>15-25</v>
      </c>
      <c r="Q3003" s="1" t="str">
        <f>TEXT(Table1[[#This Row],[Date Joined]],"DD")</f>
        <v>03</v>
      </c>
      <c r="R3003" s="1" t="str">
        <f>TEXT(Table1[[#This Row],[Date Joined]],"MMM")</f>
        <v>Nov</v>
      </c>
      <c r="S3003" s="1" t="str">
        <f>TEXT(Table1[[#This Row],[Date Joined]],"YYYY")</f>
        <v>2017</v>
      </c>
    </row>
    <row r="3004" spans="1:19" x14ac:dyDescent="0.3">
      <c r="A3004" s="1" t="s">
        <v>3111</v>
      </c>
      <c r="B3004" s="1" t="s">
        <v>44</v>
      </c>
      <c r="C3004" s="1" t="s">
        <v>15</v>
      </c>
      <c r="D3004" s="2">
        <v>54</v>
      </c>
      <c r="E3004" s="1" t="s">
        <v>40</v>
      </c>
      <c r="F3004" s="1" t="s">
        <v>26</v>
      </c>
      <c r="G3004" s="28">
        <v>43042</v>
      </c>
      <c r="H3004" s="3">
        <v>102931.46</v>
      </c>
      <c r="I3004" s="1" t="s">
        <v>31</v>
      </c>
      <c r="J3004" s="1" t="s">
        <v>27</v>
      </c>
      <c r="K3004" s="1" t="s">
        <v>28</v>
      </c>
      <c r="L3004" s="1" t="s">
        <v>20</v>
      </c>
      <c r="M3004" s="1" t="s">
        <v>21</v>
      </c>
      <c r="N3004" s="1" t="s">
        <v>22</v>
      </c>
      <c r="O3004" s="1" t="s">
        <v>20</v>
      </c>
      <c r="P3004" s="1" t="str">
        <f>IFERROR( LOOKUP(Table1[[#This Row],[Age]],$AO$3:$AO$8,$AP$3:$AP$8), "Out of Range")</f>
        <v>45-55</v>
      </c>
      <c r="Q3004" s="1" t="str">
        <f>TEXT(Table1[[#This Row],[Date Joined]],"DD")</f>
        <v>03</v>
      </c>
      <c r="R3004" s="1" t="str">
        <f>TEXT(Table1[[#This Row],[Date Joined]],"MMM")</f>
        <v>Nov</v>
      </c>
      <c r="S3004" s="1" t="str">
        <f>TEXT(Table1[[#This Row],[Date Joined]],"YYYY")</f>
        <v>2017</v>
      </c>
    </row>
    <row r="3005" spans="1:19" x14ac:dyDescent="0.3">
      <c r="A3005" s="1" t="s">
        <v>3112</v>
      </c>
      <c r="B3005" s="1" t="s">
        <v>73</v>
      </c>
      <c r="C3005" s="1" t="s">
        <v>15</v>
      </c>
      <c r="D3005" s="2">
        <v>51</v>
      </c>
      <c r="E3005" s="1" t="s">
        <v>40</v>
      </c>
      <c r="F3005" s="1" t="s">
        <v>26</v>
      </c>
      <c r="G3005" s="28">
        <v>43042</v>
      </c>
      <c r="H3005" s="3">
        <v>77888.789999999994</v>
      </c>
      <c r="I3005" s="1" t="s">
        <v>31</v>
      </c>
      <c r="J3005" s="1" t="s">
        <v>32</v>
      </c>
      <c r="K3005" s="1" t="s">
        <v>20</v>
      </c>
      <c r="L3005" s="1" t="s">
        <v>20</v>
      </c>
      <c r="M3005" s="1" t="s">
        <v>21</v>
      </c>
      <c r="N3005" s="1" t="s">
        <v>22</v>
      </c>
      <c r="O3005" s="1" t="s">
        <v>20</v>
      </c>
      <c r="P3005" s="1" t="str">
        <f>IFERROR( LOOKUP(Table1[[#This Row],[Age]],$AO$3:$AO$8,$AP$3:$AP$8), "Out of Range")</f>
        <v>45-55</v>
      </c>
      <c r="Q3005" s="1" t="str">
        <f>TEXT(Table1[[#This Row],[Date Joined]],"DD")</f>
        <v>03</v>
      </c>
      <c r="R3005" s="1" t="str">
        <f>TEXT(Table1[[#This Row],[Date Joined]],"MMM")</f>
        <v>Nov</v>
      </c>
      <c r="S3005" s="1" t="str">
        <f>TEXT(Table1[[#This Row],[Date Joined]],"YYYY")</f>
        <v>2017</v>
      </c>
    </row>
    <row r="3006" spans="1:19" x14ac:dyDescent="0.3">
      <c r="A3006" s="1" t="s">
        <v>3113</v>
      </c>
      <c r="B3006" s="1" t="s">
        <v>78</v>
      </c>
      <c r="C3006" s="1" t="s">
        <v>15</v>
      </c>
      <c r="D3006" s="2">
        <v>39</v>
      </c>
      <c r="E3006" s="1" t="s">
        <v>40</v>
      </c>
      <c r="F3006" s="1" t="s">
        <v>17</v>
      </c>
      <c r="G3006" s="28">
        <v>43042</v>
      </c>
      <c r="H3006" s="3">
        <v>104047.85</v>
      </c>
      <c r="I3006" s="1" t="s">
        <v>18</v>
      </c>
      <c r="J3006" s="1" t="s">
        <v>27</v>
      </c>
      <c r="K3006" s="1" t="s">
        <v>28</v>
      </c>
      <c r="L3006" s="1" t="s">
        <v>20</v>
      </c>
      <c r="M3006" s="1" t="s">
        <v>21</v>
      </c>
      <c r="N3006" s="1" t="s">
        <v>38</v>
      </c>
      <c r="O3006" s="1" t="s">
        <v>20</v>
      </c>
      <c r="P3006" s="1" t="str">
        <f>IFERROR( LOOKUP(Table1[[#This Row],[Age]],$AO$3:$AO$8,$AP$3:$AP$8), "Out of Range")</f>
        <v>35-45</v>
      </c>
      <c r="Q3006" s="1" t="str">
        <f>TEXT(Table1[[#This Row],[Date Joined]],"DD")</f>
        <v>03</v>
      </c>
      <c r="R3006" s="1" t="str">
        <f>TEXT(Table1[[#This Row],[Date Joined]],"MMM")</f>
        <v>Nov</v>
      </c>
      <c r="S3006" s="1" t="str">
        <f>TEXT(Table1[[#This Row],[Date Joined]],"YYYY")</f>
        <v>2017</v>
      </c>
    </row>
    <row r="3007" spans="1:19" x14ac:dyDescent="0.3">
      <c r="A3007" s="1" t="s">
        <v>3114</v>
      </c>
      <c r="B3007" s="1" t="s">
        <v>60</v>
      </c>
      <c r="C3007" s="1" t="s">
        <v>24</v>
      </c>
      <c r="D3007" s="2">
        <v>34</v>
      </c>
      <c r="E3007" s="1" t="s">
        <v>34</v>
      </c>
      <c r="F3007" s="1" t="s">
        <v>17</v>
      </c>
      <c r="G3007" s="28">
        <v>43042</v>
      </c>
      <c r="H3007" s="3">
        <v>173679.25</v>
      </c>
      <c r="I3007" s="1" t="s">
        <v>18</v>
      </c>
      <c r="J3007" s="1" t="s">
        <v>27</v>
      </c>
      <c r="K3007" s="1" t="s">
        <v>20</v>
      </c>
      <c r="L3007" s="1" t="s">
        <v>20</v>
      </c>
      <c r="M3007" s="1" t="s">
        <v>21</v>
      </c>
      <c r="N3007" s="1" t="s">
        <v>69</v>
      </c>
      <c r="O3007" s="1" t="s">
        <v>28</v>
      </c>
      <c r="P3007" s="1" t="str">
        <f>IFERROR( LOOKUP(Table1[[#This Row],[Age]],$AO$3:$AO$8,$AP$3:$AP$8), "Out of Range")</f>
        <v>26-35</v>
      </c>
      <c r="Q3007" s="1" t="str">
        <f>TEXT(Table1[[#This Row],[Date Joined]],"DD")</f>
        <v>03</v>
      </c>
      <c r="R3007" s="1" t="str">
        <f>TEXT(Table1[[#This Row],[Date Joined]],"MMM")</f>
        <v>Nov</v>
      </c>
      <c r="S3007" s="1" t="str">
        <f>TEXT(Table1[[#This Row],[Date Joined]],"YYYY")</f>
        <v>2017</v>
      </c>
    </row>
    <row r="3008" spans="1:19" x14ac:dyDescent="0.3">
      <c r="A3008" s="1" t="s">
        <v>3115</v>
      </c>
      <c r="B3008" s="1" t="s">
        <v>102</v>
      </c>
      <c r="C3008" s="1" t="s">
        <v>24</v>
      </c>
      <c r="D3008" s="2">
        <v>43</v>
      </c>
      <c r="E3008" s="1" t="s">
        <v>34</v>
      </c>
      <c r="F3008" s="1" t="s">
        <v>17</v>
      </c>
      <c r="G3008" s="28">
        <v>43042</v>
      </c>
      <c r="H3008" s="3">
        <v>49755.040000000001</v>
      </c>
      <c r="I3008" s="1" t="s">
        <v>18</v>
      </c>
      <c r="J3008" s="1" t="s">
        <v>22</v>
      </c>
      <c r="K3008" s="1" t="s">
        <v>20</v>
      </c>
      <c r="L3008" s="1" t="s">
        <v>20</v>
      </c>
      <c r="M3008" s="1" t="s">
        <v>21</v>
      </c>
      <c r="N3008" s="1" t="s">
        <v>22</v>
      </c>
      <c r="O3008" s="1" t="s">
        <v>28</v>
      </c>
      <c r="P3008" s="1" t="str">
        <f>IFERROR( LOOKUP(Table1[[#This Row],[Age]],$AO$3:$AO$8,$AP$3:$AP$8), "Out of Range")</f>
        <v>35-45</v>
      </c>
      <c r="Q3008" s="1" t="str">
        <f>TEXT(Table1[[#This Row],[Date Joined]],"DD")</f>
        <v>03</v>
      </c>
      <c r="R3008" s="1" t="str">
        <f>TEXT(Table1[[#This Row],[Date Joined]],"MMM")</f>
        <v>Nov</v>
      </c>
      <c r="S3008" s="1" t="str">
        <f>TEXT(Table1[[#This Row],[Date Joined]],"YYYY")</f>
        <v>2017</v>
      </c>
    </row>
    <row r="3009" spans="1:19" x14ac:dyDescent="0.3">
      <c r="A3009" s="1" t="s">
        <v>3116</v>
      </c>
      <c r="B3009" s="1" t="s">
        <v>107</v>
      </c>
      <c r="C3009" s="1" t="s">
        <v>15</v>
      </c>
      <c r="D3009" s="2">
        <v>43</v>
      </c>
      <c r="E3009" s="1" t="s">
        <v>34</v>
      </c>
      <c r="F3009" s="1" t="s">
        <v>41</v>
      </c>
      <c r="G3009" s="28">
        <v>43042</v>
      </c>
      <c r="H3009" s="3">
        <v>116898.76</v>
      </c>
      <c r="I3009" s="1" t="s">
        <v>18</v>
      </c>
      <c r="J3009" s="1" t="s">
        <v>27</v>
      </c>
      <c r="K3009" s="1" t="s">
        <v>28</v>
      </c>
      <c r="L3009" s="1" t="s">
        <v>20</v>
      </c>
      <c r="M3009" s="1" t="s">
        <v>21</v>
      </c>
      <c r="N3009" s="1" t="s">
        <v>29</v>
      </c>
      <c r="O3009" s="1" t="s">
        <v>20</v>
      </c>
      <c r="P3009" s="1" t="str">
        <f>IFERROR( LOOKUP(Table1[[#This Row],[Age]],$AO$3:$AO$8,$AP$3:$AP$8), "Out of Range")</f>
        <v>35-45</v>
      </c>
      <c r="Q3009" s="1" t="str">
        <f>TEXT(Table1[[#This Row],[Date Joined]],"DD")</f>
        <v>03</v>
      </c>
      <c r="R3009" s="1" t="str">
        <f>TEXT(Table1[[#This Row],[Date Joined]],"MMM")</f>
        <v>Nov</v>
      </c>
      <c r="S3009" s="1" t="str">
        <f>TEXT(Table1[[#This Row],[Date Joined]],"YYYY")</f>
        <v>2017</v>
      </c>
    </row>
    <row r="3010" spans="1:19" x14ac:dyDescent="0.3">
      <c r="A3010" s="1" t="s">
        <v>1284</v>
      </c>
      <c r="B3010" s="1" t="s">
        <v>87</v>
      </c>
      <c r="C3010" s="1" t="s">
        <v>24</v>
      </c>
      <c r="D3010" s="2">
        <v>32</v>
      </c>
      <c r="E3010" s="1" t="s">
        <v>16</v>
      </c>
      <c r="F3010" s="1" t="s">
        <v>17</v>
      </c>
      <c r="G3010" s="28">
        <v>42928</v>
      </c>
      <c r="H3010" s="3">
        <v>19551.45</v>
      </c>
      <c r="I3010" s="1" t="s">
        <v>18</v>
      </c>
      <c r="J3010" s="1" t="s">
        <v>19</v>
      </c>
      <c r="K3010" s="1" t="s">
        <v>20</v>
      </c>
      <c r="L3010" s="1" t="s">
        <v>20</v>
      </c>
      <c r="M3010" s="1" t="s">
        <v>22</v>
      </c>
      <c r="N3010" s="1" t="s">
        <v>22</v>
      </c>
      <c r="O3010" s="1" t="s">
        <v>20</v>
      </c>
      <c r="P3010" s="1" t="str">
        <f>IFERROR( LOOKUP(Table1[[#This Row],[Age]],$AO$3:$AO$8,$AP$3:$AP$8), "Out of Range")</f>
        <v>26-35</v>
      </c>
      <c r="Q3010" s="1" t="str">
        <f>TEXT(Table1[[#This Row],[Date Joined]],"DD")</f>
        <v>12</v>
      </c>
      <c r="R3010" s="1" t="str">
        <f>TEXT(Table1[[#This Row],[Date Joined]],"MMM")</f>
        <v>Jul</v>
      </c>
      <c r="S3010" s="1" t="str">
        <f>TEXT(Table1[[#This Row],[Date Joined]],"YYYY")</f>
        <v>2017</v>
      </c>
    </row>
    <row r="3011" spans="1:19" x14ac:dyDescent="0.3">
      <c r="A3011" s="1" t="s">
        <v>3118</v>
      </c>
      <c r="B3011" s="1" t="s">
        <v>108</v>
      </c>
      <c r="C3011" s="1" t="s">
        <v>24</v>
      </c>
      <c r="D3011" s="2">
        <v>56</v>
      </c>
      <c r="E3011" s="1" t="s">
        <v>16</v>
      </c>
      <c r="F3011" s="1" t="s">
        <v>17</v>
      </c>
      <c r="G3011" s="28">
        <v>43043</v>
      </c>
      <c r="H3011" s="3">
        <v>70815.19</v>
      </c>
      <c r="I3011" s="1" t="s">
        <v>18</v>
      </c>
      <c r="J3011" s="1" t="s">
        <v>19</v>
      </c>
      <c r="K3011" s="1" t="s">
        <v>28</v>
      </c>
      <c r="L3011" s="1" t="s">
        <v>20</v>
      </c>
      <c r="M3011" s="1" t="s">
        <v>53</v>
      </c>
      <c r="N3011" s="1" t="s">
        <v>22</v>
      </c>
      <c r="O3011" s="1" t="s">
        <v>20</v>
      </c>
      <c r="P3011" s="1" t="str">
        <f>IFERROR( LOOKUP(Table1[[#This Row],[Age]],$AO$3:$AO$8,$AP$3:$AP$8), "Out of Range")</f>
        <v>55-65</v>
      </c>
      <c r="Q3011" s="1" t="str">
        <f>TEXT(Table1[[#This Row],[Date Joined]],"DD")</f>
        <v>04</v>
      </c>
      <c r="R3011" s="1" t="str">
        <f>TEXT(Table1[[#This Row],[Date Joined]],"MMM")</f>
        <v>Nov</v>
      </c>
      <c r="S3011" s="1" t="str">
        <f>TEXT(Table1[[#This Row],[Date Joined]],"YYYY")</f>
        <v>2017</v>
      </c>
    </row>
    <row r="3012" spans="1:19" x14ac:dyDescent="0.3">
      <c r="A3012" s="1" t="s">
        <v>3119</v>
      </c>
      <c r="B3012" s="1" t="s">
        <v>102</v>
      </c>
      <c r="C3012" s="1" t="s">
        <v>15</v>
      </c>
      <c r="D3012" s="2">
        <v>41</v>
      </c>
      <c r="E3012" s="1" t="s">
        <v>16</v>
      </c>
      <c r="F3012" s="1" t="s">
        <v>17</v>
      </c>
      <c r="G3012" s="28">
        <v>43043</v>
      </c>
      <c r="H3012" s="3">
        <v>3976.61</v>
      </c>
      <c r="I3012" s="1" t="s">
        <v>31</v>
      </c>
      <c r="J3012" s="1" t="s">
        <v>32</v>
      </c>
      <c r="K3012" s="1" t="s">
        <v>28</v>
      </c>
      <c r="L3012" s="1" t="s">
        <v>20</v>
      </c>
      <c r="M3012" s="1" t="s">
        <v>22</v>
      </c>
      <c r="N3012" s="1" t="s">
        <v>22</v>
      </c>
      <c r="O3012" s="1" t="s">
        <v>20</v>
      </c>
      <c r="P3012" s="1" t="str">
        <f>IFERROR( LOOKUP(Table1[[#This Row],[Age]],$AO$3:$AO$8,$AP$3:$AP$8), "Out of Range")</f>
        <v>35-45</v>
      </c>
      <c r="Q3012" s="1" t="str">
        <f>TEXT(Table1[[#This Row],[Date Joined]],"DD")</f>
        <v>04</v>
      </c>
      <c r="R3012" s="1" t="str">
        <f>TEXT(Table1[[#This Row],[Date Joined]],"MMM")</f>
        <v>Nov</v>
      </c>
      <c r="S3012" s="1" t="str">
        <f>TEXT(Table1[[#This Row],[Date Joined]],"YYYY")</f>
        <v>2017</v>
      </c>
    </row>
    <row r="3013" spans="1:19" x14ac:dyDescent="0.3">
      <c r="A3013" s="1" t="s">
        <v>1297</v>
      </c>
      <c r="B3013" s="1" t="s">
        <v>39</v>
      </c>
      <c r="C3013" s="1" t="s">
        <v>24</v>
      </c>
      <c r="D3013" s="2">
        <v>32</v>
      </c>
      <c r="E3013" s="1" t="s">
        <v>16</v>
      </c>
      <c r="F3013" s="1" t="s">
        <v>41</v>
      </c>
      <c r="G3013" s="28">
        <v>42929</v>
      </c>
      <c r="H3013" s="3">
        <v>113740.6</v>
      </c>
      <c r="I3013" s="1" t="s">
        <v>18</v>
      </c>
      <c r="J3013" s="1" t="s">
        <v>19</v>
      </c>
      <c r="K3013" s="1" t="s">
        <v>20</v>
      </c>
      <c r="L3013" s="1" t="s">
        <v>20</v>
      </c>
      <c r="M3013" s="1" t="s">
        <v>22</v>
      </c>
      <c r="N3013" s="1" t="s">
        <v>22</v>
      </c>
      <c r="O3013" s="1" t="s">
        <v>20</v>
      </c>
      <c r="P3013" s="1" t="str">
        <f>IFERROR( LOOKUP(Table1[[#This Row],[Age]],$AO$3:$AO$8,$AP$3:$AP$8), "Out of Range")</f>
        <v>26-35</v>
      </c>
      <c r="Q3013" s="1" t="str">
        <f>TEXT(Table1[[#This Row],[Date Joined]],"DD")</f>
        <v>13</v>
      </c>
      <c r="R3013" s="1" t="str">
        <f>TEXT(Table1[[#This Row],[Date Joined]],"MMM")</f>
        <v>Jul</v>
      </c>
      <c r="S3013" s="1" t="str">
        <f>TEXT(Table1[[#This Row],[Date Joined]],"YYYY")</f>
        <v>2017</v>
      </c>
    </row>
    <row r="3014" spans="1:19" x14ac:dyDescent="0.3">
      <c r="A3014" s="1" t="s">
        <v>3121</v>
      </c>
      <c r="B3014" s="1" t="s">
        <v>73</v>
      </c>
      <c r="C3014" s="1" t="s">
        <v>15</v>
      </c>
      <c r="D3014" s="2">
        <v>49</v>
      </c>
      <c r="E3014" s="1" t="s">
        <v>40</v>
      </c>
      <c r="F3014" s="1" t="s">
        <v>26</v>
      </c>
      <c r="G3014" s="28">
        <v>43043</v>
      </c>
      <c r="H3014" s="3">
        <v>25837.94</v>
      </c>
      <c r="I3014" s="1" t="s">
        <v>18</v>
      </c>
      <c r="J3014" s="1" t="s">
        <v>27</v>
      </c>
      <c r="K3014" s="1" t="s">
        <v>28</v>
      </c>
      <c r="L3014" s="1" t="s">
        <v>20</v>
      </c>
      <c r="M3014" s="1" t="s">
        <v>21</v>
      </c>
      <c r="N3014" s="1" t="s">
        <v>22</v>
      </c>
      <c r="O3014" s="1" t="s">
        <v>20</v>
      </c>
      <c r="P3014" s="1" t="str">
        <f>IFERROR( LOOKUP(Table1[[#This Row],[Age]],$AO$3:$AO$8,$AP$3:$AP$8), "Out of Range")</f>
        <v>45-55</v>
      </c>
      <c r="Q3014" s="1" t="str">
        <f>TEXT(Table1[[#This Row],[Date Joined]],"DD")</f>
        <v>04</v>
      </c>
      <c r="R3014" s="1" t="str">
        <f>TEXT(Table1[[#This Row],[Date Joined]],"MMM")</f>
        <v>Nov</v>
      </c>
      <c r="S3014" s="1" t="str">
        <f>TEXT(Table1[[#This Row],[Date Joined]],"YYYY")</f>
        <v>2017</v>
      </c>
    </row>
    <row r="3015" spans="1:19" x14ac:dyDescent="0.3">
      <c r="A3015" s="1" t="s">
        <v>3122</v>
      </c>
      <c r="B3015" s="1" t="s">
        <v>64</v>
      </c>
      <c r="C3015" s="1" t="s">
        <v>15</v>
      </c>
      <c r="D3015" s="2">
        <v>60</v>
      </c>
      <c r="E3015" s="1" t="s">
        <v>40</v>
      </c>
      <c r="F3015" s="1" t="s">
        <v>41</v>
      </c>
      <c r="G3015" s="28">
        <v>43043</v>
      </c>
      <c r="H3015" s="3">
        <v>82347.69</v>
      </c>
      <c r="I3015" s="1" t="s">
        <v>18</v>
      </c>
      <c r="J3015" s="1" t="s">
        <v>32</v>
      </c>
      <c r="K3015" s="1" t="s">
        <v>28</v>
      </c>
      <c r="L3015" s="1" t="s">
        <v>20</v>
      </c>
      <c r="M3015" s="1" t="s">
        <v>21</v>
      </c>
      <c r="N3015" s="1" t="s">
        <v>22</v>
      </c>
      <c r="O3015" s="1" t="s">
        <v>28</v>
      </c>
      <c r="P3015" s="1" t="str">
        <f>IFERROR( LOOKUP(Table1[[#This Row],[Age]],$AO$3:$AO$8,$AP$3:$AP$8), "Out of Range")</f>
        <v>55-65</v>
      </c>
      <c r="Q3015" s="1" t="str">
        <f>TEXT(Table1[[#This Row],[Date Joined]],"DD")</f>
        <v>04</v>
      </c>
      <c r="R3015" s="1" t="str">
        <f>TEXT(Table1[[#This Row],[Date Joined]],"MMM")</f>
        <v>Nov</v>
      </c>
      <c r="S3015" s="1" t="str">
        <f>TEXT(Table1[[#This Row],[Date Joined]],"YYYY")</f>
        <v>2017</v>
      </c>
    </row>
    <row r="3016" spans="1:19" x14ac:dyDescent="0.3">
      <c r="A3016" s="1" t="s">
        <v>3123</v>
      </c>
      <c r="B3016" s="1" t="s">
        <v>66</v>
      </c>
      <c r="C3016" s="1" t="s">
        <v>24</v>
      </c>
      <c r="D3016" s="2">
        <v>18</v>
      </c>
      <c r="E3016" s="1" t="s">
        <v>34</v>
      </c>
      <c r="F3016" s="1" t="s">
        <v>41</v>
      </c>
      <c r="G3016" s="28">
        <v>43043</v>
      </c>
      <c r="H3016" s="3">
        <v>27722.04</v>
      </c>
      <c r="I3016" s="1" t="s">
        <v>18</v>
      </c>
      <c r="J3016" s="1" t="s">
        <v>27</v>
      </c>
      <c r="K3016" s="1" t="s">
        <v>28</v>
      </c>
      <c r="L3016" s="1" t="s">
        <v>20</v>
      </c>
      <c r="M3016" s="1" t="s">
        <v>21</v>
      </c>
      <c r="N3016" s="1" t="s">
        <v>22</v>
      </c>
      <c r="O3016" s="1" t="s">
        <v>20</v>
      </c>
      <c r="P3016" s="1" t="str">
        <f>IFERROR( LOOKUP(Table1[[#This Row],[Age]],$AO$3:$AO$8,$AP$3:$AP$8), "Out of Range")</f>
        <v>15-25</v>
      </c>
      <c r="Q3016" s="1" t="str">
        <f>TEXT(Table1[[#This Row],[Date Joined]],"DD")</f>
        <v>04</v>
      </c>
      <c r="R3016" s="1" t="str">
        <f>TEXT(Table1[[#This Row],[Date Joined]],"MMM")</f>
        <v>Nov</v>
      </c>
      <c r="S3016" s="1" t="str">
        <f>TEXT(Table1[[#This Row],[Date Joined]],"YYYY")</f>
        <v>2017</v>
      </c>
    </row>
    <row r="3017" spans="1:19" x14ac:dyDescent="0.3">
      <c r="A3017" s="1" t="s">
        <v>3124</v>
      </c>
      <c r="B3017" s="1" t="s">
        <v>81</v>
      </c>
      <c r="C3017" s="1" t="s">
        <v>15</v>
      </c>
      <c r="D3017" s="2">
        <v>36</v>
      </c>
      <c r="E3017" s="1" t="s">
        <v>16</v>
      </c>
      <c r="F3017" s="1" t="s">
        <v>17</v>
      </c>
      <c r="G3017" s="28">
        <v>43044</v>
      </c>
      <c r="H3017" s="3">
        <v>26600.99</v>
      </c>
      <c r="I3017" s="1" t="s">
        <v>18</v>
      </c>
      <c r="J3017" s="1" t="s">
        <v>32</v>
      </c>
      <c r="K3017" s="1" t="s">
        <v>20</v>
      </c>
      <c r="L3017" s="1" t="s">
        <v>20</v>
      </c>
      <c r="M3017" s="1" t="s">
        <v>21</v>
      </c>
      <c r="N3017" s="1" t="s">
        <v>22</v>
      </c>
      <c r="O3017" s="1" t="s">
        <v>20</v>
      </c>
      <c r="P3017" s="1" t="str">
        <f>IFERROR( LOOKUP(Table1[[#This Row],[Age]],$AO$3:$AO$8,$AP$3:$AP$8), "Out of Range")</f>
        <v>35-45</v>
      </c>
      <c r="Q3017" s="1" t="str">
        <f>TEXT(Table1[[#This Row],[Date Joined]],"DD")</f>
        <v>05</v>
      </c>
      <c r="R3017" s="1" t="str">
        <f>TEXT(Table1[[#This Row],[Date Joined]],"MMM")</f>
        <v>Nov</v>
      </c>
      <c r="S3017" s="1" t="str">
        <f>TEXT(Table1[[#This Row],[Date Joined]],"YYYY")</f>
        <v>2017</v>
      </c>
    </row>
    <row r="3018" spans="1:19" x14ac:dyDescent="0.3">
      <c r="A3018" s="1" t="s">
        <v>1303</v>
      </c>
      <c r="B3018" s="1" t="s">
        <v>105</v>
      </c>
      <c r="C3018" s="1" t="s">
        <v>15</v>
      </c>
      <c r="D3018" s="2">
        <v>32</v>
      </c>
      <c r="E3018" s="1" t="s">
        <v>16</v>
      </c>
      <c r="F3018" s="1" t="s">
        <v>17</v>
      </c>
      <c r="G3018" s="28">
        <v>42929</v>
      </c>
      <c r="H3018" s="3">
        <v>9073.8799999999992</v>
      </c>
      <c r="I3018" s="1" t="s">
        <v>18</v>
      </c>
      <c r="J3018" s="1" t="s">
        <v>27</v>
      </c>
      <c r="K3018" s="1" t="s">
        <v>28</v>
      </c>
      <c r="L3018" s="1" t="s">
        <v>20</v>
      </c>
      <c r="M3018" s="1" t="s">
        <v>21</v>
      </c>
      <c r="N3018" s="1" t="s">
        <v>29</v>
      </c>
      <c r="O3018" s="1" t="s">
        <v>20</v>
      </c>
      <c r="P3018" s="1" t="str">
        <f>IFERROR( LOOKUP(Table1[[#This Row],[Age]],$AO$3:$AO$8,$AP$3:$AP$8), "Out of Range")</f>
        <v>26-35</v>
      </c>
      <c r="Q3018" s="1" t="str">
        <f>TEXT(Table1[[#This Row],[Date Joined]],"DD")</f>
        <v>13</v>
      </c>
      <c r="R3018" s="1" t="str">
        <f>TEXT(Table1[[#This Row],[Date Joined]],"MMM")</f>
        <v>Jul</v>
      </c>
      <c r="S3018" s="1" t="str">
        <f>TEXT(Table1[[#This Row],[Date Joined]],"YYYY")</f>
        <v>2017</v>
      </c>
    </row>
    <row r="3019" spans="1:19" x14ac:dyDescent="0.3">
      <c r="A3019" s="1" t="s">
        <v>1334</v>
      </c>
      <c r="B3019" s="1" t="s">
        <v>51</v>
      </c>
      <c r="C3019" s="1" t="s">
        <v>24</v>
      </c>
      <c r="D3019" s="2">
        <v>32</v>
      </c>
      <c r="E3019" s="1" t="s">
        <v>16</v>
      </c>
      <c r="F3019" s="1" t="s">
        <v>26</v>
      </c>
      <c r="G3019" s="28">
        <v>42931</v>
      </c>
      <c r="H3019" s="3">
        <v>64131.01</v>
      </c>
      <c r="I3019" s="1" t="s">
        <v>18</v>
      </c>
      <c r="J3019" s="1" t="s">
        <v>27</v>
      </c>
      <c r="K3019" s="1" t="s">
        <v>28</v>
      </c>
      <c r="L3019" s="1" t="s">
        <v>20</v>
      </c>
      <c r="M3019" s="1" t="s">
        <v>21</v>
      </c>
      <c r="N3019" s="1" t="s">
        <v>29</v>
      </c>
      <c r="O3019" s="1" t="s">
        <v>20</v>
      </c>
      <c r="P3019" s="1" t="str">
        <f>IFERROR( LOOKUP(Table1[[#This Row],[Age]],$AO$3:$AO$8,$AP$3:$AP$8), "Out of Range")</f>
        <v>26-35</v>
      </c>
      <c r="Q3019" s="1" t="str">
        <f>TEXT(Table1[[#This Row],[Date Joined]],"DD")</f>
        <v>15</v>
      </c>
      <c r="R3019" s="1" t="str">
        <f>TEXT(Table1[[#This Row],[Date Joined]],"MMM")</f>
        <v>Jul</v>
      </c>
      <c r="S3019" s="1" t="str">
        <f>TEXT(Table1[[#This Row],[Date Joined]],"YYYY")</f>
        <v>2017</v>
      </c>
    </row>
    <row r="3020" spans="1:19" x14ac:dyDescent="0.3">
      <c r="A3020" s="1" t="s">
        <v>3127</v>
      </c>
      <c r="B3020" s="1" t="s">
        <v>74</v>
      </c>
      <c r="C3020" s="1" t="s">
        <v>15</v>
      </c>
      <c r="D3020" s="2">
        <v>42</v>
      </c>
      <c r="E3020" s="1" t="s">
        <v>16</v>
      </c>
      <c r="F3020" s="1" t="s">
        <v>17</v>
      </c>
      <c r="G3020" s="28">
        <v>43044</v>
      </c>
      <c r="H3020" s="3">
        <v>29843.55</v>
      </c>
      <c r="I3020" s="1" t="s">
        <v>18</v>
      </c>
      <c r="J3020" s="1" t="s">
        <v>27</v>
      </c>
      <c r="K3020" s="1" t="s">
        <v>20</v>
      </c>
      <c r="L3020" s="1" t="s">
        <v>28</v>
      </c>
      <c r="M3020" s="1" t="s">
        <v>22</v>
      </c>
      <c r="N3020" s="1" t="s">
        <v>22</v>
      </c>
      <c r="O3020" s="1" t="s">
        <v>20</v>
      </c>
      <c r="P3020" s="1" t="str">
        <f>IFERROR( LOOKUP(Table1[[#This Row],[Age]],$AO$3:$AO$8,$AP$3:$AP$8), "Out of Range")</f>
        <v>35-45</v>
      </c>
      <c r="Q3020" s="1" t="str">
        <f>TEXT(Table1[[#This Row],[Date Joined]],"DD")</f>
        <v>05</v>
      </c>
      <c r="R3020" s="1" t="str">
        <f>TEXT(Table1[[#This Row],[Date Joined]],"MMM")</f>
        <v>Nov</v>
      </c>
      <c r="S3020" s="1" t="str">
        <f>TEXT(Table1[[#This Row],[Date Joined]],"YYYY")</f>
        <v>2017</v>
      </c>
    </row>
    <row r="3021" spans="1:19" x14ac:dyDescent="0.3">
      <c r="A3021" s="1" t="s">
        <v>1393</v>
      </c>
      <c r="B3021" s="1" t="s">
        <v>44</v>
      </c>
      <c r="C3021" s="1" t="s">
        <v>24</v>
      </c>
      <c r="D3021" s="2">
        <v>32</v>
      </c>
      <c r="E3021" s="1" t="s">
        <v>34</v>
      </c>
      <c r="F3021" s="1" t="s">
        <v>17</v>
      </c>
      <c r="G3021" s="28">
        <v>42936</v>
      </c>
      <c r="H3021" s="3">
        <v>107817.85</v>
      </c>
      <c r="I3021" s="1" t="s">
        <v>18</v>
      </c>
      <c r="J3021" s="1" t="s">
        <v>19</v>
      </c>
      <c r="K3021" s="1" t="s">
        <v>28</v>
      </c>
      <c r="L3021" s="1" t="s">
        <v>20</v>
      </c>
      <c r="M3021" s="1" t="s">
        <v>22</v>
      </c>
      <c r="N3021" s="1" t="s">
        <v>22</v>
      </c>
      <c r="O3021" s="1" t="s">
        <v>20</v>
      </c>
      <c r="P3021" s="1" t="str">
        <f>IFERROR( LOOKUP(Table1[[#This Row],[Age]],$AO$3:$AO$8,$AP$3:$AP$8), "Out of Range")</f>
        <v>26-35</v>
      </c>
      <c r="Q3021" s="1" t="str">
        <f>TEXT(Table1[[#This Row],[Date Joined]],"DD")</f>
        <v>20</v>
      </c>
      <c r="R3021" s="1" t="str">
        <f>TEXT(Table1[[#This Row],[Date Joined]],"MMM")</f>
        <v>Jul</v>
      </c>
      <c r="S3021" s="1" t="str">
        <f>TEXT(Table1[[#This Row],[Date Joined]],"YYYY")</f>
        <v>2017</v>
      </c>
    </row>
    <row r="3022" spans="1:19" x14ac:dyDescent="0.3">
      <c r="A3022" s="1" t="s">
        <v>3129</v>
      </c>
      <c r="B3022" s="1" t="s">
        <v>43</v>
      </c>
      <c r="C3022" s="1" t="s">
        <v>24</v>
      </c>
      <c r="D3022" s="2">
        <v>43</v>
      </c>
      <c r="E3022" s="1" t="s">
        <v>16</v>
      </c>
      <c r="F3022" s="1" t="s">
        <v>26</v>
      </c>
      <c r="G3022" s="28">
        <v>43044</v>
      </c>
      <c r="H3022" s="3">
        <v>57054.07</v>
      </c>
      <c r="I3022" s="1" t="s">
        <v>31</v>
      </c>
      <c r="J3022" s="1" t="s">
        <v>27</v>
      </c>
      <c r="K3022" s="1" t="s">
        <v>20</v>
      </c>
      <c r="L3022" s="1" t="s">
        <v>20</v>
      </c>
      <c r="M3022" s="1" t="s">
        <v>21</v>
      </c>
      <c r="N3022" s="1" t="s">
        <v>22</v>
      </c>
      <c r="O3022" s="1" t="s">
        <v>20</v>
      </c>
      <c r="P3022" s="1" t="str">
        <f>IFERROR( LOOKUP(Table1[[#This Row],[Age]],$AO$3:$AO$8,$AP$3:$AP$8), "Out of Range")</f>
        <v>35-45</v>
      </c>
      <c r="Q3022" s="1" t="str">
        <f>TEXT(Table1[[#This Row],[Date Joined]],"DD")</f>
        <v>05</v>
      </c>
      <c r="R3022" s="1" t="str">
        <f>TEXT(Table1[[#This Row],[Date Joined]],"MMM")</f>
        <v>Nov</v>
      </c>
      <c r="S3022" s="1" t="str">
        <f>TEXT(Table1[[#This Row],[Date Joined]],"YYYY")</f>
        <v>2017</v>
      </c>
    </row>
    <row r="3023" spans="1:19" x14ac:dyDescent="0.3">
      <c r="A3023" s="1" t="s">
        <v>1405</v>
      </c>
      <c r="B3023" s="1" t="s">
        <v>78</v>
      </c>
      <c r="C3023" s="1" t="s">
        <v>15</v>
      </c>
      <c r="D3023" s="2">
        <v>32</v>
      </c>
      <c r="E3023" s="1" t="s">
        <v>25</v>
      </c>
      <c r="F3023" s="1" t="s">
        <v>41</v>
      </c>
      <c r="G3023" s="28">
        <v>42937</v>
      </c>
      <c r="H3023" s="3">
        <v>16860</v>
      </c>
      <c r="I3023" s="1" t="s">
        <v>18</v>
      </c>
      <c r="J3023" s="1" t="s">
        <v>27</v>
      </c>
      <c r="K3023" s="1" t="s">
        <v>20</v>
      </c>
      <c r="L3023" s="1" t="s">
        <v>20</v>
      </c>
      <c r="M3023" s="1" t="s">
        <v>22</v>
      </c>
      <c r="N3023" s="1" t="s">
        <v>22</v>
      </c>
      <c r="O3023" s="1" t="s">
        <v>20</v>
      </c>
      <c r="P3023" s="1" t="str">
        <f>IFERROR( LOOKUP(Table1[[#This Row],[Age]],$AO$3:$AO$8,$AP$3:$AP$8), "Out of Range")</f>
        <v>26-35</v>
      </c>
      <c r="Q3023" s="1" t="str">
        <f>TEXT(Table1[[#This Row],[Date Joined]],"DD")</f>
        <v>21</v>
      </c>
      <c r="R3023" s="1" t="str">
        <f>TEXT(Table1[[#This Row],[Date Joined]],"MMM")</f>
        <v>Jul</v>
      </c>
      <c r="S3023" s="1" t="str">
        <f>TEXT(Table1[[#This Row],[Date Joined]],"YYYY")</f>
        <v>2017</v>
      </c>
    </row>
    <row r="3024" spans="1:19" x14ac:dyDescent="0.3">
      <c r="A3024" s="1" t="s">
        <v>3131</v>
      </c>
      <c r="B3024" s="1" t="s">
        <v>67</v>
      </c>
      <c r="C3024" s="1" t="s">
        <v>15</v>
      </c>
      <c r="D3024" s="2">
        <v>37</v>
      </c>
      <c r="E3024" s="1" t="s">
        <v>16</v>
      </c>
      <c r="F3024" s="1" t="s">
        <v>17</v>
      </c>
      <c r="G3024" s="28">
        <v>43044</v>
      </c>
      <c r="H3024" s="3">
        <v>115672.18</v>
      </c>
      <c r="I3024" s="1" t="s">
        <v>18</v>
      </c>
      <c r="J3024" s="1" t="s">
        <v>27</v>
      </c>
      <c r="K3024" s="1" t="s">
        <v>28</v>
      </c>
      <c r="L3024" s="1" t="s">
        <v>20</v>
      </c>
      <c r="M3024" s="1" t="s">
        <v>21</v>
      </c>
      <c r="N3024" s="1" t="s">
        <v>29</v>
      </c>
      <c r="O3024" s="1" t="s">
        <v>20</v>
      </c>
      <c r="P3024" s="1" t="str">
        <f>IFERROR( LOOKUP(Table1[[#This Row],[Age]],$AO$3:$AO$8,$AP$3:$AP$8), "Out of Range")</f>
        <v>35-45</v>
      </c>
      <c r="Q3024" s="1" t="str">
        <f>TEXT(Table1[[#This Row],[Date Joined]],"DD")</f>
        <v>05</v>
      </c>
      <c r="R3024" s="1" t="str">
        <f>TEXT(Table1[[#This Row],[Date Joined]],"MMM")</f>
        <v>Nov</v>
      </c>
      <c r="S3024" s="1" t="str">
        <f>TEXT(Table1[[#This Row],[Date Joined]],"YYYY")</f>
        <v>2017</v>
      </c>
    </row>
    <row r="3025" spans="1:19" x14ac:dyDescent="0.3">
      <c r="A3025" s="1" t="s">
        <v>3132</v>
      </c>
      <c r="B3025" s="1" t="s">
        <v>47</v>
      </c>
      <c r="C3025" s="1" t="s">
        <v>24</v>
      </c>
      <c r="D3025" s="2">
        <v>41</v>
      </c>
      <c r="E3025" s="1" t="s">
        <v>16</v>
      </c>
      <c r="F3025" s="1" t="s">
        <v>17</v>
      </c>
      <c r="G3025" s="28">
        <v>43044</v>
      </c>
      <c r="H3025" s="3">
        <v>56744.03</v>
      </c>
      <c r="I3025" s="1" t="s">
        <v>31</v>
      </c>
      <c r="J3025" s="1" t="s">
        <v>32</v>
      </c>
      <c r="K3025" s="1" t="s">
        <v>20</v>
      </c>
      <c r="L3025" s="1" t="s">
        <v>20</v>
      </c>
      <c r="M3025" s="1" t="s">
        <v>21</v>
      </c>
      <c r="N3025" s="1" t="s">
        <v>29</v>
      </c>
      <c r="O3025" s="1" t="s">
        <v>20</v>
      </c>
      <c r="P3025" s="1" t="str">
        <f>IFERROR( LOOKUP(Table1[[#This Row],[Age]],$AO$3:$AO$8,$AP$3:$AP$8), "Out of Range")</f>
        <v>35-45</v>
      </c>
      <c r="Q3025" s="1" t="str">
        <f>TEXT(Table1[[#This Row],[Date Joined]],"DD")</f>
        <v>05</v>
      </c>
      <c r="R3025" s="1" t="str">
        <f>TEXT(Table1[[#This Row],[Date Joined]],"MMM")</f>
        <v>Nov</v>
      </c>
      <c r="S3025" s="1" t="str">
        <f>TEXT(Table1[[#This Row],[Date Joined]],"YYYY")</f>
        <v>2017</v>
      </c>
    </row>
    <row r="3026" spans="1:19" x14ac:dyDescent="0.3">
      <c r="A3026" s="1" t="s">
        <v>3133</v>
      </c>
      <c r="B3026" s="1" t="s">
        <v>73</v>
      </c>
      <c r="C3026" s="1" t="s">
        <v>24</v>
      </c>
      <c r="D3026" s="2">
        <v>37</v>
      </c>
      <c r="E3026" s="1" t="s">
        <v>16</v>
      </c>
      <c r="F3026" s="1" t="s">
        <v>41</v>
      </c>
      <c r="G3026" s="28">
        <v>43044</v>
      </c>
      <c r="H3026" s="3">
        <v>55661.33</v>
      </c>
      <c r="I3026" s="1" t="s">
        <v>49</v>
      </c>
      <c r="J3026" s="1" t="s">
        <v>32</v>
      </c>
      <c r="K3026" s="1" t="s">
        <v>20</v>
      </c>
      <c r="L3026" s="1" t="s">
        <v>28</v>
      </c>
      <c r="M3026" s="1" t="s">
        <v>21</v>
      </c>
      <c r="N3026" s="1" t="s">
        <v>22</v>
      </c>
      <c r="O3026" s="1" t="s">
        <v>20</v>
      </c>
      <c r="P3026" s="1" t="str">
        <f>IFERROR( LOOKUP(Table1[[#This Row],[Age]],$AO$3:$AO$8,$AP$3:$AP$8), "Out of Range")</f>
        <v>35-45</v>
      </c>
      <c r="Q3026" s="1" t="str">
        <f>TEXT(Table1[[#This Row],[Date Joined]],"DD")</f>
        <v>05</v>
      </c>
      <c r="R3026" s="1" t="str">
        <f>TEXT(Table1[[#This Row],[Date Joined]],"MMM")</f>
        <v>Nov</v>
      </c>
      <c r="S3026" s="1" t="str">
        <f>TEXT(Table1[[#This Row],[Date Joined]],"YYYY")</f>
        <v>2017</v>
      </c>
    </row>
    <row r="3027" spans="1:19" x14ac:dyDescent="0.3">
      <c r="A3027" s="1" t="s">
        <v>1410</v>
      </c>
      <c r="B3027" s="1" t="s">
        <v>44</v>
      </c>
      <c r="C3027" s="1" t="s">
        <v>24</v>
      </c>
      <c r="D3027" s="2">
        <v>32</v>
      </c>
      <c r="E3027" s="1" t="s">
        <v>16</v>
      </c>
      <c r="F3027" s="1" t="s">
        <v>17</v>
      </c>
      <c r="G3027" s="28">
        <v>42938</v>
      </c>
      <c r="H3027" s="3">
        <v>26439.85</v>
      </c>
      <c r="I3027" s="1" t="s">
        <v>31</v>
      </c>
      <c r="J3027" s="1" t="s">
        <v>32</v>
      </c>
      <c r="K3027" s="1" t="s">
        <v>28</v>
      </c>
      <c r="L3027" s="1" t="s">
        <v>20</v>
      </c>
      <c r="M3027" s="1" t="s">
        <v>22</v>
      </c>
      <c r="N3027" s="1" t="s">
        <v>22</v>
      </c>
      <c r="O3027" s="1" t="s">
        <v>20</v>
      </c>
      <c r="P3027" s="1" t="str">
        <f>IFERROR( LOOKUP(Table1[[#This Row],[Age]],$AO$3:$AO$8,$AP$3:$AP$8), "Out of Range")</f>
        <v>26-35</v>
      </c>
      <c r="Q3027" s="1" t="str">
        <f>TEXT(Table1[[#This Row],[Date Joined]],"DD")</f>
        <v>22</v>
      </c>
      <c r="R3027" s="1" t="str">
        <f>TEXT(Table1[[#This Row],[Date Joined]],"MMM")</f>
        <v>Jul</v>
      </c>
      <c r="S3027" s="1" t="str">
        <f>TEXT(Table1[[#This Row],[Date Joined]],"YYYY")</f>
        <v>2017</v>
      </c>
    </row>
    <row r="3028" spans="1:19" x14ac:dyDescent="0.3">
      <c r="A3028" s="1" t="s">
        <v>1422</v>
      </c>
      <c r="B3028" s="1" t="s">
        <v>73</v>
      </c>
      <c r="C3028" s="1" t="s">
        <v>15</v>
      </c>
      <c r="D3028" s="2">
        <v>32</v>
      </c>
      <c r="E3028" s="1" t="s">
        <v>16</v>
      </c>
      <c r="F3028" s="1" t="s">
        <v>17</v>
      </c>
      <c r="G3028" s="28">
        <v>42938</v>
      </c>
      <c r="H3028" s="3">
        <v>6397.97</v>
      </c>
      <c r="I3028" s="1" t="s">
        <v>31</v>
      </c>
      <c r="J3028" s="1" t="s">
        <v>32</v>
      </c>
      <c r="K3028" s="1" t="s">
        <v>28</v>
      </c>
      <c r="L3028" s="1" t="s">
        <v>20</v>
      </c>
      <c r="M3028" s="1" t="s">
        <v>22</v>
      </c>
      <c r="N3028" s="1" t="s">
        <v>22</v>
      </c>
      <c r="O3028" s="1" t="s">
        <v>20</v>
      </c>
      <c r="P3028" s="1" t="str">
        <f>IFERROR( LOOKUP(Table1[[#This Row],[Age]],$AO$3:$AO$8,$AP$3:$AP$8), "Out of Range")</f>
        <v>26-35</v>
      </c>
      <c r="Q3028" s="1" t="str">
        <f>TEXT(Table1[[#This Row],[Date Joined]],"DD")</f>
        <v>22</v>
      </c>
      <c r="R3028" s="1" t="str">
        <f>TEXT(Table1[[#This Row],[Date Joined]],"MMM")</f>
        <v>Jul</v>
      </c>
      <c r="S3028" s="1" t="str">
        <f>TEXT(Table1[[#This Row],[Date Joined]],"YYYY")</f>
        <v>2017</v>
      </c>
    </row>
    <row r="3029" spans="1:19" x14ac:dyDescent="0.3">
      <c r="A3029" s="1" t="s">
        <v>3136</v>
      </c>
      <c r="B3029" s="1" t="s">
        <v>70</v>
      </c>
      <c r="C3029" s="1" t="s">
        <v>24</v>
      </c>
      <c r="D3029" s="2">
        <v>35</v>
      </c>
      <c r="E3029" s="1" t="s">
        <v>16</v>
      </c>
      <c r="F3029" s="1" t="s">
        <v>17</v>
      </c>
      <c r="G3029" s="28">
        <v>43044</v>
      </c>
      <c r="H3029" s="3">
        <v>7831.1</v>
      </c>
      <c r="I3029" s="1" t="s">
        <v>18</v>
      </c>
      <c r="J3029" s="1" t="s">
        <v>32</v>
      </c>
      <c r="K3029" s="1" t="s">
        <v>20</v>
      </c>
      <c r="L3029" s="1" t="s">
        <v>20</v>
      </c>
      <c r="M3029" s="1" t="s">
        <v>21</v>
      </c>
      <c r="N3029" s="1" t="s">
        <v>69</v>
      </c>
      <c r="O3029" s="1" t="s">
        <v>28</v>
      </c>
      <c r="P3029" s="1" t="str">
        <f>IFERROR( LOOKUP(Table1[[#This Row],[Age]],$AO$3:$AO$8,$AP$3:$AP$8), "Out of Range")</f>
        <v>35-45</v>
      </c>
      <c r="Q3029" s="1" t="str">
        <f>TEXT(Table1[[#This Row],[Date Joined]],"DD")</f>
        <v>05</v>
      </c>
      <c r="R3029" s="1" t="str">
        <f>TEXT(Table1[[#This Row],[Date Joined]],"MMM")</f>
        <v>Nov</v>
      </c>
      <c r="S3029" s="1" t="str">
        <f>TEXT(Table1[[#This Row],[Date Joined]],"YYYY")</f>
        <v>2017</v>
      </c>
    </row>
    <row r="3030" spans="1:19" x14ac:dyDescent="0.3">
      <c r="A3030" s="1" t="s">
        <v>1473</v>
      </c>
      <c r="B3030" s="1" t="s">
        <v>51</v>
      </c>
      <c r="C3030" s="1" t="s">
        <v>15</v>
      </c>
      <c r="D3030" s="2">
        <v>32</v>
      </c>
      <c r="E3030" s="1" t="s">
        <v>16</v>
      </c>
      <c r="F3030" s="1" t="s">
        <v>17</v>
      </c>
      <c r="G3030" s="28">
        <v>42941</v>
      </c>
      <c r="H3030" s="3">
        <v>118811.31</v>
      </c>
      <c r="I3030" s="1" t="s">
        <v>18</v>
      </c>
      <c r="J3030" s="1" t="s">
        <v>32</v>
      </c>
      <c r="K3030" s="1" t="s">
        <v>28</v>
      </c>
      <c r="L3030" s="1" t="s">
        <v>20</v>
      </c>
      <c r="M3030" s="1" t="s">
        <v>21</v>
      </c>
      <c r="N3030" s="1" t="s">
        <v>22</v>
      </c>
      <c r="O3030" s="1" t="s">
        <v>20</v>
      </c>
      <c r="P3030" s="1" t="str">
        <f>IFERROR( LOOKUP(Table1[[#This Row],[Age]],$AO$3:$AO$8,$AP$3:$AP$8), "Out of Range")</f>
        <v>26-35</v>
      </c>
      <c r="Q3030" s="1" t="str">
        <f>TEXT(Table1[[#This Row],[Date Joined]],"DD")</f>
        <v>25</v>
      </c>
      <c r="R3030" s="1" t="str">
        <f>TEXT(Table1[[#This Row],[Date Joined]],"MMM")</f>
        <v>Jul</v>
      </c>
      <c r="S3030" s="1" t="str">
        <f>TEXT(Table1[[#This Row],[Date Joined]],"YYYY")</f>
        <v>2017</v>
      </c>
    </row>
    <row r="3031" spans="1:19" x14ac:dyDescent="0.3">
      <c r="A3031" s="1" t="s">
        <v>3138</v>
      </c>
      <c r="B3031" s="1" t="s">
        <v>33</v>
      </c>
      <c r="C3031" s="1" t="s">
        <v>24</v>
      </c>
      <c r="D3031" s="2">
        <v>44</v>
      </c>
      <c r="E3031" s="1" t="s">
        <v>40</v>
      </c>
      <c r="F3031" s="1" t="s">
        <v>41</v>
      </c>
      <c r="G3031" s="28">
        <v>43044</v>
      </c>
      <c r="H3031" s="3">
        <v>19311.55</v>
      </c>
      <c r="I3031" s="1" t="s">
        <v>18</v>
      </c>
      <c r="J3031" s="1" t="s">
        <v>19</v>
      </c>
      <c r="K3031" s="1" t="s">
        <v>28</v>
      </c>
      <c r="L3031" s="1" t="s">
        <v>20</v>
      </c>
      <c r="M3031" s="1" t="s">
        <v>22</v>
      </c>
      <c r="N3031" s="1" t="s">
        <v>22</v>
      </c>
      <c r="O3031" s="1" t="s">
        <v>28</v>
      </c>
      <c r="P3031" s="1" t="str">
        <f>IFERROR( LOOKUP(Table1[[#This Row],[Age]],$AO$3:$AO$8,$AP$3:$AP$8), "Out of Range")</f>
        <v>35-45</v>
      </c>
      <c r="Q3031" s="1" t="str">
        <f>TEXT(Table1[[#This Row],[Date Joined]],"DD")</f>
        <v>05</v>
      </c>
      <c r="R3031" s="1" t="str">
        <f>TEXT(Table1[[#This Row],[Date Joined]],"MMM")</f>
        <v>Nov</v>
      </c>
      <c r="S3031" s="1" t="str">
        <f>TEXT(Table1[[#This Row],[Date Joined]],"YYYY")</f>
        <v>2017</v>
      </c>
    </row>
    <row r="3032" spans="1:19" x14ac:dyDescent="0.3">
      <c r="A3032" s="1" t="s">
        <v>3139</v>
      </c>
      <c r="B3032" s="1" t="s">
        <v>39</v>
      </c>
      <c r="C3032" s="1" t="s">
        <v>15</v>
      </c>
      <c r="D3032" s="2">
        <v>40</v>
      </c>
      <c r="E3032" s="1" t="s">
        <v>40</v>
      </c>
      <c r="F3032" s="1" t="s">
        <v>26</v>
      </c>
      <c r="G3032" s="28">
        <v>43044</v>
      </c>
      <c r="H3032" s="3">
        <v>63374.91</v>
      </c>
      <c r="I3032" s="1" t="s">
        <v>18</v>
      </c>
      <c r="J3032" s="1" t="s">
        <v>27</v>
      </c>
      <c r="K3032" s="1" t="s">
        <v>20</v>
      </c>
      <c r="L3032" s="1" t="s">
        <v>20</v>
      </c>
      <c r="M3032" s="1" t="s">
        <v>21</v>
      </c>
      <c r="N3032" s="1" t="s">
        <v>22</v>
      </c>
      <c r="O3032" s="1" t="s">
        <v>20</v>
      </c>
      <c r="P3032" s="1" t="str">
        <f>IFERROR( LOOKUP(Table1[[#This Row],[Age]],$AO$3:$AO$8,$AP$3:$AP$8), "Out of Range")</f>
        <v>35-45</v>
      </c>
      <c r="Q3032" s="1" t="str">
        <f>TEXT(Table1[[#This Row],[Date Joined]],"DD")</f>
        <v>05</v>
      </c>
      <c r="R3032" s="1" t="str">
        <f>TEXT(Table1[[#This Row],[Date Joined]],"MMM")</f>
        <v>Nov</v>
      </c>
      <c r="S3032" s="1" t="str">
        <f>TEXT(Table1[[#This Row],[Date Joined]],"YYYY")</f>
        <v>2017</v>
      </c>
    </row>
    <row r="3033" spans="1:19" x14ac:dyDescent="0.3">
      <c r="A3033" s="1" t="s">
        <v>3140</v>
      </c>
      <c r="B3033" s="1" t="s">
        <v>84</v>
      </c>
      <c r="C3033" s="1" t="s">
        <v>15</v>
      </c>
      <c r="D3033" s="2">
        <v>44</v>
      </c>
      <c r="E3033" s="1" t="s">
        <v>40</v>
      </c>
      <c r="F3033" s="1" t="s">
        <v>26</v>
      </c>
      <c r="G3033" s="28">
        <v>43044</v>
      </c>
      <c r="H3033" s="3">
        <v>128631.76</v>
      </c>
      <c r="I3033" s="1" t="s">
        <v>18</v>
      </c>
      <c r="J3033" s="1" t="s">
        <v>32</v>
      </c>
      <c r="K3033" s="1" t="s">
        <v>28</v>
      </c>
      <c r="L3033" s="1" t="s">
        <v>20</v>
      </c>
      <c r="M3033" s="1" t="s">
        <v>21</v>
      </c>
      <c r="N3033" s="1" t="s">
        <v>22</v>
      </c>
      <c r="O3033" s="1" t="s">
        <v>20</v>
      </c>
      <c r="P3033" s="1" t="str">
        <f>IFERROR( LOOKUP(Table1[[#This Row],[Age]],$AO$3:$AO$8,$AP$3:$AP$8), "Out of Range")</f>
        <v>35-45</v>
      </c>
      <c r="Q3033" s="1" t="str">
        <f>TEXT(Table1[[#This Row],[Date Joined]],"DD")</f>
        <v>05</v>
      </c>
      <c r="R3033" s="1" t="str">
        <f>TEXT(Table1[[#This Row],[Date Joined]],"MMM")</f>
        <v>Nov</v>
      </c>
      <c r="S3033" s="1" t="str">
        <f>TEXT(Table1[[#This Row],[Date Joined]],"YYYY")</f>
        <v>2017</v>
      </c>
    </row>
    <row r="3034" spans="1:19" x14ac:dyDescent="0.3">
      <c r="A3034" s="1" t="s">
        <v>3141</v>
      </c>
      <c r="B3034" s="1" t="s">
        <v>44</v>
      </c>
      <c r="C3034" s="1" t="s">
        <v>15</v>
      </c>
      <c r="D3034" s="2">
        <v>45</v>
      </c>
      <c r="E3034" s="1" t="s">
        <v>40</v>
      </c>
      <c r="F3034" s="1" t="s">
        <v>26</v>
      </c>
      <c r="G3034" s="28">
        <v>43044</v>
      </c>
      <c r="H3034" s="3">
        <v>131888.19</v>
      </c>
      <c r="I3034" s="1" t="s">
        <v>49</v>
      </c>
      <c r="J3034" s="1" t="s">
        <v>27</v>
      </c>
      <c r="K3034" s="1" t="s">
        <v>28</v>
      </c>
      <c r="L3034" s="1" t="s">
        <v>20</v>
      </c>
      <c r="M3034" s="1" t="s">
        <v>22</v>
      </c>
      <c r="N3034" s="1" t="s">
        <v>22</v>
      </c>
      <c r="O3034" s="1" t="s">
        <v>20</v>
      </c>
      <c r="P3034" s="1" t="str">
        <f>IFERROR( LOOKUP(Table1[[#This Row],[Age]],$AO$3:$AO$8,$AP$3:$AP$8), "Out of Range")</f>
        <v>45-55</v>
      </c>
      <c r="Q3034" s="1" t="str">
        <f>TEXT(Table1[[#This Row],[Date Joined]],"DD")</f>
        <v>05</v>
      </c>
      <c r="R3034" s="1" t="str">
        <f>TEXT(Table1[[#This Row],[Date Joined]],"MMM")</f>
        <v>Nov</v>
      </c>
      <c r="S3034" s="1" t="str">
        <f>TEXT(Table1[[#This Row],[Date Joined]],"YYYY")</f>
        <v>2017</v>
      </c>
    </row>
    <row r="3035" spans="1:19" x14ac:dyDescent="0.3">
      <c r="A3035" s="1" t="s">
        <v>1480</v>
      </c>
      <c r="B3035" s="1" t="s">
        <v>83</v>
      </c>
      <c r="C3035" s="1" t="s">
        <v>24</v>
      </c>
      <c r="D3035" s="2">
        <v>32</v>
      </c>
      <c r="E3035" s="1" t="s">
        <v>16</v>
      </c>
      <c r="F3035" s="1" t="s">
        <v>17</v>
      </c>
      <c r="G3035" s="28">
        <v>42941</v>
      </c>
      <c r="H3035" s="3">
        <v>8519.52</v>
      </c>
      <c r="I3035" s="1" t="s">
        <v>31</v>
      </c>
      <c r="J3035" s="1" t="s">
        <v>27</v>
      </c>
      <c r="K3035" s="1" t="s">
        <v>20</v>
      </c>
      <c r="L3035" s="1" t="s">
        <v>20</v>
      </c>
      <c r="M3035" s="1" t="s">
        <v>21</v>
      </c>
      <c r="N3035" s="1" t="s">
        <v>22</v>
      </c>
      <c r="O3035" s="1" t="s">
        <v>20</v>
      </c>
      <c r="P3035" s="1" t="str">
        <f>IFERROR( LOOKUP(Table1[[#This Row],[Age]],$AO$3:$AO$8,$AP$3:$AP$8), "Out of Range")</f>
        <v>26-35</v>
      </c>
      <c r="Q3035" s="1" t="str">
        <f>TEXT(Table1[[#This Row],[Date Joined]],"DD")</f>
        <v>25</v>
      </c>
      <c r="R3035" s="1" t="str">
        <f>TEXT(Table1[[#This Row],[Date Joined]],"MMM")</f>
        <v>Jul</v>
      </c>
      <c r="S3035" s="1" t="str">
        <f>TEXT(Table1[[#This Row],[Date Joined]],"YYYY")</f>
        <v>2017</v>
      </c>
    </row>
    <row r="3036" spans="1:19" x14ac:dyDescent="0.3">
      <c r="A3036" s="1" t="s">
        <v>3143</v>
      </c>
      <c r="B3036" s="1" t="s">
        <v>88</v>
      </c>
      <c r="C3036" s="1" t="s">
        <v>24</v>
      </c>
      <c r="D3036" s="2">
        <v>40</v>
      </c>
      <c r="E3036" s="1" t="s">
        <v>34</v>
      </c>
      <c r="F3036" s="1" t="s">
        <v>17</v>
      </c>
      <c r="G3036" s="28">
        <v>43044</v>
      </c>
      <c r="H3036" s="3">
        <v>16289.18</v>
      </c>
      <c r="I3036" s="1" t="s">
        <v>18</v>
      </c>
      <c r="J3036" s="1" t="s">
        <v>19</v>
      </c>
      <c r="K3036" s="1" t="s">
        <v>20</v>
      </c>
      <c r="L3036" s="1" t="s">
        <v>20</v>
      </c>
      <c r="M3036" s="1" t="s">
        <v>22</v>
      </c>
      <c r="N3036" s="1" t="s">
        <v>22</v>
      </c>
      <c r="O3036" s="1" t="s">
        <v>20</v>
      </c>
      <c r="P3036" s="1" t="str">
        <f>IFERROR( LOOKUP(Table1[[#This Row],[Age]],$AO$3:$AO$8,$AP$3:$AP$8), "Out of Range")</f>
        <v>35-45</v>
      </c>
      <c r="Q3036" s="1" t="str">
        <f>TEXT(Table1[[#This Row],[Date Joined]],"DD")</f>
        <v>05</v>
      </c>
      <c r="R3036" s="1" t="str">
        <f>TEXT(Table1[[#This Row],[Date Joined]],"MMM")</f>
        <v>Nov</v>
      </c>
      <c r="S3036" s="1" t="str">
        <f>TEXT(Table1[[#This Row],[Date Joined]],"YYYY")</f>
        <v>2017</v>
      </c>
    </row>
    <row r="3037" spans="1:19" x14ac:dyDescent="0.3">
      <c r="A3037" s="1" t="s">
        <v>3144</v>
      </c>
      <c r="B3037" s="1" t="s">
        <v>59</v>
      </c>
      <c r="C3037" s="1" t="s">
        <v>24</v>
      </c>
      <c r="D3037" s="2">
        <v>39</v>
      </c>
      <c r="E3037" s="1" t="s">
        <v>25</v>
      </c>
      <c r="F3037" s="1" t="s">
        <v>41</v>
      </c>
      <c r="G3037" s="28">
        <v>43044</v>
      </c>
      <c r="H3037" s="3">
        <v>75359.81</v>
      </c>
      <c r="I3037" s="1" t="s">
        <v>18</v>
      </c>
      <c r="J3037" s="1" t="s">
        <v>32</v>
      </c>
      <c r="K3037" s="1" t="s">
        <v>28</v>
      </c>
      <c r="L3037" s="1" t="s">
        <v>20</v>
      </c>
      <c r="M3037" s="1" t="s">
        <v>21</v>
      </c>
      <c r="N3037" s="1" t="s">
        <v>38</v>
      </c>
      <c r="O3037" s="1" t="s">
        <v>20</v>
      </c>
      <c r="P3037" s="1" t="str">
        <f>IFERROR( LOOKUP(Table1[[#This Row],[Age]],$AO$3:$AO$8,$AP$3:$AP$8), "Out of Range")</f>
        <v>35-45</v>
      </c>
      <c r="Q3037" s="1" t="str">
        <f>TEXT(Table1[[#This Row],[Date Joined]],"DD")</f>
        <v>05</v>
      </c>
      <c r="R3037" s="1" t="str">
        <f>TEXT(Table1[[#This Row],[Date Joined]],"MMM")</f>
        <v>Nov</v>
      </c>
      <c r="S3037" s="1" t="str">
        <f>TEXT(Table1[[#This Row],[Date Joined]],"YYYY")</f>
        <v>2017</v>
      </c>
    </row>
    <row r="3038" spans="1:19" x14ac:dyDescent="0.3">
      <c r="A3038" s="1" t="s">
        <v>3145</v>
      </c>
      <c r="B3038" s="1" t="s">
        <v>73</v>
      </c>
      <c r="C3038" s="1" t="s">
        <v>24</v>
      </c>
      <c r="D3038" s="2">
        <v>42</v>
      </c>
      <c r="E3038" s="1" t="s">
        <v>25</v>
      </c>
      <c r="F3038" s="1" t="s">
        <v>41</v>
      </c>
      <c r="G3038" s="28">
        <v>43044</v>
      </c>
      <c r="H3038" s="3">
        <v>64739.16</v>
      </c>
      <c r="I3038" s="1" t="s">
        <v>18</v>
      </c>
      <c r="J3038" s="1" t="s">
        <v>19</v>
      </c>
      <c r="K3038" s="1" t="s">
        <v>20</v>
      </c>
      <c r="L3038" s="1" t="s">
        <v>20</v>
      </c>
      <c r="M3038" s="1" t="s">
        <v>21</v>
      </c>
      <c r="N3038" s="1" t="s">
        <v>22</v>
      </c>
      <c r="O3038" s="1" t="s">
        <v>28</v>
      </c>
      <c r="P3038" s="1" t="str">
        <f>IFERROR( LOOKUP(Table1[[#This Row],[Age]],$AO$3:$AO$8,$AP$3:$AP$8), "Out of Range")</f>
        <v>35-45</v>
      </c>
      <c r="Q3038" s="1" t="str">
        <f>TEXT(Table1[[#This Row],[Date Joined]],"DD")</f>
        <v>05</v>
      </c>
      <c r="R3038" s="1" t="str">
        <f>TEXT(Table1[[#This Row],[Date Joined]],"MMM")</f>
        <v>Nov</v>
      </c>
      <c r="S3038" s="1" t="str">
        <f>TEXT(Table1[[#This Row],[Date Joined]],"YYYY")</f>
        <v>2017</v>
      </c>
    </row>
    <row r="3039" spans="1:19" x14ac:dyDescent="0.3">
      <c r="A3039" s="1" t="s">
        <v>3146</v>
      </c>
      <c r="B3039" s="1" t="s">
        <v>67</v>
      </c>
      <c r="C3039" s="1" t="s">
        <v>15</v>
      </c>
      <c r="D3039" s="2">
        <v>38</v>
      </c>
      <c r="E3039" s="1" t="s">
        <v>16</v>
      </c>
      <c r="F3039" s="1" t="s">
        <v>17</v>
      </c>
      <c r="G3039" s="28">
        <v>43045</v>
      </c>
      <c r="H3039" s="3">
        <v>18477.27</v>
      </c>
      <c r="I3039" s="1" t="s">
        <v>18</v>
      </c>
      <c r="J3039" s="1" t="s">
        <v>27</v>
      </c>
      <c r="K3039" s="1" t="s">
        <v>28</v>
      </c>
      <c r="L3039" s="1" t="s">
        <v>20</v>
      </c>
      <c r="M3039" s="1" t="s">
        <v>22</v>
      </c>
      <c r="N3039" s="1" t="s">
        <v>22</v>
      </c>
      <c r="O3039" s="1" t="s">
        <v>20</v>
      </c>
      <c r="P3039" s="1" t="str">
        <f>IFERROR( LOOKUP(Table1[[#This Row],[Age]],$AO$3:$AO$8,$AP$3:$AP$8), "Out of Range")</f>
        <v>35-45</v>
      </c>
      <c r="Q3039" s="1" t="str">
        <f>TEXT(Table1[[#This Row],[Date Joined]],"DD")</f>
        <v>06</v>
      </c>
      <c r="R3039" s="1" t="str">
        <f>TEXT(Table1[[#This Row],[Date Joined]],"MMM")</f>
        <v>Nov</v>
      </c>
      <c r="S3039" s="1" t="str">
        <f>TEXT(Table1[[#This Row],[Date Joined]],"YYYY")</f>
        <v>2017</v>
      </c>
    </row>
    <row r="3040" spans="1:19" x14ac:dyDescent="0.3">
      <c r="A3040" s="1" t="s">
        <v>1504</v>
      </c>
      <c r="B3040" s="1" t="s">
        <v>60</v>
      </c>
      <c r="C3040" s="1" t="s">
        <v>24</v>
      </c>
      <c r="D3040" s="2">
        <v>32</v>
      </c>
      <c r="E3040" s="1" t="s">
        <v>16</v>
      </c>
      <c r="F3040" s="1" t="s">
        <v>26</v>
      </c>
      <c r="G3040" s="28">
        <v>42943</v>
      </c>
      <c r="H3040" s="3">
        <v>62508.84</v>
      </c>
      <c r="I3040" s="1" t="s">
        <v>18</v>
      </c>
      <c r="J3040" s="1" t="s">
        <v>32</v>
      </c>
      <c r="K3040" s="1" t="s">
        <v>20</v>
      </c>
      <c r="L3040" s="1" t="s">
        <v>20</v>
      </c>
      <c r="M3040" s="1" t="s">
        <v>21</v>
      </c>
      <c r="N3040" s="1" t="s">
        <v>22</v>
      </c>
      <c r="O3040" s="1" t="s">
        <v>28</v>
      </c>
      <c r="P3040" s="1" t="str">
        <f>IFERROR( LOOKUP(Table1[[#This Row],[Age]],$AO$3:$AO$8,$AP$3:$AP$8), "Out of Range")</f>
        <v>26-35</v>
      </c>
      <c r="Q3040" s="1" t="str">
        <f>TEXT(Table1[[#This Row],[Date Joined]],"DD")</f>
        <v>27</v>
      </c>
      <c r="R3040" s="1" t="str">
        <f>TEXT(Table1[[#This Row],[Date Joined]],"MMM")</f>
        <v>Jul</v>
      </c>
      <c r="S3040" s="1" t="str">
        <f>TEXT(Table1[[#This Row],[Date Joined]],"YYYY")</f>
        <v>2017</v>
      </c>
    </row>
    <row r="3041" spans="1:19" x14ac:dyDescent="0.3">
      <c r="A3041" s="1" t="s">
        <v>1512</v>
      </c>
      <c r="B3041" s="1" t="s">
        <v>60</v>
      </c>
      <c r="C3041" s="1" t="s">
        <v>15</v>
      </c>
      <c r="D3041" s="2">
        <v>32</v>
      </c>
      <c r="E3041" s="1" t="s">
        <v>40</v>
      </c>
      <c r="F3041" s="1" t="s">
        <v>41</v>
      </c>
      <c r="G3041" s="28">
        <v>42943</v>
      </c>
      <c r="H3041" s="3">
        <v>2031.1</v>
      </c>
      <c r="I3041" s="1" t="s">
        <v>18</v>
      </c>
      <c r="J3041" s="1" t="s">
        <v>27</v>
      </c>
      <c r="K3041" s="1" t="s">
        <v>28</v>
      </c>
      <c r="L3041" s="1" t="s">
        <v>20</v>
      </c>
      <c r="M3041" s="1" t="s">
        <v>21</v>
      </c>
      <c r="N3041" s="1" t="s">
        <v>22</v>
      </c>
      <c r="O3041" s="1" t="s">
        <v>20</v>
      </c>
      <c r="P3041" s="1" t="str">
        <f>IFERROR( LOOKUP(Table1[[#This Row],[Age]],$AO$3:$AO$8,$AP$3:$AP$8), "Out of Range")</f>
        <v>26-35</v>
      </c>
      <c r="Q3041" s="1" t="str">
        <f>TEXT(Table1[[#This Row],[Date Joined]],"DD")</f>
        <v>27</v>
      </c>
      <c r="R3041" s="1" t="str">
        <f>TEXT(Table1[[#This Row],[Date Joined]],"MMM")</f>
        <v>Jul</v>
      </c>
      <c r="S3041" s="1" t="str">
        <f>TEXT(Table1[[#This Row],[Date Joined]],"YYYY")</f>
        <v>2017</v>
      </c>
    </row>
    <row r="3042" spans="1:19" x14ac:dyDescent="0.3">
      <c r="A3042" s="1" t="s">
        <v>3149</v>
      </c>
      <c r="B3042" s="1" t="s">
        <v>33</v>
      </c>
      <c r="C3042" s="1" t="s">
        <v>15</v>
      </c>
      <c r="D3042" s="2">
        <v>34</v>
      </c>
      <c r="E3042" s="1" t="s">
        <v>16</v>
      </c>
      <c r="F3042" s="1" t="s">
        <v>17</v>
      </c>
      <c r="G3042" s="28">
        <v>43045</v>
      </c>
      <c r="H3042" s="3">
        <v>28314.21</v>
      </c>
      <c r="I3042" s="1" t="s">
        <v>18</v>
      </c>
      <c r="J3042" s="1" t="s">
        <v>27</v>
      </c>
      <c r="K3042" s="1" t="s">
        <v>28</v>
      </c>
      <c r="L3042" s="1" t="s">
        <v>20</v>
      </c>
      <c r="M3042" s="1" t="s">
        <v>21</v>
      </c>
      <c r="N3042" s="1" t="s">
        <v>29</v>
      </c>
      <c r="O3042" s="1" t="s">
        <v>28</v>
      </c>
      <c r="P3042" s="1" t="str">
        <f>IFERROR( LOOKUP(Table1[[#This Row],[Age]],$AO$3:$AO$8,$AP$3:$AP$8), "Out of Range")</f>
        <v>26-35</v>
      </c>
      <c r="Q3042" s="1" t="str">
        <f>TEXT(Table1[[#This Row],[Date Joined]],"DD")</f>
        <v>06</v>
      </c>
      <c r="R3042" s="1" t="str">
        <f>TEXT(Table1[[#This Row],[Date Joined]],"MMM")</f>
        <v>Nov</v>
      </c>
      <c r="S3042" s="1" t="str">
        <f>TEXT(Table1[[#This Row],[Date Joined]],"YYYY")</f>
        <v>2017</v>
      </c>
    </row>
    <row r="3043" spans="1:19" x14ac:dyDescent="0.3">
      <c r="A3043" s="1" t="s">
        <v>3150</v>
      </c>
      <c r="B3043" s="1" t="s">
        <v>80</v>
      </c>
      <c r="C3043" s="1" t="s">
        <v>15</v>
      </c>
      <c r="D3043" s="2">
        <v>61</v>
      </c>
      <c r="E3043" s="1" t="s">
        <v>40</v>
      </c>
      <c r="F3043" s="1" t="s">
        <v>26</v>
      </c>
      <c r="G3043" s="28">
        <v>43045</v>
      </c>
      <c r="H3043" s="3">
        <v>40925.629999999997</v>
      </c>
      <c r="I3043" s="1" t="s">
        <v>31</v>
      </c>
      <c r="J3043" s="1" t="s">
        <v>27</v>
      </c>
      <c r="K3043" s="1" t="s">
        <v>28</v>
      </c>
      <c r="L3043" s="1" t="s">
        <v>20</v>
      </c>
      <c r="M3043" s="1" t="s">
        <v>21</v>
      </c>
      <c r="N3043" s="1" t="s">
        <v>29</v>
      </c>
      <c r="O3043" s="1" t="s">
        <v>20</v>
      </c>
      <c r="P3043" s="1" t="str">
        <f>IFERROR( LOOKUP(Table1[[#This Row],[Age]],$AO$3:$AO$8,$AP$3:$AP$8), "Out of Range")</f>
        <v>55-65</v>
      </c>
      <c r="Q3043" s="1" t="str">
        <f>TEXT(Table1[[#This Row],[Date Joined]],"DD")</f>
        <v>06</v>
      </c>
      <c r="R3043" s="1" t="str">
        <f>TEXT(Table1[[#This Row],[Date Joined]],"MMM")</f>
        <v>Nov</v>
      </c>
      <c r="S3043" s="1" t="str">
        <f>TEXT(Table1[[#This Row],[Date Joined]],"YYYY")</f>
        <v>2017</v>
      </c>
    </row>
    <row r="3044" spans="1:19" x14ac:dyDescent="0.3">
      <c r="A3044" s="1" t="s">
        <v>3151</v>
      </c>
      <c r="B3044" s="1" t="s">
        <v>58</v>
      </c>
      <c r="C3044" s="1" t="s">
        <v>15</v>
      </c>
      <c r="D3044" s="2">
        <v>49</v>
      </c>
      <c r="E3044" s="1" t="s">
        <v>40</v>
      </c>
      <c r="F3044" s="1" t="s">
        <v>41</v>
      </c>
      <c r="G3044" s="28">
        <v>43045</v>
      </c>
      <c r="H3044" s="3">
        <v>125356.24</v>
      </c>
      <c r="I3044" s="1" t="s">
        <v>18</v>
      </c>
      <c r="J3044" s="1" t="s">
        <v>32</v>
      </c>
      <c r="K3044" s="1" t="s">
        <v>20</v>
      </c>
      <c r="L3044" s="1" t="s">
        <v>20</v>
      </c>
      <c r="M3044" s="1" t="s">
        <v>21</v>
      </c>
      <c r="N3044" s="1" t="s">
        <v>22</v>
      </c>
      <c r="O3044" s="1" t="s">
        <v>20</v>
      </c>
      <c r="P3044" s="1" t="str">
        <f>IFERROR( LOOKUP(Table1[[#This Row],[Age]],$AO$3:$AO$8,$AP$3:$AP$8), "Out of Range")</f>
        <v>45-55</v>
      </c>
      <c r="Q3044" s="1" t="str">
        <f>TEXT(Table1[[#This Row],[Date Joined]],"DD")</f>
        <v>06</v>
      </c>
      <c r="R3044" s="1" t="str">
        <f>TEXT(Table1[[#This Row],[Date Joined]],"MMM")</f>
        <v>Nov</v>
      </c>
      <c r="S3044" s="1" t="str">
        <f>TEXT(Table1[[#This Row],[Date Joined]],"YYYY")</f>
        <v>2017</v>
      </c>
    </row>
    <row r="3045" spans="1:19" x14ac:dyDescent="0.3">
      <c r="A3045" s="1" t="s">
        <v>3152</v>
      </c>
      <c r="B3045" s="1" t="s">
        <v>42</v>
      </c>
      <c r="C3045" s="1" t="s">
        <v>15</v>
      </c>
      <c r="D3045" s="2">
        <v>43</v>
      </c>
      <c r="E3045" s="1" t="s">
        <v>40</v>
      </c>
      <c r="F3045" s="1" t="s">
        <v>41</v>
      </c>
      <c r="G3045" s="28">
        <v>43045</v>
      </c>
      <c r="H3045" s="3">
        <v>105415.01</v>
      </c>
      <c r="I3045" s="1" t="s">
        <v>18</v>
      </c>
      <c r="J3045" s="1" t="s">
        <v>19</v>
      </c>
      <c r="K3045" s="1" t="s">
        <v>28</v>
      </c>
      <c r="L3045" s="1" t="s">
        <v>20</v>
      </c>
      <c r="M3045" s="1" t="s">
        <v>53</v>
      </c>
      <c r="N3045" s="1" t="s">
        <v>29</v>
      </c>
      <c r="O3045" s="1" t="s">
        <v>20</v>
      </c>
      <c r="P3045" s="1" t="str">
        <f>IFERROR( LOOKUP(Table1[[#This Row],[Age]],$AO$3:$AO$8,$AP$3:$AP$8), "Out of Range")</f>
        <v>35-45</v>
      </c>
      <c r="Q3045" s="1" t="str">
        <f>TEXT(Table1[[#This Row],[Date Joined]],"DD")</f>
        <v>06</v>
      </c>
      <c r="R3045" s="1" t="str">
        <f>TEXT(Table1[[#This Row],[Date Joined]],"MMM")</f>
        <v>Nov</v>
      </c>
      <c r="S3045" s="1" t="str">
        <f>TEXT(Table1[[#This Row],[Date Joined]],"YYYY")</f>
        <v>2017</v>
      </c>
    </row>
    <row r="3046" spans="1:19" x14ac:dyDescent="0.3">
      <c r="A3046" s="1" t="s">
        <v>1537</v>
      </c>
      <c r="B3046" s="1" t="s">
        <v>43</v>
      </c>
      <c r="C3046" s="1" t="s">
        <v>15</v>
      </c>
      <c r="D3046" s="2">
        <v>32</v>
      </c>
      <c r="E3046" s="1" t="s">
        <v>16</v>
      </c>
      <c r="F3046" s="1" t="s">
        <v>17</v>
      </c>
      <c r="G3046" s="28">
        <v>42945</v>
      </c>
      <c r="H3046" s="3">
        <v>20398.87</v>
      </c>
      <c r="I3046" s="1" t="s">
        <v>18</v>
      </c>
      <c r="J3046" s="1" t="s">
        <v>27</v>
      </c>
      <c r="K3046" s="1" t="s">
        <v>28</v>
      </c>
      <c r="L3046" s="1" t="s">
        <v>20</v>
      </c>
      <c r="M3046" s="1" t="s">
        <v>21</v>
      </c>
      <c r="N3046" s="1" t="s">
        <v>22</v>
      </c>
      <c r="O3046" s="1" t="s">
        <v>20</v>
      </c>
      <c r="P3046" s="1" t="str">
        <f>IFERROR( LOOKUP(Table1[[#This Row],[Age]],$AO$3:$AO$8,$AP$3:$AP$8), "Out of Range")</f>
        <v>26-35</v>
      </c>
      <c r="Q3046" s="1" t="str">
        <f>TEXT(Table1[[#This Row],[Date Joined]],"DD")</f>
        <v>29</v>
      </c>
      <c r="R3046" s="1" t="str">
        <f>TEXT(Table1[[#This Row],[Date Joined]],"MMM")</f>
        <v>Jul</v>
      </c>
      <c r="S3046" s="1" t="str">
        <f>TEXT(Table1[[#This Row],[Date Joined]],"YYYY")</f>
        <v>2017</v>
      </c>
    </row>
    <row r="3047" spans="1:19" x14ac:dyDescent="0.3">
      <c r="A3047" s="1" t="s">
        <v>1539</v>
      </c>
      <c r="B3047" s="1" t="s">
        <v>67</v>
      </c>
      <c r="C3047" s="1" t="s">
        <v>15</v>
      </c>
      <c r="D3047" s="2">
        <v>32</v>
      </c>
      <c r="E3047" s="1" t="s">
        <v>16</v>
      </c>
      <c r="F3047" s="1" t="s">
        <v>17</v>
      </c>
      <c r="G3047" s="28">
        <v>42945</v>
      </c>
      <c r="H3047" s="3">
        <v>82607.75</v>
      </c>
      <c r="I3047" s="1" t="s">
        <v>18</v>
      </c>
      <c r="J3047" s="1" t="s">
        <v>27</v>
      </c>
      <c r="K3047" s="1" t="s">
        <v>28</v>
      </c>
      <c r="L3047" s="1" t="s">
        <v>20</v>
      </c>
      <c r="M3047" s="1" t="s">
        <v>22</v>
      </c>
      <c r="N3047" s="1" t="s">
        <v>22</v>
      </c>
      <c r="O3047" s="1" t="s">
        <v>20</v>
      </c>
      <c r="P3047" s="1" t="str">
        <f>IFERROR( LOOKUP(Table1[[#This Row],[Age]],$AO$3:$AO$8,$AP$3:$AP$8), "Out of Range")</f>
        <v>26-35</v>
      </c>
      <c r="Q3047" s="1" t="str">
        <f>TEXT(Table1[[#This Row],[Date Joined]],"DD")</f>
        <v>29</v>
      </c>
      <c r="R3047" s="1" t="str">
        <f>TEXT(Table1[[#This Row],[Date Joined]],"MMM")</f>
        <v>Jul</v>
      </c>
      <c r="S3047" s="1" t="str">
        <f>TEXT(Table1[[#This Row],[Date Joined]],"YYYY")</f>
        <v>2017</v>
      </c>
    </row>
    <row r="3048" spans="1:19" x14ac:dyDescent="0.3">
      <c r="A3048" s="1" t="s">
        <v>1606</v>
      </c>
      <c r="B3048" s="1" t="s">
        <v>60</v>
      </c>
      <c r="C3048" s="1" t="s">
        <v>24</v>
      </c>
      <c r="D3048" s="2">
        <v>32</v>
      </c>
      <c r="E3048" s="1" t="s">
        <v>16</v>
      </c>
      <c r="F3048" s="1" t="s">
        <v>17</v>
      </c>
      <c r="G3048" s="28">
        <v>42950</v>
      </c>
      <c r="H3048" s="3">
        <v>45111.39</v>
      </c>
      <c r="I3048" s="1" t="s">
        <v>18</v>
      </c>
      <c r="J3048" s="1" t="s">
        <v>32</v>
      </c>
      <c r="K3048" s="1" t="s">
        <v>20</v>
      </c>
      <c r="L3048" s="1" t="s">
        <v>28</v>
      </c>
      <c r="M3048" s="1" t="s">
        <v>21</v>
      </c>
      <c r="N3048" s="1" t="s">
        <v>22</v>
      </c>
      <c r="O3048" s="1" t="s">
        <v>20</v>
      </c>
      <c r="P3048" s="1" t="str">
        <f>IFERROR( LOOKUP(Table1[[#This Row],[Age]],$AO$3:$AO$8,$AP$3:$AP$8), "Out of Range")</f>
        <v>26-35</v>
      </c>
      <c r="Q3048" s="1" t="str">
        <f>TEXT(Table1[[#This Row],[Date Joined]],"DD")</f>
        <v>03</v>
      </c>
      <c r="R3048" s="1" t="str">
        <f>TEXT(Table1[[#This Row],[Date Joined]],"MMM")</f>
        <v>Aug</v>
      </c>
      <c r="S3048" s="1" t="str">
        <f>TEXT(Table1[[#This Row],[Date Joined]],"YYYY")</f>
        <v>2017</v>
      </c>
    </row>
    <row r="3049" spans="1:19" x14ac:dyDescent="0.3">
      <c r="A3049" s="1" t="s">
        <v>3156</v>
      </c>
      <c r="B3049" s="1" t="s">
        <v>74</v>
      </c>
      <c r="C3049" s="1" t="s">
        <v>15</v>
      </c>
      <c r="D3049" s="2">
        <v>46</v>
      </c>
      <c r="E3049" s="1" t="s">
        <v>16</v>
      </c>
      <c r="F3049" s="1" t="s">
        <v>17</v>
      </c>
      <c r="G3049" s="28">
        <v>43046</v>
      </c>
      <c r="H3049" s="3">
        <v>125492.33</v>
      </c>
      <c r="I3049" s="1" t="s">
        <v>31</v>
      </c>
      <c r="J3049" s="1" t="s">
        <v>27</v>
      </c>
      <c r="K3049" s="1" t="s">
        <v>28</v>
      </c>
      <c r="L3049" s="1" t="s">
        <v>20</v>
      </c>
      <c r="M3049" s="1" t="s">
        <v>21</v>
      </c>
      <c r="N3049" s="1" t="s">
        <v>22</v>
      </c>
      <c r="O3049" s="1" t="s">
        <v>20</v>
      </c>
      <c r="P3049" s="1" t="str">
        <f>IFERROR( LOOKUP(Table1[[#This Row],[Age]],$AO$3:$AO$8,$AP$3:$AP$8), "Out of Range")</f>
        <v>45-55</v>
      </c>
      <c r="Q3049" s="1" t="str">
        <f>TEXT(Table1[[#This Row],[Date Joined]],"DD")</f>
        <v>07</v>
      </c>
      <c r="R3049" s="1" t="str">
        <f>TEXT(Table1[[#This Row],[Date Joined]],"MMM")</f>
        <v>Nov</v>
      </c>
      <c r="S3049" s="1" t="str">
        <f>TEXT(Table1[[#This Row],[Date Joined]],"YYYY")</f>
        <v>2017</v>
      </c>
    </row>
    <row r="3050" spans="1:19" x14ac:dyDescent="0.3">
      <c r="A3050" s="1" t="s">
        <v>3157</v>
      </c>
      <c r="B3050" s="1" t="s">
        <v>83</v>
      </c>
      <c r="C3050" s="1" t="s">
        <v>15</v>
      </c>
      <c r="D3050" s="2">
        <v>35</v>
      </c>
      <c r="E3050" s="1" t="s">
        <v>16</v>
      </c>
      <c r="F3050" s="1" t="s">
        <v>26</v>
      </c>
      <c r="G3050" s="28">
        <v>43046</v>
      </c>
      <c r="H3050" s="3">
        <v>23743.13</v>
      </c>
      <c r="I3050" s="1" t="s">
        <v>31</v>
      </c>
      <c r="J3050" s="1" t="s">
        <v>27</v>
      </c>
      <c r="K3050" s="1" t="s">
        <v>28</v>
      </c>
      <c r="L3050" s="1" t="s">
        <v>20</v>
      </c>
      <c r="M3050" s="1" t="s">
        <v>21</v>
      </c>
      <c r="N3050" s="1" t="s">
        <v>38</v>
      </c>
      <c r="O3050" s="1" t="s">
        <v>20</v>
      </c>
      <c r="P3050" s="1" t="str">
        <f>IFERROR( LOOKUP(Table1[[#This Row],[Age]],$AO$3:$AO$8,$AP$3:$AP$8), "Out of Range")</f>
        <v>35-45</v>
      </c>
      <c r="Q3050" s="1" t="str">
        <f>TEXT(Table1[[#This Row],[Date Joined]],"DD")</f>
        <v>07</v>
      </c>
      <c r="R3050" s="1" t="str">
        <f>TEXT(Table1[[#This Row],[Date Joined]],"MMM")</f>
        <v>Nov</v>
      </c>
      <c r="S3050" s="1" t="str">
        <f>TEXT(Table1[[#This Row],[Date Joined]],"YYYY")</f>
        <v>2017</v>
      </c>
    </row>
    <row r="3051" spans="1:19" x14ac:dyDescent="0.3">
      <c r="A3051" s="1" t="s">
        <v>3158</v>
      </c>
      <c r="B3051" s="1" t="s">
        <v>75</v>
      </c>
      <c r="C3051" s="1" t="s">
        <v>15</v>
      </c>
      <c r="D3051" s="2">
        <v>48</v>
      </c>
      <c r="E3051" s="1" t="s">
        <v>16</v>
      </c>
      <c r="F3051" s="1" t="s">
        <v>17</v>
      </c>
      <c r="G3051" s="28">
        <v>43046</v>
      </c>
      <c r="H3051" s="3">
        <v>27243.99</v>
      </c>
      <c r="I3051" s="1" t="s">
        <v>31</v>
      </c>
      <c r="J3051" s="1" t="s">
        <v>32</v>
      </c>
      <c r="K3051" s="1" t="s">
        <v>28</v>
      </c>
      <c r="L3051" s="1" t="s">
        <v>20</v>
      </c>
      <c r="M3051" s="1" t="s">
        <v>21</v>
      </c>
      <c r="N3051" s="1" t="s">
        <v>22</v>
      </c>
      <c r="O3051" s="1" t="s">
        <v>20</v>
      </c>
      <c r="P3051" s="1" t="str">
        <f>IFERROR( LOOKUP(Table1[[#This Row],[Age]],$AO$3:$AO$8,$AP$3:$AP$8), "Out of Range")</f>
        <v>45-55</v>
      </c>
      <c r="Q3051" s="1" t="str">
        <f>TEXT(Table1[[#This Row],[Date Joined]],"DD")</f>
        <v>07</v>
      </c>
      <c r="R3051" s="1" t="str">
        <f>TEXT(Table1[[#This Row],[Date Joined]],"MMM")</f>
        <v>Nov</v>
      </c>
      <c r="S3051" s="1" t="str">
        <f>TEXT(Table1[[#This Row],[Date Joined]],"YYYY")</f>
        <v>2017</v>
      </c>
    </row>
    <row r="3052" spans="1:19" x14ac:dyDescent="0.3">
      <c r="A3052" s="1" t="s">
        <v>3159</v>
      </c>
      <c r="B3052" s="1" t="s">
        <v>85</v>
      </c>
      <c r="C3052" s="1" t="s">
        <v>15</v>
      </c>
      <c r="D3052" s="2">
        <v>39</v>
      </c>
      <c r="E3052" s="1" t="s">
        <v>16</v>
      </c>
      <c r="F3052" s="1" t="s">
        <v>17</v>
      </c>
      <c r="G3052" s="28">
        <v>43046</v>
      </c>
      <c r="H3052" s="3">
        <v>89016.19</v>
      </c>
      <c r="I3052" s="1" t="s">
        <v>31</v>
      </c>
      <c r="J3052" s="1" t="s">
        <v>22</v>
      </c>
      <c r="K3052" s="1" t="s">
        <v>20</v>
      </c>
      <c r="L3052" s="1" t="s">
        <v>20</v>
      </c>
      <c r="M3052" s="1" t="s">
        <v>21</v>
      </c>
      <c r="N3052" s="1" t="s">
        <v>22</v>
      </c>
      <c r="O3052" s="1" t="s">
        <v>20</v>
      </c>
      <c r="P3052" s="1" t="str">
        <f>IFERROR( LOOKUP(Table1[[#This Row],[Age]],$AO$3:$AO$8,$AP$3:$AP$8), "Out of Range")</f>
        <v>35-45</v>
      </c>
      <c r="Q3052" s="1" t="str">
        <f>TEXT(Table1[[#This Row],[Date Joined]],"DD")</f>
        <v>07</v>
      </c>
      <c r="R3052" s="1" t="str">
        <f>TEXT(Table1[[#This Row],[Date Joined]],"MMM")</f>
        <v>Nov</v>
      </c>
      <c r="S3052" s="1" t="str">
        <f>TEXT(Table1[[#This Row],[Date Joined]],"YYYY")</f>
        <v>2017</v>
      </c>
    </row>
    <row r="3053" spans="1:19" x14ac:dyDescent="0.3">
      <c r="A3053" s="1" t="s">
        <v>3160</v>
      </c>
      <c r="B3053" s="1" t="s">
        <v>46</v>
      </c>
      <c r="C3053" s="1" t="s">
        <v>24</v>
      </c>
      <c r="D3053" s="2">
        <v>51</v>
      </c>
      <c r="E3053" s="1" t="s">
        <v>40</v>
      </c>
      <c r="F3053" s="1" t="s">
        <v>26</v>
      </c>
      <c r="G3053" s="28">
        <v>43046</v>
      </c>
      <c r="H3053" s="3">
        <v>77613.3</v>
      </c>
      <c r="I3053" s="1" t="s">
        <v>18</v>
      </c>
      <c r="J3053" s="1" t="s">
        <v>32</v>
      </c>
      <c r="K3053" s="1" t="s">
        <v>20</v>
      </c>
      <c r="L3053" s="1" t="s">
        <v>20</v>
      </c>
      <c r="M3053" s="1" t="s">
        <v>21</v>
      </c>
      <c r="N3053" s="1" t="s">
        <v>22</v>
      </c>
      <c r="O3053" s="1" t="s">
        <v>20</v>
      </c>
      <c r="P3053" s="1" t="str">
        <f>IFERROR( LOOKUP(Table1[[#This Row],[Age]],$AO$3:$AO$8,$AP$3:$AP$8), "Out of Range")</f>
        <v>45-55</v>
      </c>
      <c r="Q3053" s="1" t="str">
        <f>TEXT(Table1[[#This Row],[Date Joined]],"DD")</f>
        <v>07</v>
      </c>
      <c r="R3053" s="1" t="str">
        <f>TEXT(Table1[[#This Row],[Date Joined]],"MMM")</f>
        <v>Nov</v>
      </c>
      <c r="S3053" s="1" t="str">
        <f>TEXT(Table1[[#This Row],[Date Joined]],"YYYY")</f>
        <v>2017</v>
      </c>
    </row>
    <row r="3054" spans="1:19" x14ac:dyDescent="0.3">
      <c r="A3054" s="1" t="s">
        <v>3161</v>
      </c>
      <c r="B3054" s="1" t="s">
        <v>75</v>
      </c>
      <c r="C3054" s="1" t="s">
        <v>24</v>
      </c>
      <c r="D3054" s="2">
        <v>39</v>
      </c>
      <c r="E3054" s="1" t="s">
        <v>40</v>
      </c>
      <c r="F3054" s="1" t="s">
        <v>41</v>
      </c>
      <c r="G3054" s="28">
        <v>43046</v>
      </c>
      <c r="H3054" s="3">
        <v>46632.85</v>
      </c>
      <c r="I3054" s="1" t="s">
        <v>18</v>
      </c>
      <c r="J3054" s="1" t="s">
        <v>27</v>
      </c>
      <c r="K3054" s="1" t="s">
        <v>20</v>
      </c>
      <c r="L3054" s="1" t="s">
        <v>20</v>
      </c>
      <c r="M3054" s="1" t="s">
        <v>21</v>
      </c>
      <c r="N3054" s="1" t="s">
        <v>22</v>
      </c>
      <c r="O3054" s="1" t="s">
        <v>20</v>
      </c>
      <c r="P3054" s="1" t="str">
        <f>IFERROR( LOOKUP(Table1[[#This Row],[Age]],$AO$3:$AO$8,$AP$3:$AP$8), "Out of Range")</f>
        <v>35-45</v>
      </c>
      <c r="Q3054" s="1" t="str">
        <f>TEXT(Table1[[#This Row],[Date Joined]],"DD")</f>
        <v>07</v>
      </c>
      <c r="R3054" s="1" t="str">
        <f>TEXT(Table1[[#This Row],[Date Joined]],"MMM")</f>
        <v>Nov</v>
      </c>
      <c r="S3054" s="1" t="str">
        <f>TEXT(Table1[[#This Row],[Date Joined]],"YYYY")</f>
        <v>2017</v>
      </c>
    </row>
    <row r="3055" spans="1:19" x14ac:dyDescent="0.3">
      <c r="A3055" s="1" t="s">
        <v>3162</v>
      </c>
      <c r="B3055" s="1" t="s">
        <v>63</v>
      </c>
      <c r="C3055" s="1" t="s">
        <v>24</v>
      </c>
      <c r="D3055" s="2">
        <v>56</v>
      </c>
      <c r="E3055" s="1" t="s">
        <v>40</v>
      </c>
      <c r="F3055" s="1" t="s">
        <v>41</v>
      </c>
      <c r="G3055" s="28">
        <v>43046</v>
      </c>
      <c r="H3055" s="3">
        <v>43542.09</v>
      </c>
      <c r="I3055" s="1" t="s">
        <v>18</v>
      </c>
      <c r="J3055" s="1" t="s">
        <v>19</v>
      </c>
      <c r="K3055" s="1" t="s">
        <v>28</v>
      </c>
      <c r="L3055" s="1" t="s">
        <v>20</v>
      </c>
      <c r="M3055" s="1" t="s">
        <v>22</v>
      </c>
      <c r="N3055" s="1" t="s">
        <v>22</v>
      </c>
      <c r="O3055" s="1" t="s">
        <v>20</v>
      </c>
      <c r="P3055" s="1" t="str">
        <f>IFERROR( LOOKUP(Table1[[#This Row],[Age]],$AO$3:$AO$8,$AP$3:$AP$8), "Out of Range")</f>
        <v>55-65</v>
      </c>
      <c r="Q3055" s="1" t="str">
        <f>TEXT(Table1[[#This Row],[Date Joined]],"DD")</f>
        <v>07</v>
      </c>
      <c r="R3055" s="1" t="str">
        <f>TEXT(Table1[[#This Row],[Date Joined]],"MMM")</f>
        <v>Nov</v>
      </c>
      <c r="S3055" s="1" t="str">
        <f>TEXT(Table1[[#This Row],[Date Joined]],"YYYY")</f>
        <v>2017</v>
      </c>
    </row>
    <row r="3056" spans="1:19" x14ac:dyDescent="0.3">
      <c r="A3056" s="1" t="s">
        <v>3163</v>
      </c>
      <c r="B3056" s="1" t="s">
        <v>107</v>
      </c>
      <c r="C3056" s="1" t="s">
        <v>15</v>
      </c>
      <c r="D3056" s="2">
        <v>36</v>
      </c>
      <c r="E3056" s="1" t="s">
        <v>40</v>
      </c>
      <c r="F3056" s="1" t="s">
        <v>26</v>
      </c>
      <c r="G3056" s="28">
        <v>43046</v>
      </c>
      <c r="H3056" s="3">
        <v>158619.01</v>
      </c>
      <c r="I3056" s="1" t="s">
        <v>31</v>
      </c>
      <c r="J3056" s="1" t="s">
        <v>27</v>
      </c>
      <c r="K3056" s="1" t="s">
        <v>20</v>
      </c>
      <c r="L3056" s="1" t="s">
        <v>20</v>
      </c>
      <c r="M3056" s="1" t="s">
        <v>21</v>
      </c>
      <c r="N3056" s="1" t="s">
        <v>22</v>
      </c>
      <c r="O3056" s="1" t="s">
        <v>20</v>
      </c>
      <c r="P3056" s="1" t="str">
        <f>IFERROR( LOOKUP(Table1[[#This Row],[Age]],$AO$3:$AO$8,$AP$3:$AP$8), "Out of Range")</f>
        <v>35-45</v>
      </c>
      <c r="Q3056" s="1" t="str">
        <f>TEXT(Table1[[#This Row],[Date Joined]],"DD")</f>
        <v>07</v>
      </c>
      <c r="R3056" s="1" t="str">
        <f>TEXT(Table1[[#This Row],[Date Joined]],"MMM")</f>
        <v>Nov</v>
      </c>
      <c r="S3056" s="1" t="str">
        <f>TEXT(Table1[[#This Row],[Date Joined]],"YYYY")</f>
        <v>2017</v>
      </c>
    </row>
    <row r="3057" spans="1:19" x14ac:dyDescent="0.3">
      <c r="A3057" s="1" t="s">
        <v>1700</v>
      </c>
      <c r="B3057" s="1" t="s">
        <v>54</v>
      </c>
      <c r="C3057" s="1" t="s">
        <v>15</v>
      </c>
      <c r="D3057" s="2">
        <v>32</v>
      </c>
      <c r="E3057" s="1" t="s">
        <v>16</v>
      </c>
      <c r="F3057" s="1" t="s">
        <v>17</v>
      </c>
      <c r="G3057" s="28">
        <v>42959</v>
      </c>
      <c r="H3057" s="3">
        <v>48273.3</v>
      </c>
      <c r="I3057" s="1" t="s">
        <v>18</v>
      </c>
      <c r="J3057" s="1" t="s">
        <v>27</v>
      </c>
      <c r="K3057" s="1" t="s">
        <v>20</v>
      </c>
      <c r="L3057" s="1" t="s">
        <v>20</v>
      </c>
      <c r="M3057" s="1" t="s">
        <v>21</v>
      </c>
      <c r="N3057" s="1" t="s">
        <v>29</v>
      </c>
      <c r="O3057" s="1" t="s">
        <v>20</v>
      </c>
      <c r="P3057" s="1" t="str">
        <f>IFERROR( LOOKUP(Table1[[#This Row],[Age]],$AO$3:$AO$8,$AP$3:$AP$8), "Out of Range")</f>
        <v>26-35</v>
      </c>
      <c r="Q3057" s="1" t="str">
        <f>TEXT(Table1[[#This Row],[Date Joined]],"DD")</f>
        <v>12</v>
      </c>
      <c r="R3057" s="1" t="str">
        <f>TEXT(Table1[[#This Row],[Date Joined]],"MMM")</f>
        <v>Aug</v>
      </c>
      <c r="S3057" s="1" t="str">
        <f>TEXT(Table1[[#This Row],[Date Joined]],"YYYY")</f>
        <v>2017</v>
      </c>
    </row>
    <row r="3058" spans="1:19" x14ac:dyDescent="0.3">
      <c r="A3058" s="1" t="s">
        <v>3165</v>
      </c>
      <c r="B3058" s="1" t="s">
        <v>81</v>
      </c>
      <c r="C3058" s="1" t="s">
        <v>24</v>
      </c>
      <c r="D3058" s="2">
        <v>43</v>
      </c>
      <c r="E3058" s="1" t="s">
        <v>16</v>
      </c>
      <c r="F3058" s="1" t="s">
        <v>41</v>
      </c>
      <c r="G3058" s="28">
        <v>43047</v>
      </c>
      <c r="H3058" s="3">
        <v>109851.96</v>
      </c>
      <c r="I3058" s="1" t="s">
        <v>31</v>
      </c>
      <c r="J3058" s="1" t="s">
        <v>27</v>
      </c>
      <c r="K3058" s="1" t="s">
        <v>28</v>
      </c>
      <c r="L3058" s="1" t="s">
        <v>20</v>
      </c>
      <c r="M3058" s="1" t="s">
        <v>22</v>
      </c>
      <c r="N3058" s="1" t="s">
        <v>22</v>
      </c>
      <c r="O3058" s="1" t="s">
        <v>20</v>
      </c>
      <c r="P3058" s="1" t="str">
        <f>IFERROR( LOOKUP(Table1[[#This Row],[Age]],$AO$3:$AO$8,$AP$3:$AP$8), "Out of Range")</f>
        <v>35-45</v>
      </c>
      <c r="Q3058" s="1" t="str">
        <f>TEXT(Table1[[#This Row],[Date Joined]],"DD")</f>
        <v>08</v>
      </c>
      <c r="R3058" s="1" t="str">
        <f>TEXT(Table1[[#This Row],[Date Joined]],"MMM")</f>
        <v>Nov</v>
      </c>
      <c r="S3058" s="1" t="str">
        <f>TEXT(Table1[[#This Row],[Date Joined]],"YYYY")</f>
        <v>2017</v>
      </c>
    </row>
    <row r="3059" spans="1:19" x14ac:dyDescent="0.3">
      <c r="A3059" s="1" t="s">
        <v>3166</v>
      </c>
      <c r="B3059" s="1" t="s">
        <v>33</v>
      </c>
      <c r="C3059" s="1" t="s">
        <v>24</v>
      </c>
      <c r="D3059" s="2">
        <v>44</v>
      </c>
      <c r="E3059" s="1" t="s">
        <v>16</v>
      </c>
      <c r="F3059" s="1" t="s">
        <v>17</v>
      </c>
      <c r="G3059" s="28">
        <v>43047</v>
      </c>
      <c r="H3059" s="3">
        <v>13743.33</v>
      </c>
      <c r="I3059" s="1" t="s">
        <v>18</v>
      </c>
      <c r="J3059" s="1" t="s">
        <v>32</v>
      </c>
      <c r="K3059" s="1" t="s">
        <v>28</v>
      </c>
      <c r="L3059" s="1" t="s">
        <v>20</v>
      </c>
      <c r="M3059" s="1" t="s">
        <v>22</v>
      </c>
      <c r="N3059" s="1" t="s">
        <v>22</v>
      </c>
      <c r="O3059" s="1" t="s">
        <v>20</v>
      </c>
      <c r="P3059" s="1" t="str">
        <f>IFERROR( LOOKUP(Table1[[#This Row],[Age]],$AO$3:$AO$8,$AP$3:$AP$8), "Out of Range")</f>
        <v>35-45</v>
      </c>
      <c r="Q3059" s="1" t="str">
        <f>TEXT(Table1[[#This Row],[Date Joined]],"DD")</f>
        <v>08</v>
      </c>
      <c r="R3059" s="1" t="str">
        <f>TEXT(Table1[[#This Row],[Date Joined]],"MMM")</f>
        <v>Nov</v>
      </c>
      <c r="S3059" s="1" t="str">
        <f>TEXT(Table1[[#This Row],[Date Joined]],"YYYY")</f>
        <v>2017</v>
      </c>
    </row>
    <row r="3060" spans="1:19" x14ac:dyDescent="0.3">
      <c r="A3060" s="1" t="s">
        <v>1723</v>
      </c>
      <c r="B3060" s="1" t="s">
        <v>97</v>
      </c>
      <c r="C3060" s="1" t="s">
        <v>24</v>
      </c>
      <c r="D3060" s="2">
        <v>32</v>
      </c>
      <c r="E3060" s="1" t="s">
        <v>16</v>
      </c>
      <c r="F3060" s="1" t="s">
        <v>41</v>
      </c>
      <c r="G3060" s="28">
        <v>42961</v>
      </c>
      <c r="H3060" s="3">
        <v>106452.78</v>
      </c>
      <c r="I3060" s="1" t="s">
        <v>31</v>
      </c>
      <c r="J3060" s="1" t="s">
        <v>27</v>
      </c>
      <c r="K3060" s="1" t="s">
        <v>28</v>
      </c>
      <c r="L3060" s="1" t="s">
        <v>20</v>
      </c>
      <c r="M3060" s="1" t="s">
        <v>22</v>
      </c>
      <c r="N3060" s="1" t="s">
        <v>22</v>
      </c>
      <c r="O3060" s="1" t="s">
        <v>20</v>
      </c>
      <c r="P3060" s="1" t="str">
        <f>IFERROR( LOOKUP(Table1[[#This Row],[Age]],$AO$3:$AO$8,$AP$3:$AP$8), "Out of Range")</f>
        <v>26-35</v>
      </c>
      <c r="Q3060" s="1" t="str">
        <f>TEXT(Table1[[#This Row],[Date Joined]],"DD")</f>
        <v>14</v>
      </c>
      <c r="R3060" s="1" t="str">
        <f>TEXT(Table1[[#This Row],[Date Joined]],"MMM")</f>
        <v>Aug</v>
      </c>
      <c r="S3060" s="1" t="str">
        <f>TEXT(Table1[[#This Row],[Date Joined]],"YYYY")</f>
        <v>2017</v>
      </c>
    </row>
    <row r="3061" spans="1:19" x14ac:dyDescent="0.3">
      <c r="A3061" s="1" t="s">
        <v>1797</v>
      </c>
      <c r="B3061" s="1" t="s">
        <v>82</v>
      </c>
      <c r="C3061" s="1" t="s">
        <v>24</v>
      </c>
      <c r="D3061" s="2">
        <v>32</v>
      </c>
      <c r="E3061" s="1" t="s">
        <v>16</v>
      </c>
      <c r="F3061" s="1" t="s">
        <v>17</v>
      </c>
      <c r="G3061" s="28">
        <v>42968</v>
      </c>
      <c r="H3061" s="3">
        <v>129686.24</v>
      </c>
      <c r="I3061" s="1" t="s">
        <v>18</v>
      </c>
      <c r="J3061" s="1" t="s">
        <v>27</v>
      </c>
      <c r="K3061" s="1" t="s">
        <v>28</v>
      </c>
      <c r="L3061" s="1" t="s">
        <v>20</v>
      </c>
      <c r="M3061" s="1" t="s">
        <v>21</v>
      </c>
      <c r="N3061" s="1" t="s">
        <v>22</v>
      </c>
      <c r="O3061" s="1" t="s">
        <v>20</v>
      </c>
      <c r="P3061" s="1" t="str">
        <f>IFERROR( LOOKUP(Table1[[#This Row],[Age]],$AO$3:$AO$8,$AP$3:$AP$8), "Out of Range")</f>
        <v>26-35</v>
      </c>
      <c r="Q3061" s="1" t="str">
        <f>TEXT(Table1[[#This Row],[Date Joined]],"DD")</f>
        <v>21</v>
      </c>
      <c r="R3061" s="1" t="str">
        <f>TEXT(Table1[[#This Row],[Date Joined]],"MMM")</f>
        <v>Aug</v>
      </c>
      <c r="S3061" s="1" t="str">
        <f>TEXT(Table1[[#This Row],[Date Joined]],"YYYY")</f>
        <v>2017</v>
      </c>
    </row>
    <row r="3062" spans="1:19" x14ac:dyDescent="0.3">
      <c r="A3062" s="1" t="s">
        <v>1823</v>
      </c>
      <c r="B3062" s="1" t="s">
        <v>51</v>
      </c>
      <c r="C3062" s="1" t="s">
        <v>15</v>
      </c>
      <c r="D3062" s="2">
        <v>32</v>
      </c>
      <c r="E3062" s="1" t="s">
        <v>16</v>
      </c>
      <c r="F3062" s="1" t="s">
        <v>26</v>
      </c>
      <c r="G3062" s="28">
        <v>42970</v>
      </c>
      <c r="H3062" s="3">
        <v>15281.61</v>
      </c>
      <c r="I3062" s="1" t="s">
        <v>18</v>
      </c>
      <c r="J3062" s="1" t="s">
        <v>19</v>
      </c>
      <c r="K3062" s="1" t="s">
        <v>20</v>
      </c>
      <c r="L3062" s="1" t="s">
        <v>20</v>
      </c>
      <c r="M3062" s="1" t="s">
        <v>22</v>
      </c>
      <c r="N3062" s="1" t="s">
        <v>22</v>
      </c>
      <c r="O3062" s="1" t="s">
        <v>20</v>
      </c>
      <c r="P3062" s="1" t="str">
        <f>IFERROR( LOOKUP(Table1[[#This Row],[Age]],$AO$3:$AO$8,$AP$3:$AP$8), "Out of Range")</f>
        <v>26-35</v>
      </c>
      <c r="Q3062" s="1" t="str">
        <f>TEXT(Table1[[#This Row],[Date Joined]],"DD")</f>
        <v>23</v>
      </c>
      <c r="R3062" s="1" t="str">
        <f>TEXT(Table1[[#This Row],[Date Joined]],"MMM")</f>
        <v>Aug</v>
      </c>
      <c r="S3062" s="1" t="str">
        <f>TEXT(Table1[[#This Row],[Date Joined]],"YYYY")</f>
        <v>2017</v>
      </c>
    </row>
    <row r="3063" spans="1:19" x14ac:dyDescent="0.3">
      <c r="A3063" s="1" t="s">
        <v>3170</v>
      </c>
      <c r="B3063" s="1" t="s">
        <v>56</v>
      </c>
      <c r="C3063" s="1" t="s">
        <v>15</v>
      </c>
      <c r="D3063" s="2">
        <v>39</v>
      </c>
      <c r="E3063" s="1" t="s">
        <v>16</v>
      </c>
      <c r="F3063" s="1" t="s">
        <v>26</v>
      </c>
      <c r="G3063" s="28">
        <v>43047</v>
      </c>
      <c r="H3063" s="3">
        <v>43342.76</v>
      </c>
      <c r="I3063" s="1" t="s">
        <v>18</v>
      </c>
      <c r="J3063" s="1" t="s">
        <v>27</v>
      </c>
      <c r="K3063" s="1" t="s">
        <v>20</v>
      </c>
      <c r="L3063" s="1" t="s">
        <v>20</v>
      </c>
      <c r="M3063" s="1" t="s">
        <v>21</v>
      </c>
      <c r="N3063" s="1" t="s">
        <v>22</v>
      </c>
      <c r="O3063" s="1" t="s">
        <v>20</v>
      </c>
      <c r="P3063" s="1" t="str">
        <f>IFERROR( LOOKUP(Table1[[#This Row],[Age]],$AO$3:$AO$8,$AP$3:$AP$8), "Out of Range")</f>
        <v>35-45</v>
      </c>
      <c r="Q3063" s="1" t="str">
        <f>TEXT(Table1[[#This Row],[Date Joined]],"DD")</f>
        <v>08</v>
      </c>
      <c r="R3063" s="1" t="str">
        <f>TEXT(Table1[[#This Row],[Date Joined]],"MMM")</f>
        <v>Nov</v>
      </c>
      <c r="S3063" s="1" t="str">
        <f>TEXT(Table1[[#This Row],[Date Joined]],"YYYY")</f>
        <v>2017</v>
      </c>
    </row>
    <row r="3064" spans="1:19" x14ac:dyDescent="0.3">
      <c r="A3064" s="1" t="s">
        <v>1922</v>
      </c>
      <c r="B3064" s="1" t="s">
        <v>36</v>
      </c>
      <c r="C3064" s="1" t="s">
        <v>24</v>
      </c>
      <c r="D3064" s="2">
        <v>32</v>
      </c>
      <c r="E3064" s="1" t="s">
        <v>25</v>
      </c>
      <c r="F3064" s="1" t="s">
        <v>17</v>
      </c>
      <c r="G3064" s="28">
        <v>42974</v>
      </c>
      <c r="H3064" s="3">
        <v>67550.429999999993</v>
      </c>
      <c r="I3064" s="1" t="s">
        <v>18</v>
      </c>
      <c r="J3064" s="1" t="s">
        <v>32</v>
      </c>
      <c r="K3064" s="1" t="s">
        <v>28</v>
      </c>
      <c r="L3064" s="1" t="s">
        <v>20</v>
      </c>
      <c r="M3064" s="1" t="s">
        <v>21</v>
      </c>
      <c r="N3064" s="1" t="s">
        <v>22</v>
      </c>
      <c r="O3064" s="1" t="s">
        <v>20</v>
      </c>
      <c r="P3064" s="1" t="str">
        <f>IFERROR( LOOKUP(Table1[[#This Row],[Age]],$AO$3:$AO$8,$AP$3:$AP$8), "Out of Range")</f>
        <v>26-35</v>
      </c>
      <c r="Q3064" s="1" t="str">
        <f>TEXT(Table1[[#This Row],[Date Joined]],"DD")</f>
        <v>27</v>
      </c>
      <c r="R3064" s="1" t="str">
        <f>TEXT(Table1[[#This Row],[Date Joined]],"MMM")</f>
        <v>Aug</v>
      </c>
      <c r="S3064" s="1" t="str">
        <f>TEXT(Table1[[#This Row],[Date Joined]],"YYYY")</f>
        <v>2017</v>
      </c>
    </row>
    <row r="3065" spans="1:19" x14ac:dyDescent="0.3">
      <c r="A3065" s="1" t="s">
        <v>3172</v>
      </c>
      <c r="B3065" s="1" t="s">
        <v>35</v>
      </c>
      <c r="C3065" s="1" t="s">
        <v>15</v>
      </c>
      <c r="D3065" s="2">
        <v>43</v>
      </c>
      <c r="E3065" s="1" t="s">
        <v>16</v>
      </c>
      <c r="F3065" s="1" t="s">
        <v>17</v>
      </c>
      <c r="G3065" s="28">
        <v>43047</v>
      </c>
      <c r="H3065" s="3">
        <v>6597.18</v>
      </c>
      <c r="I3065" s="1" t="s">
        <v>18</v>
      </c>
      <c r="J3065" s="1" t="s">
        <v>27</v>
      </c>
      <c r="K3065" s="1" t="s">
        <v>28</v>
      </c>
      <c r="L3065" s="1" t="s">
        <v>20</v>
      </c>
      <c r="M3065" s="1" t="s">
        <v>21</v>
      </c>
      <c r="N3065" s="1" t="s">
        <v>22</v>
      </c>
      <c r="O3065" s="1" t="s">
        <v>20</v>
      </c>
      <c r="P3065" s="1" t="str">
        <f>IFERROR( LOOKUP(Table1[[#This Row],[Age]],$AO$3:$AO$8,$AP$3:$AP$8), "Out of Range")</f>
        <v>35-45</v>
      </c>
      <c r="Q3065" s="1" t="str">
        <f>TEXT(Table1[[#This Row],[Date Joined]],"DD")</f>
        <v>08</v>
      </c>
      <c r="R3065" s="1" t="str">
        <f>TEXT(Table1[[#This Row],[Date Joined]],"MMM")</f>
        <v>Nov</v>
      </c>
      <c r="S3065" s="1" t="str">
        <f>TEXT(Table1[[#This Row],[Date Joined]],"YYYY")</f>
        <v>2017</v>
      </c>
    </row>
    <row r="3066" spans="1:19" x14ac:dyDescent="0.3">
      <c r="A3066" s="1" t="s">
        <v>1949</v>
      </c>
      <c r="B3066" s="1" t="s">
        <v>99</v>
      </c>
      <c r="C3066" s="1" t="s">
        <v>24</v>
      </c>
      <c r="D3066" s="2">
        <v>32</v>
      </c>
      <c r="E3066" s="1" t="s">
        <v>34</v>
      </c>
      <c r="F3066" s="1" t="s">
        <v>26</v>
      </c>
      <c r="G3066" s="28">
        <v>42976</v>
      </c>
      <c r="H3066" s="3">
        <v>49561.64</v>
      </c>
      <c r="I3066" s="1" t="s">
        <v>49</v>
      </c>
      <c r="J3066" s="1" t="s">
        <v>27</v>
      </c>
      <c r="K3066" s="1" t="s">
        <v>28</v>
      </c>
      <c r="L3066" s="1" t="s">
        <v>20</v>
      </c>
      <c r="M3066" s="1" t="s">
        <v>21</v>
      </c>
      <c r="N3066" s="1" t="s">
        <v>22</v>
      </c>
      <c r="O3066" s="1" t="s">
        <v>20</v>
      </c>
      <c r="P3066" s="1" t="str">
        <f>IFERROR( LOOKUP(Table1[[#This Row],[Age]],$AO$3:$AO$8,$AP$3:$AP$8), "Out of Range")</f>
        <v>26-35</v>
      </c>
      <c r="Q3066" s="1" t="str">
        <f>TEXT(Table1[[#This Row],[Date Joined]],"DD")</f>
        <v>29</v>
      </c>
      <c r="R3066" s="1" t="str">
        <f>TEXT(Table1[[#This Row],[Date Joined]],"MMM")</f>
        <v>Aug</v>
      </c>
      <c r="S3066" s="1" t="str">
        <f>TEXT(Table1[[#This Row],[Date Joined]],"YYYY")</f>
        <v>2017</v>
      </c>
    </row>
    <row r="3067" spans="1:19" x14ac:dyDescent="0.3">
      <c r="A3067" s="1" t="s">
        <v>1958</v>
      </c>
      <c r="B3067" s="1" t="s">
        <v>78</v>
      </c>
      <c r="C3067" s="1" t="s">
        <v>24</v>
      </c>
      <c r="D3067" s="2">
        <v>32</v>
      </c>
      <c r="E3067" s="1" t="s">
        <v>16</v>
      </c>
      <c r="F3067" s="1" t="s">
        <v>17</v>
      </c>
      <c r="G3067" s="28">
        <v>42977</v>
      </c>
      <c r="H3067" s="3">
        <v>77981.039999999994</v>
      </c>
      <c r="I3067" s="1" t="s">
        <v>18</v>
      </c>
      <c r="J3067" s="1" t="s">
        <v>32</v>
      </c>
      <c r="K3067" s="1" t="s">
        <v>20</v>
      </c>
      <c r="L3067" s="1" t="s">
        <v>20</v>
      </c>
      <c r="M3067" s="1" t="s">
        <v>22</v>
      </c>
      <c r="N3067" s="1" t="s">
        <v>22</v>
      </c>
      <c r="O3067" s="1" t="s">
        <v>20</v>
      </c>
      <c r="P3067" s="1" t="str">
        <f>IFERROR( LOOKUP(Table1[[#This Row],[Age]],$AO$3:$AO$8,$AP$3:$AP$8), "Out of Range")</f>
        <v>26-35</v>
      </c>
      <c r="Q3067" s="1" t="str">
        <f>TEXT(Table1[[#This Row],[Date Joined]],"DD")</f>
        <v>30</v>
      </c>
      <c r="R3067" s="1" t="str">
        <f>TEXT(Table1[[#This Row],[Date Joined]],"MMM")</f>
        <v>Aug</v>
      </c>
      <c r="S3067" s="1" t="str">
        <f>TEXT(Table1[[#This Row],[Date Joined]],"YYYY")</f>
        <v>2017</v>
      </c>
    </row>
    <row r="3068" spans="1:19" x14ac:dyDescent="0.3">
      <c r="A3068" s="1" t="s">
        <v>3175</v>
      </c>
      <c r="B3068" s="1" t="s">
        <v>102</v>
      </c>
      <c r="C3068" s="1" t="s">
        <v>15</v>
      </c>
      <c r="D3068" s="2">
        <v>51</v>
      </c>
      <c r="E3068" s="1" t="s">
        <v>40</v>
      </c>
      <c r="F3068" s="1" t="s">
        <v>17</v>
      </c>
      <c r="G3068" s="28">
        <v>43047</v>
      </c>
      <c r="H3068" s="3">
        <v>48429.78</v>
      </c>
      <c r="I3068" s="1" t="s">
        <v>18</v>
      </c>
      <c r="J3068" s="1" t="s">
        <v>27</v>
      </c>
      <c r="K3068" s="1" t="s">
        <v>28</v>
      </c>
      <c r="L3068" s="1" t="s">
        <v>20</v>
      </c>
      <c r="M3068" s="1" t="s">
        <v>21</v>
      </c>
      <c r="N3068" s="1" t="s">
        <v>38</v>
      </c>
      <c r="O3068" s="1" t="s">
        <v>20</v>
      </c>
      <c r="P3068" s="1" t="str">
        <f>IFERROR( LOOKUP(Table1[[#This Row],[Age]],$AO$3:$AO$8,$AP$3:$AP$8), "Out of Range")</f>
        <v>45-55</v>
      </c>
      <c r="Q3068" s="1" t="str">
        <f>TEXT(Table1[[#This Row],[Date Joined]],"DD")</f>
        <v>08</v>
      </c>
      <c r="R3068" s="1" t="str">
        <f>TEXT(Table1[[#This Row],[Date Joined]],"MMM")</f>
        <v>Nov</v>
      </c>
      <c r="S3068" s="1" t="str">
        <f>TEXT(Table1[[#This Row],[Date Joined]],"YYYY")</f>
        <v>2017</v>
      </c>
    </row>
    <row r="3069" spans="1:19" x14ac:dyDescent="0.3">
      <c r="A3069" s="1" t="s">
        <v>3176</v>
      </c>
      <c r="B3069" s="1" t="s">
        <v>73</v>
      </c>
      <c r="C3069" s="1" t="s">
        <v>24</v>
      </c>
      <c r="D3069" s="2">
        <v>48</v>
      </c>
      <c r="E3069" s="1" t="s">
        <v>40</v>
      </c>
      <c r="F3069" s="1" t="s">
        <v>41</v>
      </c>
      <c r="G3069" s="28">
        <v>43047</v>
      </c>
      <c r="H3069" s="3">
        <v>28490.06</v>
      </c>
      <c r="I3069" s="1" t="s">
        <v>31</v>
      </c>
      <c r="J3069" s="1" t="s">
        <v>32</v>
      </c>
      <c r="K3069" s="1" t="s">
        <v>28</v>
      </c>
      <c r="L3069" s="1" t="s">
        <v>20</v>
      </c>
      <c r="M3069" s="1" t="s">
        <v>22</v>
      </c>
      <c r="N3069" s="1" t="s">
        <v>22</v>
      </c>
      <c r="O3069" s="1" t="s">
        <v>20</v>
      </c>
      <c r="P3069" s="1" t="str">
        <f>IFERROR( LOOKUP(Table1[[#This Row],[Age]],$AO$3:$AO$8,$AP$3:$AP$8), "Out of Range")</f>
        <v>45-55</v>
      </c>
      <c r="Q3069" s="1" t="str">
        <f>TEXT(Table1[[#This Row],[Date Joined]],"DD")</f>
        <v>08</v>
      </c>
      <c r="R3069" s="1" t="str">
        <f>TEXT(Table1[[#This Row],[Date Joined]],"MMM")</f>
        <v>Nov</v>
      </c>
      <c r="S3069" s="1" t="str">
        <f>TEXT(Table1[[#This Row],[Date Joined]],"YYYY")</f>
        <v>2017</v>
      </c>
    </row>
    <row r="3070" spans="1:19" x14ac:dyDescent="0.3">
      <c r="A3070" s="1" t="s">
        <v>3177</v>
      </c>
      <c r="B3070" s="1" t="s">
        <v>78</v>
      </c>
      <c r="C3070" s="1" t="s">
        <v>15</v>
      </c>
      <c r="D3070" s="2">
        <v>52</v>
      </c>
      <c r="E3070" s="1" t="s">
        <v>40</v>
      </c>
      <c r="F3070" s="1" t="s">
        <v>17</v>
      </c>
      <c r="G3070" s="28">
        <v>43047</v>
      </c>
      <c r="H3070" s="3">
        <v>111283.34</v>
      </c>
      <c r="I3070" s="1" t="s">
        <v>18</v>
      </c>
      <c r="J3070" s="1" t="s">
        <v>32</v>
      </c>
      <c r="K3070" s="1" t="s">
        <v>20</v>
      </c>
      <c r="L3070" s="1" t="s">
        <v>20</v>
      </c>
      <c r="M3070" s="1" t="s">
        <v>22</v>
      </c>
      <c r="N3070" s="1" t="s">
        <v>22</v>
      </c>
      <c r="O3070" s="1" t="s">
        <v>20</v>
      </c>
      <c r="P3070" s="1" t="str">
        <f>IFERROR( LOOKUP(Table1[[#This Row],[Age]],$AO$3:$AO$8,$AP$3:$AP$8), "Out of Range")</f>
        <v>45-55</v>
      </c>
      <c r="Q3070" s="1" t="str">
        <f>TEXT(Table1[[#This Row],[Date Joined]],"DD")</f>
        <v>08</v>
      </c>
      <c r="R3070" s="1" t="str">
        <f>TEXT(Table1[[#This Row],[Date Joined]],"MMM")</f>
        <v>Nov</v>
      </c>
      <c r="S3070" s="1" t="str">
        <f>TEXT(Table1[[#This Row],[Date Joined]],"YYYY")</f>
        <v>2017</v>
      </c>
    </row>
    <row r="3071" spans="1:19" x14ac:dyDescent="0.3">
      <c r="A3071" s="1" t="s">
        <v>3178</v>
      </c>
      <c r="B3071" s="1" t="s">
        <v>50</v>
      </c>
      <c r="C3071" s="1" t="s">
        <v>24</v>
      </c>
      <c r="D3071" s="2">
        <v>40</v>
      </c>
      <c r="E3071" s="1" t="s">
        <v>40</v>
      </c>
      <c r="F3071" s="1" t="s">
        <v>41</v>
      </c>
      <c r="G3071" s="28">
        <v>43047</v>
      </c>
      <c r="H3071" s="3">
        <v>32875.25</v>
      </c>
      <c r="I3071" s="1" t="s">
        <v>18</v>
      </c>
      <c r="J3071" s="1" t="s">
        <v>19</v>
      </c>
      <c r="K3071" s="1" t="s">
        <v>28</v>
      </c>
      <c r="L3071" s="1" t="s">
        <v>20</v>
      </c>
      <c r="M3071" s="1" t="s">
        <v>21</v>
      </c>
      <c r="N3071" s="1" t="s">
        <v>22</v>
      </c>
      <c r="O3071" s="1" t="s">
        <v>20</v>
      </c>
      <c r="P3071" s="1" t="str">
        <f>IFERROR( LOOKUP(Table1[[#This Row],[Age]],$AO$3:$AO$8,$AP$3:$AP$8), "Out of Range")</f>
        <v>35-45</v>
      </c>
      <c r="Q3071" s="1" t="str">
        <f>TEXT(Table1[[#This Row],[Date Joined]],"DD")</f>
        <v>08</v>
      </c>
      <c r="R3071" s="1" t="str">
        <f>TEXT(Table1[[#This Row],[Date Joined]],"MMM")</f>
        <v>Nov</v>
      </c>
      <c r="S3071" s="1" t="str">
        <f>TEXT(Table1[[#This Row],[Date Joined]],"YYYY")</f>
        <v>2017</v>
      </c>
    </row>
    <row r="3072" spans="1:19" x14ac:dyDescent="0.3">
      <c r="A3072" s="1" t="s">
        <v>3179</v>
      </c>
      <c r="B3072" s="1" t="s">
        <v>73</v>
      </c>
      <c r="C3072" s="1" t="s">
        <v>24</v>
      </c>
      <c r="D3072" s="2">
        <v>49</v>
      </c>
      <c r="E3072" s="1" t="s">
        <v>40</v>
      </c>
      <c r="F3072" s="1" t="s">
        <v>41</v>
      </c>
      <c r="G3072" s="28">
        <v>43047</v>
      </c>
      <c r="H3072" s="3">
        <v>171743.91</v>
      </c>
      <c r="I3072" s="1" t="s">
        <v>31</v>
      </c>
      <c r="J3072" s="1" t="s">
        <v>22</v>
      </c>
      <c r="K3072" s="1" t="s">
        <v>20</v>
      </c>
      <c r="L3072" s="1" t="s">
        <v>20</v>
      </c>
      <c r="M3072" s="1" t="s">
        <v>22</v>
      </c>
      <c r="N3072" s="1" t="s">
        <v>22</v>
      </c>
      <c r="O3072" s="1" t="s">
        <v>20</v>
      </c>
      <c r="P3072" s="1" t="str">
        <f>IFERROR( LOOKUP(Table1[[#This Row],[Age]],$AO$3:$AO$8,$AP$3:$AP$8), "Out of Range")</f>
        <v>45-55</v>
      </c>
      <c r="Q3072" s="1" t="str">
        <f>TEXT(Table1[[#This Row],[Date Joined]],"DD")</f>
        <v>08</v>
      </c>
      <c r="R3072" s="1" t="str">
        <f>TEXT(Table1[[#This Row],[Date Joined]],"MMM")</f>
        <v>Nov</v>
      </c>
      <c r="S3072" s="1" t="str">
        <f>TEXT(Table1[[#This Row],[Date Joined]],"YYYY")</f>
        <v>2017</v>
      </c>
    </row>
    <row r="3073" spans="1:19" x14ac:dyDescent="0.3">
      <c r="A3073" s="1" t="s">
        <v>1993</v>
      </c>
      <c r="B3073" s="1" t="s">
        <v>90</v>
      </c>
      <c r="C3073" s="1" t="s">
        <v>15</v>
      </c>
      <c r="D3073" s="2">
        <v>32</v>
      </c>
      <c r="E3073" s="1" t="s">
        <v>34</v>
      </c>
      <c r="F3073" s="1" t="s">
        <v>17</v>
      </c>
      <c r="G3073" s="28">
        <v>42979</v>
      </c>
      <c r="H3073" s="3">
        <v>16010.64</v>
      </c>
      <c r="I3073" s="1" t="s">
        <v>18</v>
      </c>
      <c r="J3073" s="1" t="s">
        <v>27</v>
      </c>
      <c r="K3073" s="1" t="s">
        <v>28</v>
      </c>
      <c r="L3073" s="1" t="s">
        <v>20</v>
      </c>
      <c r="M3073" s="1" t="s">
        <v>21</v>
      </c>
      <c r="N3073" s="1" t="s">
        <v>29</v>
      </c>
      <c r="O3073" s="1" t="s">
        <v>20</v>
      </c>
      <c r="P3073" s="1" t="str">
        <f>IFERROR( LOOKUP(Table1[[#This Row],[Age]],$AO$3:$AO$8,$AP$3:$AP$8), "Out of Range")</f>
        <v>26-35</v>
      </c>
      <c r="Q3073" s="1" t="str">
        <f>TEXT(Table1[[#This Row],[Date Joined]],"DD")</f>
        <v>01</v>
      </c>
      <c r="R3073" s="1" t="str">
        <f>TEXT(Table1[[#This Row],[Date Joined]],"MMM")</f>
        <v>Sep</v>
      </c>
      <c r="S3073" s="1" t="str">
        <f>TEXT(Table1[[#This Row],[Date Joined]],"YYYY")</f>
        <v>2017</v>
      </c>
    </row>
    <row r="3074" spans="1:19" x14ac:dyDescent="0.3">
      <c r="A3074" s="1" t="s">
        <v>2006</v>
      </c>
      <c r="B3074" s="1" t="s">
        <v>30</v>
      </c>
      <c r="C3074" s="1" t="s">
        <v>15</v>
      </c>
      <c r="D3074" s="2">
        <v>32</v>
      </c>
      <c r="E3074" s="1" t="s">
        <v>16</v>
      </c>
      <c r="F3074" s="1" t="s">
        <v>17</v>
      </c>
      <c r="G3074" s="28">
        <v>42981</v>
      </c>
      <c r="H3074" s="3">
        <v>47283.81</v>
      </c>
      <c r="I3074" s="1" t="s">
        <v>18</v>
      </c>
      <c r="J3074" s="1" t="s">
        <v>32</v>
      </c>
      <c r="K3074" s="1" t="s">
        <v>20</v>
      </c>
      <c r="L3074" s="1" t="s">
        <v>20</v>
      </c>
      <c r="M3074" s="1" t="s">
        <v>21</v>
      </c>
      <c r="N3074" s="1" t="s">
        <v>22</v>
      </c>
      <c r="O3074" s="1" t="s">
        <v>20</v>
      </c>
      <c r="P3074" s="1" t="str">
        <f>IFERROR( LOOKUP(Table1[[#This Row],[Age]],$AO$3:$AO$8,$AP$3:$AP$8), "Out of Range")</f>
        <v>26-35</v>
      </c>
      <c r="Q3074" s="1" t="str">
        <f>TEXT(Table1[[#This Row],[Date Joined]],"DD")</f>
        <v>03</v>
      </c>
      <c r="R3074" s="1" t="str">
        <f>TEXT(Table1[[#This Row],[Date Joined]],"MMM")</f>
        <v>Sep</v>
      </c>
      <c r="S3074" s="1" t="str">
        <f>TEXT(Table1[[#This Row],[Date Joined]],"YYYY")</f>
        <v>2017</v>
      </c>
    </row>
    <row r="3075" spans="1:19" x14ac:dyDescent="0.3">
      <c r="A3075" s="1" t="s">
        <v>3182</v>
      </c>
      <c r="B3075" s="1" t="s">
        <v>91</v>
      </c>
      <c r="C3075" s="1" t="s">
        <v>24</v>
      </c>
      <c r="D3075" s="2">
        <v>38</v>
      </c>
      <c r="E3075" s="1" t="s">
        <v>34</v>
      </c>
      <c r="F3075" s="1" t="s">
        <v>17</v>
      </c>
      <c r="G3075" s="28">
        <v>43047</v>
      </c>
      <c r="H3075" s="3">
        <v>18545.75</v>
      </c>
      <c r="I3075" s="1" t="s">
        <v>18</v>
      </c>
      <c r="J3075" s="1" t="s">
        <v>32</v>
      </c>
      <c r="K3075" s="1" t="s">
        <v>20</v>
      </c>
      <c r="L3075" s="1" t="s">
        <v>20</v>
      </c>
      <c r="M3075" s="1" t="s">
        <v>21</v>
      </c>
      <c r="N3075" s="1" t="s">
        <v>22</v>
      </c>
      <c r="O3075" s="1" t="s">
        <v>28</v>
      </c>
      <c r="P3075" s="1" t="str">
        <f>IFERROR( LOOKUP(Table1[[#This Row],[Age]],$AO$3:$AO$8,$AP$3:$AP$8), "Out of Range")</f>
        <v>35-45</v>
      </c>
      <c r="Q3075" s="1" t="str">
        <f>TEXT(Table1[[#This Row],[Date Joined]],"DD")</f>
        <v>08</v>
      </c>
      <c r="R3075" s="1" t="str">
        <f>TEXT(Table1[[#This Row],[Date Joined]],"MMM")</f>
        <v>Nov</v>
      </c>
      <c r="S3075" s="1" t="str">
        <f>TEXT(Table1[[#This Row],[Date Joined]],"YYYY")</f>
        <v>2017</v>
      </c>
    </row>
    <row r="3076" spans="1:19" x14ac:dyDescent="0.3">
      <c r="A3076" s="1" t="s">
        <v>2026</v>
      </c>
      <c r="B3076" s="1" t="s">
        <v>104</v>
      </c>
      <c r="C3076" s="1" t="s">
        <v>15</v>
      </c>
      <c r="D3076" s="2">
        <v>32</v>
      </c>
      <c r="E3076" s="1" t="s">
        <v>16</v>
      </c>
      <c r="F3076" s="1" t="s">
        <v>17</v>
      </c>
      <c r="G3076" s="28">
        <v>42983</v>
      </c>
      <c r="H3076" s="3">
        <v>28964.43</v>
      </c>
      <c r="I3076" s="1" t="s">
        <v>18</v>
      </c>
      <c r="J3076" s="1" t="s">
        <v>19</v>
      </c>
      <c r="K3076" s="1" t="s">
        <v>28</v>
      </c>
      <c r="L3076" s="1" t="s">
        <v>20</v>
      </c>
      <c r="M3076" s="1" t="s">
        <v>21</v>
      </c>
      <c r="N3076" s="1" t="s">
        <v>22</v>
      </c>
      <c r="O3076" s="1" t="s">
        <v>28</v>
      </c>
      <c r="P3076" s="1" t="str">
        <f>IFERROR( LOOKUP(Table1[[#This Row],[Age]],$AO$3:$AO$8,$AP$3:$AP$8), "Out of Range")</f>
        <v>26-35</v>
      </c>
      <c r="Q3076" s="1" t="str">
        <f>TEXT(Table1[[#This Row],[Date Joined]],"DD")</f>
        <v>05</v>
      </c>
      <c r="R3076" s="1" t="str">
        <f>TEXT(Table1[[#This Row],[Date Joined]],"MMM")</f>
        <v>Sep</v>
      </c>
      <c r="S3076" s="1" t="str">
        <f>TEXT(Table1[[#This Row],[Date Joined]],"YYYY")</f>
        <v>2017</v>
      </c>
    </row>
    <row r="3077" spans="1:19" x14ac:dyDescent="0.3">
      <c r="A3077" s="1" t="s">
        <v>2035</v>
      </c>
      <c r="B3077" s="1" t="s">
        <v>60</v>
      </c>
      <c r="C3077" s="1" t="s">
        <v>24</v>
      </c>
      <c r="D3077" s="2">
        <v>32</v>
      </c>
      <c r="E3077" s="1" t="s">
        <v>25</v>
      </c>
      <c r="F3077" s="1" t="s">
        <v>41</v>
      </c>
      <c r="G3077" s="28">
        <v>42983</v>
      </c>
      <c r="H3077" s="3">
        <v>71857.48</v>
      </c>
      <c r="I3077" s="1" t="s">
        <v>31</v>
      </c>
      <c r="J3077" s="1" t="s">
        <v>27</v>
      </c>
      <c r="K3077" s="1" t="s">
        <v>20</v>
      </c>
      <c r="L3077" s="1" t="s">
        <v>20</v>
      </c>
      <c r="M3077" s="1" t="s">
        <v>21</v>
      </c>
      <c r="N3077" s="1" t="s">
        <v>22</v>
      </c>
      <c r="O3077" s="1" t="s">
        <v>20</v>
      </c>
      <c r="P3077" s="1" t="str">
        <f>IFERROR( LOOKUP(Table1[[#This Row],[Age]],$AO$3:$AO$8,$AP$3:$AP$8), "Out of Range")</f>
        <v>26-35</v>
      </c>
      <c r="Q3077" s="1" t="str">
        <f>TEXT(Table1[[#This Row],[Date Joined]],"DD")</f>
        <v>05</v>
      </c>
      <c r="R3077" s="1" t="str">
        <f>TEXT(Table1[[#This Row],[Date Joined]],"MMM")</f>
        <v>Sep</v>
      </c>
      <c r="S3077" s="1" t="str">
        <f>TEXT(Table1[[#This Row],[Date Joined]],"YYYY")</f>
        <v>2017</v>
      </c>
    </row>
    <row r="3078" spans="1:19" x14ac:dyDescent="0.3">
      <c r="A3078" s="1" t="s">
        <v>3185</v>
      </c>
      <c r="B3078" s="1" t="s">
        <v>52</v>
      </c>
      <c r="C3078" s="1" t="s">
        <v>24</v>
      </c>
      <c r="D3078" s="2">
        <v>47</v>
      </c>
      <c r="E3078" s="1" t="s">
        <v>16</v>
      </c>
      <c r="F3078" s="1" t="s">
        <v>17</v>
      </c>
      <c r="G3078" s="28">
        <v>43048</v>
      </c>
      <c r="H3078" s="3">
        <v>13796.52</v>
      </c>
      <c r="I3078" s="1" t="s">
        <v>18</v>
      </c>
      <c r="J3078" s="1" t="s">
        <v>19</v>
      </c>
      <c r="K3078" s="1" t="s">
        <v>20</v>
      </c>
      <c r="L3078" s="1" t="s">
        <v>20</v>
      </c>
      <c r="M3078" s="1" t="s">
        <v>21</v>
      </c>
      <c r="N3078" s="1" t="s">
        <v>22</v>
      </c>
      <c r="O3078" s="1" t="s">
        <v>20</v>
      </c>
      <c r="P3078" s="1" t="str">
        <f>IFERROR( LOOKUP(Table1[[#This Row],[Age]],$AO$3:$AO$8,$AP$3:$AP$8), "Out of Range")</f>
        <v>45-55</v>
      </c>
      <c r="Q3078" s="1" t="str">
        <f>TEXT(Table1[[#This Row],[Date Joined]],"DD")</f>
        <v>09</v>
      </c>
      <c r="R3078" s="1" t="str">
        <f>TEXT(Table1[[#This Row],[Date Joined]],"MMM")</f>
        <v>Nov</v>
      </c>
      <c r="S3078" s="1" t="str">
        <f>TEXT(Table1[[#This Row],[Date Joined]],"YYYY")</f>
        <v>2017</v>
      </c>
    </row>
    <row r="3079" spans="1:19" x14ac:dyDescent="0.3">
      <c r="A3079" s="1" t="s">
        <v>3186</v>
      </c>
      <c r="B3079" s="1" t="s">
        <v>37</v>
      </c>
      <c r="C3079" s="1" t="s">
        <v>15</v>
      </c>
      <c r="D3079" s="2">
        <v>23</v>
      </c>
      <c r="E3079" s="1" t="s">
        <v>16</v>
      </c>
      <c r="F3079" s="1" t="s">
        <v>41</v>
      </c>
      <c r="G3079" s="28">
        <v>43048</v>
      </c>
      <c r="H3079" s="3">
        <v>6846.46</v>
      </c>
      <c r="I3079" s="1" t="s">
        <v>18</v>
      </c>
      <c r="J3079" s="1" t="s">
        <v>27</v>
      </c>
      <c r="K3079" s="1" t="s">
        <v>20</v>
      </c>
      <c r="L3079" s="1" t="s">
        <v>28</v>
      </c>
      <c r="M3079" s="1" t="s">
        <v>21</v>
      </c>
      <c r="N3079" s="1" t="s">
        <v>22</v>
      </c>
      <c r="O3079" s="1" t="s">
        <v>20</v>
      </c>
      <c r="P3079" s="1" t="str">
        <f>IFERROR( LOOKUP(Table1[[#This Row],[Age]],$AO$3:$AO$8,$AP$3:$AP$8), "Out of Range")</f>
        <v>15-25</v>
      </c>
      <c r="Q3079" s="1" t="str">
        <f>TEXT(Table1[[#This Row],[Date Joined]],"DD")</f>
        <v>09</v>
      </c>
      <c r="R3079" s="1" t="str">
        <f>TEXT(Table1[[#This Row],[Date Joined]],"MMM")</f>
        <v>Nov</v>
      </c>
      <c r="S3079" s="1" t="str">
        <f>TEXT(Table1[[#This Row],[Date Joined]],"YYYY")</f>
        <v>2017</v>
      </c>
    </row>
    <row r="3080" spans="1:19" x14ac:dyDescent="0.3">
      <c r="A3080" s="1" t="s">
        <v>2172</v>
      </c>
      <c r="B3080" s="1" t="s">
        <v>72</v>
      </c>
      <c r="C3080" s="1" t="s">
        <v>15</v>
      </c>
      <c r="D3080" s="2">
        <v>32</v>
      </c>
      <c r="E3080" s="1" t="s">
        <v>16</v>
      </c>
      <c r="F3080" s="1" t="s">
        <v>41</v>
      </c>
      <c r="G3080" s="28">
        <v>42993</v>
      </c>
      <c r="H3080" s="3">
        <v>33023.480000000003</v>
      </c>
      <c r="I3080" s="1" t="s">
        <v>18</v>
      </c>
      <c r="J3080" s="1" t="s">
        <v>19</v>
      </c>
      <c r="K3080" s="1" t="s">
        <v>28</v>
      </c>
      <c r="L3080" s="1" t="s">
        <v>20</v>
      </c>
      <c r="M3080" s="1" t="s">
        <v>21</v>
      </c>
      <c r="N3080" s="1" t="s">
        <v>22</v>
      </c>
      <c r="O3080" s="1" t="s">
        <v>20</v>
      </c>
      <c r="P3080" s="1" t="str">
        <f>IFERROR( LOOKUP(Table1[[#This Row],[Age]],$AO$3:$AO$8,$AP$3:$AP$8), "Out of Range")</f>
        <v>26-35</v>
      </c>
      <c r="Q3080" s="1" t="str">
        <f>TEXT(Table1[[#This Row],[Date Joined]],"DD")</f>
        <v>15</v>
      </c>
      <c r="R3080" s="1" t="str">
        <f>TEXT(Table1[[#This Row],[Date Joined]],"MMM")</f>
        <v>Sep</v>
      </c>
      <c r="S3080" s="1" t="str">
        <f>TEXT(Table1[[#This Row],[Date Joined]],"YYYY")</f>
        <v>2017</v>
      </c>
    </row>
    <row r="3081" spans="1:19" x14ac:dyDescent="0.3">
      <c r="A3081" s="1" t="s">
        <v>3188</v>
      </c>
      <c r="B3081" s="1" t="s">
        <v>105</v>
      </c>
      <c r="C3081" s="1" t="s">
        <v>15</v>
      </c>
      <c r="D3081" s="2">
        <v>37</v>
      </c>
      <c r="E3081" s="1" t="s">
        <v>16</v>
      </c>
      <c r="F3081" s="1" t="s">
        <v>41</v>
      </c>
      <c r="G3081" s="28">
        <v>43048</v>
      </c>
      <c r="H3081" s="3">
        <v>34919.269999999997</v>
      </c>
      <c r="I3081" s="1" t="s">
        <v>49</v>
      </c>
      <c r="J3081" s="1" t="s">
        <v>27</v>
      </c>
      <c r="K3081" s="1" t="s">
        <v>28</v>
      </c>
      <c r="L3081" s="1" t="s">
        <v>20</v>
      </c>
      <c r="M3081" s="1" t="s">
        <v>22</v>
      </c>
      <c r="N3081" s="1" t="s">
        <v>22</v>
      </c>
      <c r="O3081" s="1" t="s">
        <v>20</v>
      </c>
      <c r="P3081" s="1" t="str">
        <f>IFERROR( LOOKUP(Table1[[#This Row],[Age]],$AO$3:$AO$8,$AP$3:$AP$8), "Out of Range")</f>
        <v>35-45</v>
      </c>
      <c r="Q3081" s="1" t="str">
        <f>TEXT(Table1[[#This Row],[Date Joined]],"DD")</f>
        <v>09</v>
      </c>
      <c r="R3081" s="1" t="str">
        <f>TEXT(Table1[[#This Row],[Date Joined]],"MMM")</f>
        <v>Nov</v>
      </c>
      <c r="S3081" s="1" t="str">
        <f>TEXT(Table1[[#This Row],[Date Joined]],"YYYY")</f>
        <v>2017</v>
      </c>
    </row>
    <row r="3082" spans="1:19" x14ac:dyDescent="0.3">
      <c r="A3082" s="1" t="s">
        <v>3189</v>
      </c>
      <c r="B3082" s="1" t="s">
        <v>93</v>
      </c>
      <c r="C3082" s="1" t="s">
        <v>15</v>
      </c>
      <c r="D3082" s="2">
        <v>35</v>
      </c>
      <c r="E3082" s="1" t="s">
        <v>16</v>
      </c>
      <c r="F3082" s="1" t="s">
        <v>26</v>
      </c>
      <c r="G3082" s="28">
        <v>43048</v>
      </c>
      <c r="H3082" s="3">
        <v>6943.76</v>
      </c>
      <c r="I3082" s="1" t="s">
        <v>18</v>
      </c>
      <c r="J3082" s="1" t="s">
        <v>27</v>
      </c>
      <c r="K3082" s="1" t="s">
        <v>20</v>
      </c>
      <c r="L3082" s="1" t="s">
        <v>20</v>
      </c>
      <c r="M3082" s="1" t="s">
        <v>21</v>
      </c>
      <c r="N3082" s="1" t="s">
        <v>22</v>
      </c>
      <c r="O3082" s="1" t="s">
        <v>28</v>
      </c>
      <c r="P3082" s="1" t="str">
        <f>IFERROR( LOOKUP(Table1[[#This Row],[Age]],$AO$3:$AO$8,$AP$3:$AP$8), "Out of Range")</f>
        <v>35-45</v>
      </c>
      <c r="Q3082" s="1" t="str">
        <f>TEXT(Table1[[#This Row],[Date Joined]],"DD")</f>
        <v>09</v>
      </c>
      <c r="R3082" s="1" t="str">
        <f>TEXT(Table1[[#This Row],[Date Joined]],"MMM")</f>
        <v>Nov</v>
      </c>
      <c r="S3082" s="1" t="str">
        <f>TEXT(Table1[[#This Row],[Date Joined]],"YYYY")</f>
        <v>2017</v>
      </c>
    </row>
    <row r="3083" spans="1:19" x14ac:dyDescent="0.3">
      <c r="A3083" s="1" t="s">
        <v>3190</v>
      </c>
      <c r="B3083" s="1" t="s">
        <v>46</v>
      </c>
      <c r="C3083" s="1" t="s">
        <v>24</v>
      </c>
      <c r="D3083" s="2">
        <v>35</v>
      </c>
      <c r="E3083" s="1" t="s">
        <v>16</v>
      </c>
      <c r="F3083" s="1" t="s">
        <v>26</v>
      </c>
      <c r="G3083" s="28">
        <v>43048</v>
      </c>
      <c r="H3083" s="3">
        <v>26442.3</v>
      </c>
      <c r="I3083" s="1" t="s">
        <v>49</v>
      </c>
      <c r="J3083" s="1" t="s">
        <v>27</v>
      </c>
      <c r="K3083" s="1" t="s">
        <v>20</v>
      </c>
      <c r="L3083" s="1" t="s">
        <v>20</v>
      </c>
      <c r="M3083" s="1" t="s">
        <v>21</v>
      </c>
      <c r="N3083" s="1" t="s">
        <v>22</v>
      </c>
      <c r="O3083" s="1" t="s">
        <v>20</v>
      </c>
      <c r="P3083" s="1" t="str">
        <f>IFERROR( LOOKUP(Table1[[#This Row],[Age]],$AO$3:$AO$8,$AP$3:$AP$8), "Out of Range")</f>
        <v>35-45</v>
      </c>
      <c r="Q3083" s="1" t="str">
        <f>TEXT(Table1[[#This Row],[Date Joined]],"DD")</f>
        <v>09</v>
      </c>
      <c r="R3083" s="1" t="str">
        <f>TEXT(Table1[[#This Row],[Date Joined]],"MMM")</f>
        <v>Nov</v>
      </c>
      <c r="S3083" s="1" t="str">
        <f>TEXT(Table1[[#This Row],[Date Joined]],"YYYY")</f>
        <v>2017</v>
      </c>
    </row>
    <row r="3084" spans="1:19" x14ac:dyDescent="0.3">
      <c r="A3084" s="1" t="s">
        <v>2190</v>
      </c>
      <c r="B3084" s="1" t="s">
        <v>51</v>
      </c>
      <c r="C3084" s="1" t="s">
        <v>15</v>
      </c>
      <c r="D3084" s="2">
        <v>32</v>
      </c>
      <c r="E3084" s="1" t="s">
        <v>16</v>
      </c>
      <c r="F3084" s="1" t="s">
        <v>17</v>
      </c>
      <c r="G3084" s="28">
        <v>42994</v>
      </c>
      <c r="H3084" s="3">
        <v>197814.75</v>
      </c>
      <c r="I3084" s="1" t="s">
        <v>18</v>
      </c>
      <c r="J3084" s="1" t="s">
        <v>22</v>
      </c>
      <c r="K3084" s="1" t="s">
        <v>20</v>
      </c>
      <c r="L3084" s="1" t="s">
        <v>20</v>
      </c>
      <c r="M3084" s="1" t="s">
        <v>21</v>
      </c>
      <c r="N3084" s="1" t="s">
        <v>22</v>
      </c>
      <c r="O3084" s="1" t="s">
        <v>20</v>
      </c>
      <c r="P3084" s="1" t="str">
        <f>IFERROR( LOOKUP(Table1[[#This Row],[Age]],$AO$3:$AO$8,$AP$3:$AP$8), "Out of Range")</f>
        <v>26-35</v>
      </c>
      <c r="Q3084" s="1" t="str">
        <f>TEXT(Table1[[#This Row],[Date Joined]],"DD")</f>
        <v>16</v>
      </c>
      <c r="R3084" s="1" t="str">
        <f>TEXT(Table1[[#This Row],[Date Joined]],"MMM")</f>
        <v>Sep</v>
      </c>
      <c r="S3084" s="1" t="str">
        <f>TEXT(Table1[[#This Row],[Date Joined]],"YYYY")</f>
        <v>2017</v>
      </c>
    </row>
    <row r="3085" spans="1:19" x14ac:dyDescent="0.3">
      <c r="A3085" s="1" t="s">
        <v>3192</v>
      </c>
      <c r="B3085" s="1" t="s">
        <v>35</v>
      </c>
      <c r="C3085" s="1" t="s">
        <v>24</v>
      </c>
      <c r="D3085" s="2">
        <v>46</v>
      </c>
      <c r="E3085" s="1" t="s">
        <v>40</v>
      </c>
      <c r="F3085" s="1" t="s">
        <v>26</v>
      </c>
      <c r="G3085" s="28">
        <v>43048</v>
      </c>
      <c r="H3085" s="3">
        <v>79592.509999999995</v>
      </c>
      <c r="I3085" s="1" t="s">
        <v>18</v>
      </c>
      <c r="J3085" s="1" t="s">
        <v>19</v>
      </c>
      <c r="K3085" s="1" t="s">
        <v>20</v>
      </c>
      <c r="L3085" s="1" t="s">
        <v>20</v>
      </c>
      <c r="M3085" s="1" t="s">
        <v>21</v>
      </c>
      <c r="N3085" s="1" t="s">
        <v>22</v>
      </c>
      <c r="O3085" s="1" t="s">
        <v>20</v>
      </c>
      <c r="P3085" s="1" t="str">
        <f>IFERROR( LOOKUP(Table1[[#This Row],[Age]],$AO$3:$AO$8,$AP$3:$AP$8), "Out of Range")</f>
        <v>45-55</v>
      </c>
      <c r="Q3085" s="1" t="str">
        <f>TEXT(Table1[[#This Row],[Date Joined]],"DD")</f>
        <v>09</v>
      </c>
      <c r="R3085" s="1" t="str">
        <f>TEXT(Table1[[#This Row],[Date Joined]],"MMM")</f>
        <v>Nov</v>
      </c>
      <c r="S3085" s="1" t="str">
        <f>TEXT(Table1[[#This Row],[Date Joined]],"YYYY")</f>
        <v>2017</v>
      </c>
    </row>
    <row r="3086" spans="1:19" x14ac:dyDescent="0.3">
      <c r="A3086" s="1" t="s">
        <v>3193</v>
      </c>
      <c r="B3086" s="1" t="s">
        <v>43</v>
      </c>
      <c r="C3086" s="1" t="s">
        <v>24</v>
      </c>
      <c r="D3086" s="2">
        <v>43</v>
      </c>
      <c r="E3086" s="1" t="s">
        <v>40</v>
      </c>
      <c r="F3086" s="1" t="s">
        <v>41</v>
      </c>
      <c r="G3086" s="28">
        <v>43048</v>
      </c>
      <c r="H3086" s="3">
        <v>57175.45</v>
      </c>
      <c r="I3086" s="1" t="s">
        <v>18</v>
      </c>
      <c r="J3086" s="1" t="s">
        <v>27</v>
      </c>
      <c r="K3086" s="1" t="s">
        <v>28</v>
      </c>
      <c r="L3086" s="1" t="s">
        <v>20</v>
      </c>
      <c r="M3086" s="1" t="s">
        <v>22</v>
      </c>
      <c r="N3086" s="1" t="s">
        <v>22</v>
      </c>
      <c r="O3086" s="1" t="s">
        <v>20</v>
      </c>
      <c r="P3086" s="1" t="str">
        <f>IFERROR( LOOKUP(Table1[[#This Row],[Age]],$AO$3:$AO$8,$AP$3:$AP$8), "Out of Range")</f>
        <v>35-45</v>
      </c>
      <c r="Q3086" s="1" t="str">
        <f>TEXT(Table1[[#This Row],[Date Joined]],"DD")</f>
        <v>09</v>
      </c>
      <c r="R3086" s="1" t="str">
        <f>TEXT(Table1[[#This Row],[Date Joined]],"MMM")</f>
        <v>Nov</v>
      </c>
      <c r="S3086" s="1" t="str">
        <f>TEXT(Table1[[#This Row],[Date Joined]],"YYYY")</f>
        <v>2017</v>
      </c>
    </row>
    <row r="3087" spans="1:19" x14ac:dyDescent="0.3">
      <c r="A3087" s="1" t="s">
        <v>3194</v>
      </c>
      <c r="B3087" s="1" t="s">
        <v>87</v>
      </c>
      <c r="C3087" s="1" t="s">
        <v>15</v>
      </c>
      <c r="D3087" s="2">
        <v>42</v>
      </c>
      <c r="E3087" s="1" t="s">
        <v>40</v>
      </c>
      <c r="F3087" s="1" t="s">
        <v>26</v>
      </c>
      <c r="G3087" s="28">
        <v>43048</v>
      </c>
      <c r="H3087" s="3">
        <v>102944.58</v>
      </c>
      <c r="I3087" s="1" t="s">
        <v>31</v>
      </c>
      <c r="J3087" s="1" t="s">
        <v>27</v>
      </c>
      <c r="K3087" s="1" t="s">
        <v>20</v>
      </c>
      <c r="L3087" s="1" t="s">
        <v>20</v>
      </c>
      <c r="M3087" s="1" t="s">
        <v>21</v>
      </c>
      <c r="N3087" s="1" t="s">
        <v>22</v>
      </c>
      <c r="O3087" s="1" t="s">
        <v>20</v>
      </c>
      <c r="P3087" s="1" t="str">
        <f>IFERROR( LOOKUP(Table1[[#This Row],[Age]],$AO$3:$AO$8,$AP$3:$AP$8), "Out of Range")</f>
        <v>35-45</v>
      </c>
      <c r="Q3087" s="1" t="str">
        <f>TEXT(Table1[[#This Row],[Date Joined]],"DD")</f>
        <v>09</v>
      </c>
      <c r="R3087" s="1" t="str">
        <f>TEXT(Table1[[#This Row],[Date Joined]],"MMM")</f>
        <v>Nov</v>
      </c>
      <c r="S3087" s="1" t="str">
        <f>TEXT(Table1[[#This Row],[Date Joined]],"YYYY")</f>
        <v>2017</v>
      </c>
    </row>
    <row r="3088" spans="1:19" x14ac:dyDescent="0.3">
      <c r="A3088" s="1" t="s">
        <v>2194</v>
      </c>
      <c r="B3088" s="1" t="s">
        <v>72</v>
      </c>
      <c r="C3088" s="1" t="s">
        <v>24</v>
      </c>
      <c r="D3088" s="2">
        <v>32</v>
      </c>
      <c r="E3088" s="1" t="s">
        <v>16</v>
      </c>
      <c r="F3088" s="1" t="s">
        <v>17</v>
      </c>
      <c r="G3088" s="28">
        <v>42994</v>
      </c>
      <c r="H3088" s="3">
        <v>118345.01</v>
      </c>
      <c r="I3088" s="1" t="s">
        <v>18</v>
      </c>
      <c r="J3088" s="1" t="s">
        <v>27</v>
      </c>
      <c r="K3088" s="1" t="s">
        <v>28</v>
      </c>
      <c r="L3088" s="1" t="s">
        <v>20</v>
      </c>
      <c r="M3088" s="1" t="s">
        <v>21</v>
      </c>
      <c r="N3088" s="1" t="s">
        <v>22</v>
      </c>
      <c r="O3088" s="1" t="s">
        <v>20</v>
      </c>
      <c r="P3088" s="1" t="str">
        <f>IFERROR( LOOKUP(Table1[[#This Row],[Age]],$AO$3:$AO$8,$AP$3:$AP$8), "Out of Range")</f>
        <v>26-35</v>
      </c>
      <c r="Q3088" s="1" t="str">
        <f>TEXT(Table1[[#This Row],[Date Joined]],"DD")</f>
        <v>16</v>
      </c>
      <c r="R3088" s="1" t="str">
        <f>TEXT(Table1[[#This Row],[Date Joined]],"MMM")</f>
        <v>Sep</v>
      </c>
      <c r="S3088" s="1" t="str">
        <f>TEXT(Table1[[#This Row],[Date Joined]],"YYYY")</f>
        <v>2017</v>
      </c>
    </row>
    <row r="3089" spans="1:19" x14ac:dyDescent="0.3">
      <c r="A3089" s="1" t="s">
        <v>3196</v>
      </c>
      <c r="B3089" s="1" t="s">
        <v>99</v>
      </c>
      <c r="C3089" s="1" t="s">
        <v>24</v>
      </c>
      <c r="D3089" s="2">
        <v>51</v>
      </c>
      <c r="E3089" s="1" t="s">
        <v>40</v>
      </c>
      <c r="F3089" s="1" t="s">
        <v>41</v>
      </c>
      <c r="G3089" s="28">
        <v>43048</v>
      </c>
      <c r="H3089" s="3">
        <v>7801.04</v>
      </c>
      <c r="I3089" s="1" t="s">
        <v>31</v>
      </c>
      <c r="J3089" s="1" t="s">
        <v>32</v>
      </c>
      <c r="K3089" s="1" t="s">
        <v>28</v>
      </c>
      <c r="L3089" s="1" t="s">
        <v>20</v>
      </c>
      <c r="M3089" s="1" t="s">
        <v>21</v>
      </c>
      <c r="N3089" s="1" t="s">
        <v>22</v>
      </c>
      <c r="O3089" s="1" t="s">
        <v>20</v>
      </c>
      <c r="P3089" s="1" t="str">
        <f>IFERROR( LOOKUP(Table1[[#This Row],[Age]],$AO$3:$AO$8,$AP$3:$AP$8), "Out of Range")</f>
        <v>45-55</v>
      </c>
      <c r="Q3089" s="1" t="str">
        <f>TEXT(Table1[[#This Row],[Date Joined]],"DD")</f>
        <v>09</v>
      </c>
      <c r="R3089" s="1" t="str">
        <f>TEXT(Table1[[#This Row],[Date Joined]],"MMM")</f>
        <v>Nov</v>
      </c>
      <c r="S3089" s="1" t="str">
        <f>TEXT(Table1[[#This Row],[Date Joined]],"YYYY")</f>
        <v>2017</v>
      </c>
    </row>
    <row r="3090" spans="1:19" x14ac:dyDescent="0.3">
      <c r="A3090" s="1" t="s">
        <v>3197</v>
      </c>
      <c r="B3090" s="1" t="s">
        <v>51</v>
      </c>
      <c r="C3090" s="1" t="s">
        <v>15</v>
      </c>
      <c r="D3090" s="2">
        <v>56</v>
      </c>
      <c r="E3090" s="1" t="s">
        <v>40</v>
      </c>
      <c r="F3090" s="1" t="s">
        <v>26</v>
      </c>
      <c r="G3090" s="28">
        <v>43048</v>
      </c>
      <c r="H3090" s="3">
        <v>82528.94</v>
      </c>
      <c r="I3090" s="1" t="s">
        <v>31</v>
      </c>
      <c r="J3090" s="1" t="s">
        <v>27</v>
      </c>
      <c r="K3090" s="1" t="s">
        <v>20</v>
      </c>
      <c r="L3090" s="1" t="s">
        <v>20</v>
      </c>
      <c r="M3090" s="1" t="s">
        <v>21</v>
      </c>
      <c r="N3090" s="1" t="s">
        <v>69</v>
      </c>
      <c r="O3090" s="1" t="s">
        <v>28</v>
      </c>
      <c r="P3090" s="1" t="str">
        <f>IFERROR( LOOKUP(Table1[[#This Row],[Age]],$AO$3:$AO$8,$AP$3:$AP$8), "Out of Range")</f>
        <v>55-65</v>
      </c>
      <c r="Q3090" s="1" t="str">
        <f>TEXT(Table1[[#This Row],[Date Joined]],"DD")</f>
        <v>09</v>
      </c>
      <c r="R3090" s="1" t="str">
        <f>TEXT(Table1[[#This Row],[Date Joined]],"MMM")</f>
        <v>Nov</v>
      </c>
      <c r="S3090" s="1" t="str">
        <f>TEXT(Table1[[#This Row],[Date Joined]],"YYYY")</f>
        <v>2017</v>
      </c>
    </row>
    <row r="3091" spans="1:19" x14ac:dyDescent="0.3">
      <c r="A3091" s="1" t="s">
        <v>3198</v>
      </c>
      <c r="B3091" s="1" t="s">
        <v>61</v>
      </c>
      <c r="C3091" s="1" t="s">
        <v>24</v>
      </c>
      <c r="D3091" s="2">
        <v>50</v>
      </c>
      <c r="E3091" s="1" t="s">
        <v>34</v>
      </c>
      <c r="F3091" s="1" t="s">
        <v>41</v>
      </c>
      <c r="G3091" s="28">
        <v>43048</v>
      </c>
      <c r="H3091" s="3">
        <v>136669.91</v>
      </c>
      <c r="I3091" s="1" t="s">
        <v>18</v>
      </c>
      <c r="J3091" s="1" t="s">
        <v>27</v>
      </c>
      <c r="K3091" s="1" t="s">
        <v>20</v>
      </c>
      <c r="L3091" s="1" t="s">
        <v>28</v>
      </c>
      <c r="M3091" s="1" t="s">
        <v>21</v>
      </c>
      <c r="N3091" s="1" t="s">
        <v>22</v>
      </c>
      <c r="O3091" s="1" t="s">
        <v>20</v>
      </c>
      <c r="P3091" s="1" t="str">
        <f>IFERROR( LOOKUP(Table1[[#This Row],[Age]],$AO$3:$AO$8,$AP$3:$AP$8), "Out of Range")</f>
        <v>45-55</v>
      </c>
      <c r="Q3091" s="1" t="str">
        <f>TEXT(Table1[[#This Row],[Date Joined]],"DD")</f>
        <v>09</v>
      </c>
      <c r="R3091" s="1" t="str">
        <f>TEXT(Table1[[#This Row],[Date Joined]],"MMM")</f>
        <v>Nov</v>
      </c>
      <c r="S3091" s="1" t="str">
        <f>TEXT(Table1[[#This Row],[Date Joined]],"YYYY")</f>
        <v>2017</v>
      </c>
    </row>
    <row r="3092" spans="1:19" x14ac:dyDescent="0.3">
      <c r="A3092" s="1" t="s">
        <v>3199</v>
      </c>
      <c r="B3092" s="1" t="s">
        <v>37</v>
      </c>
      <c r="C3092" s="1" t="s">
        <v>24</v>
      </c>
      <c r="D3092" s="2">
        <v>23</v>
      </c>
      <c r="E3092" s="1" t="s">
        <v>16</v>
      </c>
      <c r="F3092" s="1" t="s">
        <v>17</v>
      </c>
      <c r="G3092" s="28">
        <v>43049</v>
      </c>
      <c r="H3092" s="3">
        <v>36393.43</v>
      </c>
      <c r="I3092" s="1" t="s">
        <v>18</v>
      </c>
      <c r="J3092" s="1" t="s">
        <v>32</v>
      </c>
      <c r="K3092" s="1" t="s">
        <v>20</v>
      </c>
      <c r="L3092" s="1" t="s">
        <v>20</v>
      </c>
      <c r="M3092" s="1" t="s">
        <v>21</v>
      </c>
      <c r="N3092" s="1" t="s">
        <v>22</v>
      </c>
      <c r="O3092" s="1" t="s">
        <v>20</v>
      </c>
      <c r="P3092" s="1" t="str">
        <f>IFERROR( LOOKUP(Table1[[#This Row],[Age]],$AO$3:$AO$8,$AP$3:$AP$8), "Out of Range")</f>
        <v>15-25</v>
      </c>
      <c r="Q3092" s="1" t="str">
        <f>TEXT(Table1[[#This Row],[Date Joined]],"DD")</f>
        <v>10</v>
      </c>
      <c r="R3092" s="1" t="str">
        <f>TEXT(Table1[[#This Row],[Date Joined]],"MMM")</f>
        <v>Nov</v>
      </c>
      <c r="S3092" s="1" t="str">
        <f>TEXT(Table1[[#This Row],[Date Joined]],"YYYY")</f>
        <v>2017</v>
      </c>
    </row>
    <row r="3093" spans="1:19" x14ac:dyDescent="0.3">
      <c r="A3093" s="1" t="s">
        <v>2198</v>
      </c>
      <c r="B3093" s="1" t="s">
        <v>55</v>
      </c>
      <c r="C3093" s="1" t="s">
        <v>15</v>
      </c>
      <c r="D3093" s="2">
        <v>32</v>
      </c>
      <c r="E3093" s="1" t="s">
        <v>40</v>
      </c>
      <c r="F3093" s="1" t="s">
        <v>26</v>
      </c>
      <c r="G3093" s="28">
        <v>42994</v>
      </c>
      <c r="H3093" s="3">
        <v>5647.93</v>
      </c>
      <c r="I3093" s="1" t="s">
        <v>31</v>
      </c>
      <c r="J3093" s="1" t="s">
        <v>32</v>
      </c>
      <c r="K3093" s="1" t="s">
        <v>28</v>
      </c>
      <c r="L3093" s="1" t="s">
        <v>20</v>
      </c>
      <c r="M3093" s="1" t="s">
        <v>21</v>
      </c>
      <c r="N3093" s="1" t="s">
        <v>22</v>
      </c>
      <c r="O3093" s="1" t="s">
        <v>28</v>
      </c>
      <c r="P3093" s="1" t="str">
        <f>IFERROR( LOOKUP(Table1[[#This Row],[Age]],$AO$3:$AO$8,$AP$3:$AP$8), "Out of Range")</f>
        <v>26-35</v>
      </c>
      <c r="Q3093" s="1" t="str">
        <f>TEXT(Table1[[#This Row],[Date Joined]],"DD")</f>
        <v>16</v>
      </c>
      <c r="R3093" s="1" t="str">
        <f>TEXT(Table1[[#This Row],[Date Joined]],"MMM")</f>
        <v>Sep</v>
      </c>
      <c r="S3093" s="1" t="str">
        <f>TEXT(Table1[[#This Row],[Date Joined]],"YYYY")</f>
        <v>2017</v>
      </c>
    </row>
    <row r="3094" spans="1:19" x14ac:dyDescent="0.3">
      <c r="A3094" s="1" t="s">
        <v>3201</v>
      </c>
      <c r="B3094" s="1" t="s">
        <v>59</v>
      </c>
      <c r="C3094" s="1" t="s">
        <v>15</v>
      </c>
      <c r="D3094" s="2">
        <v>34</v>
      </c>
      <c r="E3094" s="1" t="s">
        <v>16</v>
      </c>
      <c r="F3094" s="1" t="s">
        <v>17</v>
      </c>
      <c r="G3094" s="28">
        <v>43049</v>
      </c>
      <c r="H3094" s="3">
        <v>106510.03</v>
      </c>
      <c r="I3094" s="1" t="s">
        <v>18</v>
      </c>
      <c r="J3094" s="1" t="s">
        <v>32</v>
      </c>
      <c r="K3094" s="1" t="s">
        <v>28</v>
      </c>
      <c r="L3094" s="1" t="s">
        <v>20</v>
      </c>
      <c r="M3094" s="1" t="s">
        <v>21</v>
      </c>
      <c r="N3094" s="1" t="s">
        <v>29</v>
      </c>
      <c r="O3094" s="1" t="s">
        <v>20</v>
      </c>
      <c r="P3094" s="1" t="str">
        <f>IFERROR( LOOKUP(Table1[[#This Row],[Age]],$AO$3:$AO$8,$AP$3:$AP$8), "Out of Range")</f>
        <v>26-35</v>
      </c>
      <c r="Q3094" s="1" t="str">
        <f>TEXT(Table1[[#This Row],[Date Joined]],"DD")</f>
        <v>10</v>
      </c>
      <c r="R3094" s="1" t="str">
        <f>TEXT(Table1[[#This Row],[Date Joined]],"MMM")</f>
        <v>Nov</v>
      </c>
      <c r="S3094" s="1" t="str">
        <f>TEXT(Table1[[#This Row],[Date Joined]],"YYYY")</f>
        <v>2017</v>
      </c>
    </row>
    <row r="3095" spans="1:19" x14ac:dyDescent="0.3">
      <c r="A3095" s="1" t="s">
        <v>3202</v>
      </c>
      <c r="B3095" s="1" t="s">
        <v>105</v>
      </c>
      <c r="C3095" s="1" t="s">
        <v>24</v>
      </c>
      <c r="D3095" s="2">
        <v>23</v>
      </c>
      <c r="E3095" s="1" t="s">
        <v>16</v>
      </c>
      <c r="F3095" s="1" t="s">
        <v>17</v>
      </c>
      <c r="G3095" s="28">
        <v>43049</v>
      </c>
      <c r="H3095" s="3">
        <v>199386.39</v>
      </c>
      <c r="I3095" s="1" t="s">
        <v>18</v>
      </c>
      <c r="J3095" s="1" t="s">
        <v>32</v>
      </c>
      <c r="K3095" s="1" t="s">
        <v>20</v>
      </c>
      <c r="L3095" s="1" t="s">
        <v>28</v>
      </c>
      <c r="M3095" s="1" t="s">
        <v>21</v>
      </c>
      <c r="N3095" s="1" t="s">
        <v>22</v>
      </c>
      <c r="O3095" s="1" t="s">
        <v>20</v>
      </c>
      <c r="P3095" s="1" t="str">
        <f>IFERROR( LOOKUP(Table1[[#This Row],[Age]],$AO$3:$AO$8,$AP$3:$AP$8), "Out of Range")</f>
        <v>15-25</v>
      </c>
      <c r="Q3095" s="1" t="str">
        <f>TEXT(Table1[[#This Row],[Date Joined]],"DD")</f>
        <v>10</v>
      </c>
      <c r="R3095" s="1" t="str">
        <f>TEXT(Table1[[#This Row],[Date Joined]],"MMM")</f>
        <v>Nov</v>
      </c>
      <c r="S3095" s="1" t="str">
        <f>TEXT(Table1[[#This Row],[Date Joined]],"YYYY")</f>
        <v>2017</v>
      </c>
    </row>
    <row r="3096" spans="1:19" x14ac:dyDescent="0.3">
      <c r="A3096" s="1" t="s">
        <v>3203</v>
      </c>
      <c r="B3096" s="1" t="s">
        <v>42</v>
      </c>
      <c r="C3096" s="1" t="s">
        <v>15</v>
      </c>
      <c r="D3096" s="2">
        <v>34</v>
      </c>
      <c r="E3096" s="1" t="s">
        <v>16</v>
      </c>
      <c r="F3096" s="1" t="s">
        <v>17</v>
      </c>
      <c r="G3096" s="28">
        <v>43049</v>
      </c>
      <c r="H3096" s="3">
        <v>144616.12</v>
      </c>
      <c r="I3096" s="1" t="s">
        <v>18</v>
      </c>
      <c r="J3096" s="1" t="s">
        <v>27</v>
      </c>
      <c r="K3096" s="1" t="s">
        <v>20</v>
      </c>
      <c r="L3096" s="1" t="s">
        <v>20</v>
      </c>
      <c r="M3096" s="1" t="s">
        <v>21</v>
      </c>
      <c r="N3096" s="1" t="s">
        <v>29</v>
      </c>
      <c r="O3096" s="1" t="s">
        <v>20</v>
      </c>
      <c r="P3096" s="1" t="str">
        <f>IFERROR( LOOKUP(Table1[[#This Row],[Age]],$AO$3:$AO$8,$AP$3:$AP$8), "Out of Range")</f>
        <v>26-35</v>
      </c>
      <c r="Q3096" s="1" t="str">
        <f>TEXT(Table1[[#This Row],[Date Joined]],"DD")</f>
        <v>10</v>
      </c>
      <c r="R3096" s="1" t="str">
        <f>TEXT(Table1[[#This Row],[Date Joined]],"MMM")</f>
        <v>Nov</v>
      </c>
      <c r="S3096" s="1" t="str">
        <f>TEXT(Table1[[#This Row],[Date Joined]],"YYYY")</f>
        <v>2017</v>
      </c>
    </row>
    <row r="3097" spans="1:19" x14ac:dyDescent="0.3">
      <c r="A3097" s="1" t="s">
        <v>2231</v>
      </c>
      <c r="B3097" s="1" t="s">
        <v>83</v>
      </c>
      <c r="C3097" s="1" t="s">
        <v>15</v>
      </c>
      <c r="D3097" s="2">
        <v>32</v>
      </c>
      <c r="E3097" s="1" t="s">
        <v>40</v>
      </c>
      <c r="F3097" s="1" t="s">
        <v>26</v>
      </c>
      <c r="G3097" s="28">
        <v>42996</v>
      </c>
      <c r="H3097" s="3">
        <v>50104.480000000003</v>
      </c>
      <c r="I3097" s="1" t="s">
        <v>18</v>
      </c>
      <c r="J3097" s="1" t="s">
        <v>27</v>
      </c>
      <c r="K3097" s="1" t="s">
        <v>20</v>
      </c>
      <c r="L3097" s="1" t="s">
        <v>20</v>
      </c>
      <c r="M3097" s="1" t="s">
        <v>21</v>
      </c>
      <c r="N3097" s="1" t="s">
        <v>69</v>
      </c>
      <c r="O3097" s="1" t="s">
        <v>28</v>
      </c>
      <c r="P3097" s="1" t="str">
        <f>IFERROR( LOOKUP(Table1[[#This Row],[Age]],$AO$3:$AO$8,$AP$3:$AP$8), "Out of Range")</f>
        <v>26-35</v>
      </c>
      <c r="Q3097" s="1" t="str">
        <f>TEXT(Table1[[#This Row],[Date Joined]],"DD")</f>
        <v>18</v>
      </c>
      <c r="R3097" s="1" t="str">
        <f>TEXT(Table1[[#This Row],[Date Joined]],"MMM")</f>
        <v>Sep</v>
      </c>
      <c r="S3097" s="1" t="str">
        <f>TEXT(Table1[[#This Row],[Date Joined]],"YYYY")</f>
        <v>2017</v>
      </c>
    </row>
    <row r="3098" spans="1:19" x14ac:dyDescent="0.3">
      <c r="A3098" s="1" t="s">
        <v>2238</v>
      </c>
      <c r="B3098" s="1" t="s">
        <v>94</v>
      </c>
      <c r="C3098" s="1" t="s">
        <v>24</v>
      </c>
      <c r="D3098" s="2">
        <v>32</v>
      </c>
      <c r="E3098" s="1" t="s">
        <v>25</v>
      </c>
      <c r="F3098" s="1" t="s">
        <v>41</v>
      </c>
      <c r="G3098" s="28">
        <v>42996</v>
      </c>
      <c r="H3098" s="3">
        <v>8817.8799999999992</v>
      </c>
      <c r="I3098" s="1" t="s">
        <v>18</v>
      </c>
      <c r="J3098" s="1" t="s">
        <v>19</v>
      </c>
      <c r="K3098" s="1" t="s">
        <v>28</v>
      </c>
      <c r="L3098" s="1" t="s">
        <v>20</v>
      </c>
      <c r="M3098" s="1" t="s">
        <v>22</v>
      </c>
      <c r="N3098" s="1" t="s">
        <v>22</v>
      </c>
      <c r="O3098" s="1" t="s">
        <v>28</v>
      </c>
      <c r="P3098" s="1" t="str">
        <f>IFERROR( LOOKUP(Table1[[#This Row],[Age]],$AO$3:$AO$8,$AP$3:$AP$8), "Out of Range")</f>
        <v>26-35</v>
      </c>
      <c r="Q3098" s="1" t="str">
        <f>TEXT(Table1[[#This Row],[Date Joined]],"DD")</f>
        <v>18</v>
      </c>
      <c r="R3098" s="1" t="str">
        <f>TEXT(Table1[[#This Row],[Date Joined]],"MMM")</f>
        <v>Sep</v>
      </c>
      <c r="S3098" s="1" t="str">
        <f>TEXT(Table1[[#This Row],[Date Joined]],"YYYY")</f>
        <v>2017</v>
      </c>
    </row>
    <row r="3099" spans="1:19" x14ac:dyDescent="0.3">
      <c r="A3099" s="1" t="s">
        <v>3206</v>
      </c>
      <c r="B3099" s="1" t="s">
        <v>51</v>
      </c>
      <c r="C3099" s="1" t="s">
        <v>15</v>
      </c>
      <c r="D3099" s="2">
        <v>50</v>
      </c>
      <c r="E3099" s="1" t="s">
        <v>40</v>
      </c>
      <c r="F3099" s="1" t="s">
        <v>17</v>
      </c>
      <c r="G3099" s="28">
        <v>43049</v>
      </c>
      <c r="H3099" s="3">
        <v>29784</v>
      </c>
      <c r="I3099" s="1" t="s">
        <v>18</v>
      </c>
      <c r="J3099" s="1" t="s">
        <v>19</v>
      </c>
      <c r="K3099" s="1" t="s">
        <v>28</v>
      </c>
      <c r="L3099" s="1" t="s">
        <v>20</v>
      </c>
      <c r="M3099" s="1" t="s">
        <v>22</v>
      </c>
      <c r="N3099" s="1" t="s">
        <v>22</v>
      </c>
      <c r="O3099" s="1" t="s">
        <v>20</v>
      </c>
      <c r="P3099" s="1" t="str">
        <f>IFERROR( LOOKUP(Table1[[#This Row],[Age]],$AO$3:$AO$8,$AP$3:$AP$8), "Out of Range")</f>
        <v>45-55</v>
      </c>
      <c r="Q3099" s="1" t="str">
        <f>TEXT(Table1[[#This Row],[Date Joined]],"DD")</f>
        <v>10</v>
      </c>
      <c r="R3099" s="1" t="str">
        <f>TEXT(Table1[[#This Row],[Date Joined]],"MMM")</f>
        <v>Nov</v>
      </c>
      <c r="S3099" s="1" t="str">
        <f>TEXT(Table1[[#This Row],[Date Joined]],"YYYY")</f>
        <v>2017</v>
      </c>
    </row>
    <row r="3100" spans="1:19" x14ac:dyDescent="0.3">
      <c r="A3100" s="1" t="s">
        <v>3207</v>
      </c>
      <c r="B3100" s="1" t="s">
        <v>65</v>
      </c>
      <c r="C3100" s="1" t="s">
        <v>15</v>
      </c>
      <c r="D3100" s="2">
        <v>40</v>
      </c>
      <c r="E3100" s="1" t="s">
        <v>40</v>
      </c>
      <c r="F3100" s="1" t="s">
        <v>26</v>
      </c>
      <c r="G3100" s="28">
        <v>43049</v>
      </c>
      <c r="H3100" s="3">
        <v>27619.15</v>
      </c>
      <c r="I3100" s="1" t="s">
        <v>18</v>
      </c>
      <c r="J3100" s="1" t="s">
        <v>19</v>
      </c>
      <c r="K3100" s="1" t="s">
        <v>20</v>
      </c>
      <c r="L3100" s="1" t="s">
        <v>20</v>
      </c>
      <c r="M3100" s="1" t="s">
        <v>53</v>
      </c>
      <c r="N3100" s="1" t="s">
        <v>22</v>
      </c>
      <c r="O3100" s="1" t="s">
        <v>20</v>
      </c>
      <c r="P3100" s="1" t="str">
        <f>IFERROR( LOOKUP(Table1[[#This Row],[Age]],$AO$3:$AO$8,$AP$3:$AP$8), "Out of Range")</f>
        <v>35-45</v>
      </c>
      <c r="Q3100" s="1" t="str">
        <f>TEXT(Table1[[#This Row],[Date Joined]],"DD")</f>
        <v>10</v>
      </c>
      <c r="R3100" s="1" t="str">
        <f>TEXT(Table1[[#This Row],[Date Joined]],"MMM")</f>
        <v>Nov</v>
      </c>
      <c r="S3100" s="1" t="str">
        <f>TEXT(Table1[[#This Row],[Date Joined]],"YYYY")</f>
        <v>2017</v>
      </c>
    </row>
    <row r="3101" spans="1:19" x14ac:dyDescent="0.3">
      <c r="A3101" s="1" t="s">
        <v>3208</v>
      </c>
      <c r="B3101" s="1" t="s">
        <v>60</v>
      </c>
      <c r="C3101" s="1" t="s">
        <v>15</v>
      </c>
      <c r="D3101" s="2">
        <v>61</v>
      </c>
      <c r="E3101" s="1" t="s">
        <v>40</v>
      </c>
      <c r="F3101" s="1" t="s">
        <v>26</v>
      </c>
      <c r="G3101" s="28">
        <v>43049</v>
      </c>
      <c r="H3101" s="3">
        <v>9316.8799999999992</v>
      </c>
      <c r="I3101" s="1" t="s">
        <v>18</v>
      </c>
      <c r="J3101" s="1" t="s">
        <v>27</v>
      </c>
      <c r="K3101" s="1" t="s">
        <v>20</v>
      </c>
      <c r="L3101" s="1" t="s">
        <v>20</v>
      </c>
      <c r="M3101" s="1" t="s">
        <v>22</v>
      </c>
      <c r="N3101" s="1" t="s">
        <v>22</v>
      </c>
      <c r="O3101" s="1" t="s">
        <v>20</v>
      </c>
      <c r="P3101" s="1" t="str">
        <f>IFERROR( LOOKUP(Table1[[#This Row],[Age]],$AO$3:$AO$8,$AP$3:$AP$8), "Out of Range")</f>
        <v>55-65</v>
      </c>
      <c r="Q3101" s="1" t="str">
        <f>TEXT(Table1[[#This Row],[Date Joined]],"DD")</f>
        <v>10</v>
      </c>
      <c r="R3101" s="1" t="str">
        <f>TEXT(Table1[[#This Row],[Date Joined]],"MMM")</f>
        <v>Nov</v>
      </c>
      <c r="S3101" s="1" t="str">
        <f>TEXT(Table1[[#This Row],[Date Joined]],"YYYY")</f>
        <v>2017</v>
      </c>
    </row>
    <row r="3102" spans="1:19" x14ac:dyDescent="0.3">
      <c r="A3102" s="1" t="s">
        <v>3209</v>
      </c>
      <c r="B3102" s="1" t="s">
        <v>103</v>
      </c>
      <c r="C3102" s="1" t="s">
        <v>15</v>
      </c>
      <c r="D3102" s="2">
        <v>53</v>
      </c>
      <c r="E3102" s="1" t="s">
        <v>40</v>
      </c>
      <c r="F3102" s="1" t="s">
        <v>26</v>
      </c>
      <c r="G3102" s="28">
        <v>43049</v>
      </c>
      <c r="H3102" s="3">
        <v>7194.94</v>
      </c>
      <c r="I3102" s="1" t="s">
        <v>18</v>
      </c>
      <c r="J3102" s="1" t="s">
        <v>19</v>
      </c>
      <c r="K3102" s="1" t="s">
        <v>20</v>
      </c>
      <c r="L3102" s="1" t="s">
        <v>20</v>
      </c>
      <c r="M3102" s="1" t="s">
        <v>53</v>
      </c>
      <c r="N3102" s="1" t="s">
        <v>29</v>
      </c>
      <c r="O3102" s="1" t="s">
        <v>20</v>
      </c>
      <c r="P3102" s="1" t="str">
        <f>IFERROR( LOOKUP(Table1[[#This Row],[Age]],$AO$3:$AO$8,$AP$3:$AP$8), "Out of Range")</f>
        <v>45-55</v>
      </c>
      <c r="Q3102" s="1" t="str">
        <f>TEXT(Table1[[#This Row],[Date Joined]],"DD")</f>
        <v>10</v>
      </c>
      <c r="R3102" s="1" t="str">
        <f>TEXT(Table1[[#This Row],[Date Joined]],"MMM")</f>
        <v>Nov</v>
      </c>
      <c r="S3102" s="1" t="str">
        <f>TEXT(Table1[[#This Row],[Date Joined]],"YYYY")</f>
        <v>2017</v>
      </c>
    </row>
    <row r="3103" spans="1:19" x14ac:dyDescent="0.3">
      <c r="A3103" s="1" t="s">
        <v>3210</v>
      </c>
      <c r="B3103" s="1" t="s">
        <v>64</v>
      </c>
      <c r="C3103" s="1" t="s">
        <v>15</v>
      </c>
      <c r="D3103" s="2">
        <v>61</v>
      </c>
      <c r="E3103" s="1" t="s">
        <v>40</v>
      </c>
      <c r="F3103" s="1" t="s">
        <v>41</v>
      </c>
      <c r="G3103" s="28">
        <v>43049</v>
      </c>
      <c r="H3103" s="3">
        <v>8523.0400000000009</v>
      </c>
      <c r="I3103" s="1" t="s">
        <v>18</v>
      </c>
      <c r="J3103" s="1" t="s">
        <v>19</v>
      </c>
      <c r="K3103" s="1" t="s">
        <v>28</v>
      </c>
      <c r="L3103" s="1" t="s">
        <v>20</v>
      </c>
      <c r="M3103" s="1" t="s">
        <v>22</v>
      </c>
      <c r="N3103" s="1" t="s">
        <v>22</v>
      </c>
      <c r="O3103" s="1" t="s">
        <v>20</v>
      </c>
      <c r="P3103" s="1" t="str">
        <f>IFERROR( LOOKUP(Table1[[#This Row],[Age]],$AO$3:$AO$8,$AP$3:$AP$8), "Out of Range")</f>
        <v>55-65</v>
      </c>
      <c r="Q3103" s="1" t="str">
        <f>TEXT(Table1[[#This Row],[Date Joined]],"DD")</f>
        <v>10</v>
      </c>
      <c r="R3103" s="1" t="str">
        <f>TEXT(Table1[[#This Row],[Date Joined]],"MMM")</f>
        <v>Nov</v>
      </c>
      <c r="S3103" s="1" t="str">
        <f>TEXT(Table1[[#This Row],[Date Joined]],"YYYY")</f>
        <v>2017</v>
      </c>
    </row>
    <row r="3104" spans="1:19" x14ac:dyDescent="0.3">
      <c r="A3104" s="1" t="s">
        <v>3211</v>
      </c>
      <c r="B3104" s="1" t="s">
        <v>76</v>
      </c>
      <c r="C3104" s="1" t="s">
        <v>15</v>
      </c>
      <c r="D3104" s="2">
        <v>61</v>
      </c>
      <c r="E3104" s="1" t="s">
        <v>40</v>
      </c>
      <c r="F3104" s="1" t="s">
        <v>26</v>
      </c>
      <c r="G3104" s="28">
        <v>43049</v>
      </c>
      <c r="H3104" s="3">
        <v>112891.48</v>
      </c>
      <c r="I3104" s="1" t="s">
        <v>18</v>
      </c>
      <c r="J3104" s="1" t="s">
        <v>27</v>
      </c>
      <c r="K3104" s="1" t="s">
        <v>20</v>
      </c>
      <c r="L3104" s="1" t="s">
        <v>28</v>
      </c>
      <c r="M3104" s="1" t="s">
        <v>22</v>
      </c>
      <c r="N3104" s="1" t="s">
        <v>22</v>
      </c>
      <c r="O3104" s="1" t="s">
        <v>20</v>
      </c>
      <c r="P3104" s="1" t="str">
        <f>IFERROR( LOOKUP(Table1[[#This Row],[Age]],$AO$3:$AO$8,$AP$3:$AP$8), "Out of Range")</f>
        <v>55-65</v>
      </c>
      <c r="Q3104" s="1" t="str">
        <f>TEXT(Table1[[#This Row],[Date Joined]],"DD")</f>
        <v>10</v>
      </c>
      <c r="R3104" s="1" t="str">
        <f>TEXT(Table1[[#This Row],[Date Joined]],"MMM")</f>
        <v>Nov</v>
      </c>
      <c r="S3104" s="1" t="str">
        <f>TEXT(Table1[[#This Row],[Date Joined]],"YYYY")</f>
        <v>2017</v>
      </c>
    </row>
    <row r="3105" spans="1:19" x14ac:dyDescent="0.3">
      <c r="A3105" s="1" t="s">
        <v>3212</v>
      </c>
      <c r="B3105" s="1" t="s">
        <v>43</v>
      </c>
      <c r="C3105" s="1" t="s">
        <v>15</v>
      </c>
      <c r="D3105" s="2">
        <v>42</v>
      </c>
      <c r="E3105" s="1" t="s">
        <v>34</v>
      </c>
      <c r="F3105" s="1" t="s">
        <v>17</v>
      </c>
      <c r="G3105" s="28">
        <v>43049</v>
      </c>
      <c r="H3105" s="3">
        <v>21937.7</v>
      </c>
      <c r="I3105" s="1" t="s">
        <v>18</v>
      </c>
      <c r="J3105" s="1" t="s">
        <v>27</v>
      </c>
      <c r="K3105" s="1" t="s">
        <v>20</v>
      </c>
      <c r="L3105" s="1" t="s">
        <v>28</v>
      </c>
      <c r="M3105" s="1" t="s">
        <v>22</v>
      </c>
      <c r="N3105" s="1" t="s">
        <v>22</v>
      </c>
      <c r="O3105" s="1" t="s">
        <v>20</v>
      </c>
      <c r="P3105" s="1" t="str">
        <f>IFERROR( LOOKUP(Table1[[#This Row],[Age]],$AO$3:$AO$8,$AP$3:$AP$8), "Out of Range")</f>
        <v>35-45</v>
      </c>
      <c r="Q3105" s="1" t="str">
        <f>TEXT(Table1[[#This Row],[Date Joined]],"DD")</f>
        <v>10</v>
      </c>
      <c r="R3105" s="1" t="str">
        <f>TEXT(Table1[[#This Row],[Date Joined]],"MMM")</f>
        <v>Nov</v>
      </c>
      <c r="S3105" s="1" t="str">
        <f>TEXT(Table1[[#This Row],[Date Joined]],"YYYY")</f>
        <v>2017</v>
      </c>
    </row>
    <row r="3106" spans="1:19" x14ac:dyDescent="0.3">
      <c r="A3106" s="1" t="s">
        <v>2278</v>
      </c>
      <c r="B3106" s="1" t="s">
        <v>96</v>
      </c>
      <c r="C3106" s="1" t="s">
        <v>15</v>
      </c>
      <c r="D3106" s="2">
        <v>32</v>
      </c>
      <c r="E3106" s="1" t="s">
        <v>16</v>
      </c>
      <c r="F3106" s="1" t="s">
        <v>17</v>
      </c>
      <c r="G3106" s="28">
        <v>42999</v>
      </c>
      <c r="H3106" s="3">
        <v>80731.22</v>
      </c>
      <c r="I3106" s="1" t="s">
        <v>31</v>
      </c>
      <c r="J3106" s="1" t="s">
        <v>27</v>
      </c>
      <c r="K3106" s="1" t="s">
        <v>20</v>
      </c>
      <c r="L3106" s="1" t="s">
        <v>20</v>
      </c>
      <c r="M3106" s="1" t="s">
        <v>21</v>
      </c>
      <c r="N3106" s="1" t="s">
        <v>22</v>
      </c>
      <c r="O3106" s="1" t="s">
        <v>20</v>
      </c>
      <c r="P3106" s="1" t="str">
        <f>IFERROR( LOOKUP(Table1[[#This Row],[Age]],$AO$3:$AO$8,$AP$3:$AP$8), "Out of Range")</f>
        <v>26-35</v>
      </c>
      <c r="Q3106" s="1" t="str">
        <f>TEXT(Table1[[#This Row],[Date Joined]],"DD")</f>
        <v>21</v>
      </c>
      <c r="R3106" s="1" t="str">
        <f>TEXT(Table1[[#This Row],[Date Joined]],"MMM")</f>
        <v>Sep</v>
      </c>
      <c r="S3106" s="1" t="str">
        <f>TEXT(Table1[[#This Row],[Date Joined]],"YYYY")</f>
        <v>2017</v>
      </c>
    </row>
    <row r="3107" spans="1:19" x14ac:dyDescent="0.3">
      <c r="A3107" s="1" t="s">
        <v>2289</v>
      </c>
      <c r="B3107" s="1" t="s">
        <v>61</v>
      </c>
      <c r="C3107" s="1" t="s">
        <v>15</v>
      </c>
      <c r="D3107" s="2">
        <v>32</v>
      </c>
      <c r="E3107" s="1" t="s">
        <v>16</v>
      </c>
      <c r="F3107" s="1" t="s">
        <v>17</v>
      </c>
      <c r="G3107" s="28">
        <v>43000</v>
      </c>
      <c r="H3107" s="3">
        <v>48549.599999999999</v>
      </c>
      <c r="I3107" s="1" t="s">
        <v>18</v>
      </c>
      <c r="J3107" s="1" t="s">
        <v>27</v>
      </c>
      <c r="K3107" s="1" t="s">
        <v>28</v>
      </c>
      <c r="L3107" s="1" t="s">
        <v>20</v>
      </c>
      <c r="M3107" s="1" t="s">
        <v>21</v>
      </c>
      <c r="N3107" s="1" t="s">
        <v>22</v>
      </c>
      <c r="O3107" s="1" t="s">
        <v>20</v>
      </c>
      <c r="P3107" s="1" t="str">
        <f>IFERROR( LOOKUP(Table1[[#This Row],[Age]],$AO$3:$AO$8,$AP$3:$AP$8), "Out of Range")</f>
        <v>26-35</v>
      </c>
      <c r="Q3107" s="1" t="str">
        <f>TEXT(Table1[[#This Row],[Date Joined]],"DD")</f>
        <v>22</v>
      </c>
      <c r="R3107" s="1" t="str">
        <f>TEXT(Table1[[#This Row],[Date Joined]],"MMM")</f>
        <v>Sep</v>
      </c>
      <c r="S3107" s="1" t="str">
        <f>TEXT(Table1[[#This Row],[Date Joined]],"YYYY")</f>
        <v>2017</v>
      </c>
    </row>
    <row r="3108" spans="1:19" x14ac:dyDescent="0.3">
      <c r="A3108" s="1" t="s">
        <v>3215</v>
      </c>
      <c r="B3108" s="1" t="s">
        <v>35</v>
      </c>
      <c r="C3108" s="1" t="s">
        <v>15</v>
      </c>
      <c r="D3108" s="2">
        <v>42</v>
      </c>
      <c r="E3108" s="1" t="s">
        <v>16</v>
      </c>
      <c r="F3108" s="1" t="s">
        <v>17</v>
      </c>
      <c r="G3108" s="28">
        <v>43050</v>
      </c>
      <c r="H3108" s="3">
        <v>74153.42</v>
      </c>
      <c r="I3108" s="1" t="s">
        <v>49</v>
      </c>
      <c r="J3108" s="1" t="s">
        <v>27</v>
      </c>
      <c r="K3108" s="1" t="s">
        <v>28</v>
      </c>
      <c r="L3108" s="1" t="s">
        <v>20</v>
      </c>
      <c r="M3108" s="1" t="s">
        <v>21</v>
      </c>
      <c r="N3108" s="1" t="s">
        <v>22</v>
      </c>
      <c r="O3108" s="1" t="s">
        <v>20</v>
      </c>
      <c r="P3108" s="1" t="str">
        <f>IFERROR( LOOKUP(Table1[[#This Row],[Age]],$AO$3:$AO$8,$AP$3:$AP$8), "Out of Range")</f>
        <v>35-45</v>
      </c>
      <c r="Q3108" s="1" t="str">
        <f>TEXT(Table1[[#This Row],[Date Joined]],"DD")</f>
        <v>11</v>
      </c>
      <c r="R3108" s="1" t="str">
        <f>TEXT(Table1[[#This Row],[Date Joined]],"MMM")</f>
        <v>Nov</v>
      </c>
      <c r="S3108" s="1" t="str">
        <f>TEXT(Table1[[#This Row],[Date Joined]],"YYYY")</f>
        <v>2017</v>
      </c>
    </row>
    <row r="3109" spans="1:19" x14ac:dyDescent="0.3">
      <c r="A3109" s="1" t="s">
        <v>2293</v>
      </c>
      <c r="B3109" s="1" t="s">
        <v>73</v>
      </c>
      <c r="C3109" s="1" t="s">
        <v>15</v>
      </c>
      <c r="D3109" s="2">
        <v>32</v>
      </c>
      <c r="E3109" s="1" t="s">
        <v>16</v>
      </c>
      <c r="F3109" s="1" t="s">
        <v>17</v>
      </c>
      <c r="G3109" s="28">
        <v>43000</v>
      </c>
      <c r="H3109" s="3">
        <v>4630.78</v>
      </c>
      <c r="I3109" s="1" t="s">
        <v>18</v>
      </c>
      <c r="J3109" s="1" t="s">
        <v>32</v>
      </c>
      <c r="K3109" s="1" t="s">
        <v>28</v>
      </c>
      <c r="L3109" s="1" t="s">
        <v>28</v>
      </c>
      <c r="M3109" s="1" t="s">
        <v>21</v>
      </c>
      <c r="N3109" s="1" t="s">
        <v>22</v>
      </c>
      <c r="O3109" s="1" t="s">
        <v>20</v>
      </c>
      <c r="P3109" s="1" t="str">
        <f>IFERROR( LOOKUP(Table1[[#This Row],[Age]],$AO$3:$AO$8,$AP$3:$AP$8), "Out of Range")</f>
        <v>26-35</v>
      </c>
      <c r="Q3109" s="1" t="str">
        <f>TEXT(Table1[[#This Row],[Date Joined]],"DD")</f>
        <v>22</v>
      </c>
      <c r="R3109" s="1" t="str">
        <f>TEXT(Table1[[#This Row],[Date Joined]],"MMM")</f>
        <v>Sep</v>
      </c>
      <c r="S3109" s="1" t="str">
        <f>TEXT(Table1[[#This Row],[Date Joined]],"YYYY")</f>
        <v>2017</v>
      </c>
    </row>
    <row r="3110" spans="1:19" x14ac:dyDescent="0.3">
      <c r="A3110" s="1" t="s">
        <v>3217</v>
      </c>
      <c r="B3110" s="1" t="s">
        <v>60</v>
      </c>
      <c r="C3110" s="1" t="s">
        <v>24</v>
      </c>
      <c r="D3110" s="2">
        <v>38</v>
      </c>
      <c r="E3110" s="1" t="s">
        <v>16</v>
      </c>
      <c r="F3110" s="1" t="s">
        <v>17</v>
      </c>
      <c r="G3110" s="28">
        <v>43050</v>
      </c>
      <c r="H3110" s="3">
        <v>35321.72</v>
      </c>
      <c r="I3110" s="1" t="s">
        <v>18</v>
      </c>
      <c r="J3110" s="1" t="s">
        <v>19</v>
      </c>
      <c r="K3110" s="1" t="s">
        <v>28</v>
      </c>
      <c r="L3110" s="1" t="s">
        <v>20</v>
      </c>
      <c r="M3110" s="1" t="s">
        <v>22</v>
      </c>
      <c r="N3110" s="1" t="s">
        <v>22</v>
      </c>
      <c r="O3110" s="1" t="s">
        <v>20</v>
      </c>
      <c r="P3110" s="1" t="str">
        <f>IFERROR( LOOKUP(Table1[[#This Row],[Age]],$AO$3:$AO$8,$AP$3:$AP$8), "Out of Range")</f>
        <v>35-45</v>
      </c>
      <c r="Q3110" s="1" t="str">
        <f>TEXT(Table1[[#This Row],[Date Joined]],"DD")</f>
        <v>11</v>
      </c>
      <c r="R3110" s="1" t="str">
        <f>TEXT(Table1[[#This Row],[Date Joined]],"MMM")</f>
        <v>Nov</v>
      </c>
      <c r="S3110" s="1" t="str">
        <f>TEXT(Table1[[#This Row],[Date Joined]],"YYYY")</f>
        <v>2017</v>
      </c>
    </row>
    <row r="3111" spans="1:19" x14ac:dyDescent="0.3">
      <c r="A3111" s="1" t="s">
        <v>3218</v>
      </c>
      <c r="B3111" s="1" t="s">
        <v>46</v>
      </c>
      <c r="C3111" s="1" t="s">
        <v>24</v>
      </c>
      <c r="D3111" s="2">
        <v>45</v>
      </c>
      <c r="E3111" s="1" t="s">
        <v>16</v>
      </c>
      <c r="F3111" s="1" t="s">
        <v>17</v>
      </c>
      <c r="G3111" s="28">
        <v>43050</v>
      </c>
      <c r="H3111" s="3">
        <v>32379.51</v>
      </c>
      <c r="I3111" s="1" t="s">
        <v>31</v>
      </c>
      <c r="J3111" s="1" t="s">
        <v>32</v>
      </c>
      <c r="K3111" s="1" t="s">
        <v>20</v>
      </c>
      <c r="L3111" s="1" t="s">
        <v>28</v>
      </c>
      <c r="M3111" s="1" t="s">
        <v>21</v>
      </c>
      <c r="N3111" s="1" t="s">
        <v>22</v>
      </c>
      <c r="O3111" s="1" t="s">
        <v>20</v>
      </c>
      <c r="P3111" s="1" t="str">
        <f>IFERROR( LOOKUP(Table1[[#This Row],[Age]],$AO$3:$AO$8,$AP$3:$AP$8), "Out of Range")</f>
        <v>45-55</v>
      </c>
      <c r="Q3111" s="1" t="str">
        <f>TEXT(Table1[[#This Row],[Date Joined]],"DD")</f>
        <v>11</v>
      </c>
      <c r="R3111" s="1" t="str">
        <f>TEXT(Table1[[#This Row],[Date Joined]],"MMM")</f>
        <v>Nov</v>
      </c>
      <c r="S3111" s="1" t="str">
        <f>TEXT(Table1[[#This Row],[Date Joined]],"YYYY")</f>
        <v>2017</v>
      </c>
    </row>
    <row r="3112" spans="1:19" x14ac:dyDescent="0.3">
      <c r="A3112" s="1" t="s">
        <v>2299</v>
      </c>
      <c r="B3112" s="1" t="s">
        <v>89</v>
      </c>
      <c r="C3112" s="1" t="s">
        <v>15</v>
      </c>
      <c r="D3112" s="2">
        <v>32</v>
      </c>
      <c r="E3112" s="1" t="s">
        <v>16</v>
      </c>
      <c r="F3112" s="1" t="s">
        <v>17</v>
      </c>
      <c r="G3112" s="28">
        <v>43001</v>
      </c>
      <c r="H3112" s="3">
        <v>96567.19</v>
      </c>
      <c r="I3112" s="1" t="s">
        <v>18</v>
      </c>
      <c r="J3112" s="1" t="s">
        <v>32</v>
      </c>
      <c r="K3112" s="1" t="s">
        <v>20</v>
      </c>
      <c r="L3112" s="1" t="s">
        <v>20</v>
      </c>
      <c r="M3112" s="1" t="s">
        <v>21</v>
      </c>
      <c r="N3112" s="1" t="s">
        <v>22</v>
      </c>
      <c r="O3112" s="1" t="s">
        <v>20</v>
      </c>
      <c r="P3112" s="1" t="str">
        <f>IFERROR( LOOKUP(Table1[[#This Row],[Age]],$AO$3:$AO$8,$AP$3:$AP$8), "Out of Range")</f>
        <v>26-35</v>
      </c>
      <c r="Q3112" s="1" t="str">
        <f>TEXT(Table1[[#This Row],[Date Joined]],"DD")</f>
        <v>23</v>
      </c>
      <c r="R3112" s="1" t="str">
        <f>TEXT(Table1[[#This Row],[Date Joined]],"MMM")</f>
        <v>Sep</v>
      </c>
      <c r="S3112" s="1" t="str">
        <f>TEXT(Table1[[#This Row],[Date Joined]],"YYYY")</f>
        <v>2017</v>
      </c>
    </row>
    <row r="3113" spans="1:19" x14ac:dyDescent="0.3">
      <c r="A3113" s="1" t="s">
        <v>2304</v>
      </c>
      <c r="B3113" s="1" t="s">
        <v>46</v>
      </c>
      <c r="C3113" s="1" t="s">
        <v>24</v>
      </c>
      <c r="D3113" s="2">
        <v>32</v>
      </c>
      <c r="E3113" s="1" t="s">
        <v>16</v>
      </c>
      <c r="F3113" s="1" t="s">
        <v>26</v>
      </c>
      <c r="G3113" s="28">
        <v>43001</v>
      </c>
      <c r="H3113" s="3">
        <v>75059.360000000001</v>
      </c>
      <c r="I3113" s="1" t="s">
        <v>31</v>
      </c>
      <c r="J3113" s="1" t="s">
        <v>19</v>
      </c>
      <c r="K3113" s="1" t="s">
        <v>28</v>
      </c>
      <c r="L3113" s="1" t="s">
        <v>20</v>
      </c>
      <c r="M3113" s="1" t="s">
        <v>22</v>
      </c>
      <c r="N3113" s="1" t="s">
        <v>22</v>
      </c>
      <c r="O3113" s="1" t="s">
        <v>28</v>
      </c>
      <c r="P3113" s="1" t="str">
        <f>IFERROR( LOOKUP(Table1[[#This Row],[Age]],$AO$3:$AO$8,$AP$3:$AP$8), "Out of Range")</f>
        <v>26-35</v>
      </c>
      <c r="Q3113" s="1" t="str">
        <f>TEXT(Table1[[#This Row],[Date Joined]],"DD")</f>
        <v>23</v>
      </c>
      <c r="R3113" s="1" t="str">
        <f>TEXT(Table1[[#This Row],[Date Joined]],"MMM")</f>
        <v>Sep</v>
      </c>
      <c r="S3113" s="1" t="str">
        <f>TEXT(Table1[[#This Row],[Date Joined]],"YYYY")</f>
        <v>2017</v>
      </c>
    </row>
    <row r="3114" spans="1:19" x14ac:dyDescent="0.3">
      <c r="A3114" s="1" t="s">
        <v>2339</v>
      </c>
      <c r="B3114" s="1" t="s">
        <v>52</v>
      </c>
      <c r="C3114" s="1" t="s">
        <v>24</v>
      </c>
      <c r="D3114" s="2">
        <v>32</v>
      </c>
      <c r="E3114" s="1" t="s">
        <v>16</v>
      </c>
      <c r="F3114" s="1" t="s">
        <v>17</v>
      </c>
      <c r="G3114" s="28">
        <v>43002</v>
      </c>
      <c r="H3114" s="3">
        <v>55642.28</v>
      </c>
      <c r="I3114" s="1" t="s">
        <v>31</v>
      </c>
      <c r="J3114" s="1" t="s">
        <v>27</v>
      </c>
      <c r="K3114" s="1" t="s">
        <v>20</v>
      </c>
      <c r="L3114" s="1" t="s">
        <v>28</v>
      </c>
      <c r="M3114" s="1" t="s">
        <v>21</v>
      </c>
      <c r="N3114" s="1" t="s">
        <v>22</v>
      </c>
      <c r="O3114" s="1" t="s">
        <v>20</v>
      </c>
      <c r="P3114" s="1" t="str">
        <f>IFERROR( LOOKUP(Table1[[#This Row],[Age]],$AO$3:$AO$8,$AP$3:$AP$8), "Out of Range")</f>
        <v>26-35</v>
      </c>
      <c r="Q3114" s="1" t="str">
        <f>TEXT(Table1[[#This Row],[Date Joined]],"DD")</f>
        <v>24</v>
      </c>
      <c r="R3114" s="1" t="str">
        <f>TEXT(Table1[[#This Row],[Date Joined]],"MMM")</f>
        <v>Sep</v>
      </c>
      <c r="S3114" s="1" t="str">
        <f>TEXT(Table1[[#This Row],[Date Joined]],"YYYY")</f>
        <v>2017</v>
      </c>
    </row>
    <row r="3115" spans="1:19" x14ac:dyDescent="0.3">
      <c r="A3115" s="1" t="s">
        <v>3222</v>
      </c>
      <c r="B3115" s="1" t="s">
        <v>35</v>
      </c>
      <c r="C3115" s="1" t="s">
        <v>24</v>
      </c>
      <c r="D3115" s="2">
        <v>34</v>
      </c>
      <c r="E3115" s="1" t="s">
        <v>16</v>
      </c>
      <c r="F3115" s="1" t="s">
        <v>17</v>
      </c>
      <c r="G3115" s="28">
        <v>43050</v>
      </c>
      <c r="H3115" s="3">
        <v>28141.93</v>
      </c>
      <c r="I3115" s="1" t="s">
        <v>49</v>
      </c>
      <c r="J3115" s="1" t="s">
        <v>27</v>
      </c>
      <c r="K3115" s="1" t="s">
        <v>28</v>
      </c>
      <c r="L3115" s="1" t="s">
        <v>20</v>
      </c>
      <c r="M3115" s="1" t="s">
        <v>22</v>
      </c>
      <c r="N3115" s="1" t="s">
        <v>22</v>
      </c>
      <c r="O3115" s="1" t="s">
        <v>20</v>
      </c>
      <c r="P3115" s="1" t="str">
        <f>IFERROR( LOOKUP(Table1[[#This Row],[Age]],$AO$3:$AO$8,$AP$3:$AP$8), "Out of Range")</f>
        <v>26-35</v>
      </c>
      <c r="Q3115" s="1" t="str">
        <f>TEXT(Table1[[#This Row],[Date Joined]],"DD")</f>
        <v>11</v>
      </c>
      <c r="R3115" s="1" t="str">
        <f>TEXT(Table1[[#This Row],[Date Joined]],"MMM")</f>
        <v>Nov</v>
      </c>
      <c r="S3115" s="1" t="str">
        <f>TEXT(Table1[[#This Row],[Date Joined]],"YYYY")</f>
        <v>2017</v>
      </c>
    </row>
    <row r="3116" spans="1:19" x14ac:dyDescent="0.3">
      <c r="A3116" s="1" t="s">
        <v>3223</v>
      </c>
      <c r="B3116" s="1" t="s">
        <v>43</v>
      </c>
      <c r="C3116" s="1" t="s">
        <v>15</v>
      </c>
      <c r="D3116" s="2">
        <v>34</v>
      </c>
      <c r="E3116" s="1" t="s">
        <v>16</v>
      </c>
      <c r="F3116" s="1" t="s">
        <v>17</v>
      </c>
      <c r="G3116" s="28">
        <v>43050</v>
      </c>
      <c r="H3116" s="3">
        <v>63325.75</v>
      </c>
      <c r="I3116" s="1" t="s">
        <v>31</v>
      </c>
      <c r="J3116" s="1" t="s">
        <v>27</v>
      </c>
      <c r="K3116" s="1" t="s">
        <v>28</v>
      </c>
      <c r="L3116" s="1" t="s">
        <v>20</v>
      </c>
      <c r="M3116" s="1" t="s">
        <v>21</v>
      </c>
      <c r="N3116" s="1" t="s">
        <v>22</v>
      </c>
      <c r="O3116" s="1" t="s">
        <v>20</v>
      </c>
      <c r="P3116" s="1" t="str">
        <f>IFERROR( LOOKUP(Table1[[#This Row],[Age]],$AO$3:$AO$8,$AP$3:$AP$8), "Out of Range")</f>
        <v>26-35</v>
      </c>
      <c r="Q3116" s="1" t="str">
        <f>TEXT(Table1[[#This Row],[Date Joined]],"DD")</f>
        <v>11</v>
      </c>
      <c r="R3116" s="1" t="str">
        <f>TEXT(Table1[[#This Row],[Date Joined]],"MMM")</f>
        <v>Nov</v>
      </c>
      <c r="S3116" s="1" t="str">
        <f>TEXT(Table1[[#This Row],[Date Joined]],"YYYY")</f>
        <v>2017</v>
      </c>
    </row>
    <row r="3117" spans="1:19" x14ac:dyDescent="0.3">
      <c r="A3117" s="1" t="s">
        <v>3224</v>
      </c>
      <c r="B3117" s="1" t="s">
        <v>55</v>
      </c>
      <c r="C3117" s="1" t="s">
        <v>15</v>
      </c>
      <c r="D3117" s="2">
        <v>35</v>
      </c>
      <c r="E3117" s="1" t="s">
        <v>16</v>
      </c>
      <c r="F3117" s="1" t="s">
        <v>41</v>
      </c>
      <c r="G3117" s="28">
        <v>43050</v>
      </c>
      <c r="H3117" s="3">
        <v>37695.870000000003</v>
      </c>
      <c r="I3117" s="1" t="s">
        <v>18</v>
      </c>
      <c r="J3117" s="1" t="s">
        <v>32</v>
      </c>
      <c r="K3117" s="1" t="s">
        <v>28</v>
      </c>
      <c r="L3117" s="1" t="s">
        <v>20</v>
      </c>
      <c r="M3117" s="1" t="s">
        <v>21</v>
      </c>
      <c r="N3117" s="1" t="s">
        <v>29</v>
      </c>
      <c r="O3117" s="1" t="s">
        <v>20</v>
      </c>
      <c r="P3117" s="1" t="str">
        <f>IFERROR( LOOKUP(Table1[[#This Row],[Age]],$AO$3:$AO$8,$AP$3:$AP$8), "Out of Range")</f>
        <v>35-45</v>
      </c>
      <c r="Q3117" s="1" t="str">
        <f>TEXT(Table1[[#This Row],[Date Joined]],"DD")</f>
        <v>11</v>
      </c>
      <c r="R3117" s="1" t="str">
        <f>TEXT(Table1[[#This Row],[Date Joined]],"MMM")</f>
        <v>Nov</v>
      </c>
      <c r="S3117" s="1" t="str">
        <f>TEXT(Table1[[#This Row],[Date Joined]],"YYYY")</f>
        <v>2017</v>
      </c>
    </row>
    <row r="3118" spans="1:19" x14ac:dyDescent="0.3">
      <c r="A3118" s="1" t="s">
        <v>2390</v>
      </c>
      <c r="B3118" s="1" t="s">
        <v>51</v>
      </c>
      <c r="C3118" s="1" t="s">
        <v>15</v>
      </c>
      <c r="D3118" s="2">
        <v>32</v>
      </c>
      <c r="E3118" s="1" t="s">
        <v>16</v>
      </c>
      <c r="F3118" s="1" t="s">
        <v>17</v>
      </c>
      <c r="G3118" s="28">
        <v>43003</v>
      </c>
      <c r="H3118" s="3">
        <v>88538.06</v>
      </c>
      <c r="I3118" s="1" t="s">
        <v>18</v>
      </c>
      <c r="J3118" s="1" t="s">
        <v>27</v>
      </c>
      <c r="K3118" s="1" t="s">
        <v>20</v>
      </c>
      <c r="L3118" s="1" t="s">
        <v>20</v>
      </c>
      <c r="M3118" s="1" t="s">
        <v>21</v>
      </c>
      <c r="N3118" s="1" t="s">
        <v>22</v>
      </c>
      <c r="O3118" s="1" t="s">
        <v>20</v>
      </c>
      <c r="P3118" s="1" t="str">
        <f>IFERROR( LOOKUP(Table1[[#This Row],[Age]],$AO$3:$AO$8,$AP$3:$AP$8), "Out of Range")</f>
        <v>26-35</v>
      </c>
      <c r="Q3118" s="1" t="str">
        <f>TEXT(Table1[[#This Row],[Date Joined]],"DD")</f>
        <v>25</v>
      </c>
      <c r="R3118" s="1" t="str">
        <f>TEXT(Table1[[#This Row],[Date Joined]],"MMM")</f>
        <v>Sep</v>
      </c>
      <c r="S3118" s="1" t="str">
        <f>TEXT(Table1[[#This Row],[Date Joined]],"YYYY")</f>
        <v>2017</v>
      </c>
    </row>
    <row r="3119" spans="1:19" x14ac:dyDescent="0.3">
      <c r="A3119" s="1" t="s">
        <v>3226</v>
      </c>
      <c r="B3119" s="1" t="s">
        <v>98</v>
      </c>
      <c r="C3119" s="1" t="s">
        <v>15</v>
      </c>
      <c r="D3119" s="2">
        <v>58</v>
      </c>
      <c r="E3119" s="1" t="s">
        <v>40</v>
      </c>
      <c r="F3119" s="1" t="s">
        <v>26</v>
      </c>
      <c r="G3119" s="28">
        <v>43050</v>
      </c>
      <c r="H3119" s="3">
        <v>113922.33</v>
      </c>
      <c r="I3119" s="1" t="s">
        <v>31</v>
      </c>
      <c r="J3119" s="1" t="s">
        <v>27</v>
      </c>
      <c r="K3119" s="1" t="s">
        <v>28</v>
      </c>
      <c r="L3119" s="1" t="s">
        <v>20</v>
      </c>
      <c r="M3119" s="1" t="s">
        <v>21</v>
      </c>
      <c r="N3119" s="1" t="s">
        <v>22</v>
      </c>
      <c r="O3119" s="1" t="s">
        <v>28</v>
      </c>
      <c r="P3119" s="1" t="str">
        <f>IFERROR( LOOKUP(Table1[[#This Row],[Age]],$AO$3:$AO$8,$AP$3:$AP$8), "Out of Range")</f>
        <v>55-65</v>
      </c>
      <c r="Q3119" s="1" t="str">
        <f>TEXT(Table1[[#This Row],[Date Joined]],"DD")</f>
        <v>11</v>
      </c>
      <c r="R3119" s="1" t="str">
        <f>TEXT(Table1[[#This Row],[Date Joined]],"MMM")</f>
        <v>Nov</v>
      </c>
      <c r="S3119" s="1" t="str">
        <f>TEXT(Table1[[#This Row],[Date Joined]],"YYYY")</f>
        <v>2017</v>
      </c>
    </row>
    <row r="3120" spans="1:19" x14ac:dyDescent="0.3">
      <c r="A3120" s="1" t="s">
        <v>3227</v>
      </c>
      <c r="B3120" s="1" t="s">
        <v>57</v>
      </c>
      <c r="C3120" s="1" t="s">
        <v>24</v>
      </c>
      <c r="D3120" s="2">
        <v>39</v>
      </c>
      <c r="E3120" s="1" t="s">
        <v>40</v>
      </c>
      <c r="F3120" s="1" t="s">
        <v>41</v>
      </c>
      <c r="G3120" s="28">
        <v>43050</v>
      </c>
      <c r="H3120" s="3">
        <v>90009.81</v>
      </c>
      <c r="I3120" s="1" t="s">
        <v>18</v>
      </c>
      <c r="J3120" s="1" t="s">
        <v>27</v>
      </c>
      <c r="K3120" s="1" t="s">
        <v>28</v>
      </c>
      <c r="L3120" s="1" t="s">
        <v>20</v>
      </c>
      <c r="M3120" s="1" t="s">
        <v>22</v>
      </c>
      <c r="N3120" s="1" t="s">
        <v>22</v>
      </c>
      <c r="O3120" s="1" t="s">
        <v>20</v>
      </c>
      <c r="P3120" s="1" t="str">
        <f>IFERROR( LOOKUP(Table1[[#This Row],[Age]],$AO$3:$AO$8,$AP$3:$AP$8), "Out of Range")</f>
        <v>35-45</v>
      </c>
      <c r="Q3120" s="1" t="str">
        <f>TEXT(Table1[[#This Row],[Date Joined]],"DD")</f>
        <v>11</v>
      </c>
      <c r="R3120" s="1" t="str">
        <f>TEXT(Table1[[#This Row],[Date Joined]],"MMM")</f>
        <v>Nov</v>
      </c>
      <c r="S3120" s="1" t="str">
        <f>TEXT(Table1[[#This Row],[Date Joined]],"YYYY")</f>
        <v>2017</v>
      </c>
    </row>
    <row r="3121" spans="1:19" x14ac:dyDescent="0.3">
      <c r="A3121" s="1" t="s">
        <v>3228</v>
      </c>
      <c r="B3121" s="1" t="s">
        <v>81</v>
      </c>
      <c r="C3121" s="1" t="s">
        <v>15</v>
      </c>
      <c r="D3121" s="2">
        <v>53</v>
      </c>
      <c r="E3121" s="1" t="s">
        <v>40</v>
      </c>
      <c r="F3121" s="1" t="s">
        <v>17</v>
      </c>
      <c r="G3121" s="28">
        <v>43050</v>
      </c>
      <c r="H3121" s="3">
        <v>42505.31</v>
      </c>
      <c r="I3121" s="1" t="s">
        <v>18</v>
      </c>
      <c r="J3121" s="1" t="s">
        <v>27</v>
      </c>
      <c r="K3121" s="1" t="s">
        <v>28</v>
      </c>
      <c r="L3121" s="1" t="s">
        <v>28</v>
      </c>
      <c r="M3121" s="1" t="s">
        <v>21</v>
      </c>
      <c r="N3121" s="1" t="s">
        <v>29</v>
      </c>
      <c r="O3121" s="1" t="s">
        <v>20</v>
      </c>
      <c r="P3121" s="1" t="str">
        <f>IFERROR( LOOKUP(Table1[[#This Row],[Age]],$AO$3:$AO$8,$AP$3:$AP$8), "Out of Range")</f>
        <v>45-55</v>
      </c>
      <c r="Q3121" s="1" t="str">
        <f>TEXT(Table1[[#This Row],[Date Joined]],"DD")</f>
        <v>11</v>
      </c>
      <c r="R3121" s="1" t="str">
        <f>TEXT(Table1[[#This Row],[Date Joined]],"MMM")</f>
        <v>Nov</v>
      </c>
      <c r="S3121" s="1" t="str">
        <f>TEXT(Table1[[#This Row],[Date Joined]],"YYYY")</f>
        <v>2017</v>
      </c>
    </row>
    <row r="3122" spans="1:19" x14ac:dyDescent="0.3">
      <c r="A3122" s="1" t="s">
        <v>2467</v>
      </c>
      <c r="B3122" s="1" t="s">
        <v>51</v>
      </c>
      <c r="C3122" s="1" t="s">
        <v>24</v>
      </c>
      <c r="D3122" s="2">
        <v>32</v>
      </c>
      <c r="E3122" s="1" t="s">
        <v>34</v>
      </c>
      <c r="F3122" s="1" t="s">
        <v>41</v>
      </c>
      <c r="G3122" s="28">
        <v>43006</v>
      </c>
      <c r="H3122" s="3">
        <v>29780.69</v>
      </c>
      <c r="I3122" s="1" t="s">
        <v>18</v>
      </c>
      <c r="J3122" s="1" t="s">
        <v>19</v>
      </c>
      <c r="K3122" s="1" t="s">
        <v>28</v>
      </c>
      <c r="L3122" s="1" t="s">
        <v>20</v>
      </c>
      <c r="M3122" s="1" t="s">
        <v>21</v>
      </c>
      <c r="N3122" s="1" t="s">
        <v>22</v>
      </c>
      <c r="O3122" s="1" t="s">
        <v>20</v>
      </c>
      <c r="P3122" s="1" t="str">
        <f>IFERROR( LOOKUP(Table1[[#This Row],[Age]],$AO$3:$AO$8,$AP$3:$AP$8), "Out of Range")</f>
        <v>26-35</v>
      </c>
      <c r="Q3122" s="1" t="str">
        <f>TEXT(Table1[[#This Row],[Date Joined]],"DD")</f>
        <v>28</v>
      </c>
      <c r="R3122" s="1" t="str">
        <f>TEXT(Table1[[#This Row],[Date Joined]],"MMM")</f>
        <v>Sep</v>
      </c>
      <c r="S3122" s="1" t="str">
        <f>TEXT(Table1[[#This Row],[Date Joined]],"YYYY")</f>
        <v>2017</v>
      </c>
    </row>
    <row r="3123" spans="1:19" x14ac:dyDescent="0.3">
      <c r="A3123" s="1" t="s">
        <v>3230</v>
      </c>
      <c r="B3123" s="1" t="s">
        <v>60</v>
      </c>
      <c r="C3123" s="1" t="s">
        <v>15</v>
      </c>
      <c r="D3123" s="2">
        <v>45</v>
      </c>
      <c r="E3123" s="1" t="s">
        <v>40</v>
      </c>
      <c r="F3123" s="1" t="s">
        <v>26</v>
      </c>
      <c r="G3123" s="28">
        <v>43050</v>
      </c>
      <c r="H3123" s="3">
        <v>16058.48</v>
      </c>
      <c r="I3123" s="1" t="s">
        <v>18</v>
      </c>
      <c r="J3123" s="1" t="s">
        <v>32</v>
      </c>
      <c r="K3123" s="1" t="s">
        <v>20</v>
      </c>
      <c r="L3123" s="1" t="s">
        <v>20</v>
      </c>
      <c r="M3123" s="1" t="s">
        <v>21</v>
      </c>
      <c r="N3123" s="1" t="s">
        <v>22</v>
      </c>
      <c r="O3123" s="1" t="s">
        <v>20</v>
      </c>
      <c r="P3123" s="1" t="str">
        <f>IFERROR( LOOKUP(Table1[[#This Row],[Age]],$AO$3:$AO$8,$AP$3:$AP$8), "Out of Range")</f>
        <v>45-55</v>
      </c>
      <c r="Q3123" s="1" t="str">
        <f>TEXT(Table1[[#This Row],[Date Joined]],"DD")</f>
        <v>11</v>
      </c>
      <c r="R3123" s="1" t="str">
        <f>TEXT(Table1[[#This Row],[Date Joined]],"MMM")</f>
        <v>Nov</v>
      </c>
      <c r="S3123" s="1" t="str">
        <f>TEXT(Table1[[#This Row],[Date Joined]],"YYYY")</f>
        <v>2017</v>
      </c>
    </row>
    <row r="3124" spans="1:19" x14ac:dyDescent="0.3">
      <c r="A3124" s="1" t="s">
        <v>3231</v>
      </c>
      <c r="B3124" s="1" t="s">
        <v>48</v>
      </c>
      <c r="C3124" s="1" t="s">
        <v>15</v>
      </c>
      <c r="D3124" s="2">
        <v>52</v>
      </c>
      <c r="E3124" s="1" t="s">
        <v>40</v>
      </c>
      <c r="F3124" s="1" t="s">
        <v>26</v>
      </c>
      <c r="G3124" s="28">
        <v>43050</v>
      </c>
      <c r="H3124" s="3">
        <v>46678.879999999997</v>
      </c>
      <c r="I3124" s="1" t="s">
        <v>18</v>
      </c>
      <c r="J3124" s="1" t="s">
        <v>19</v>
      </c>
      <c r="K3124" s="1" t="s">
        <v>28</v>
      </c>
      <c r="L3124" s="1" t="s">
        <v>20</v>
      </c>
      <c r="M3124" s="1" t="s">
        <v>22</v>
      </c>
      <c r="N3124" s="1" t="s">
        <v>22</v>
      </c>
      <c r="O3124" s="1" t="s">
        <v>20</v>
      </c>
      <c r="P3124" s="1" t="str">
        <f>IFERROR( LOOKUP(Table1[[#This Row],[Age]],$AO$3:$AO$8,$AP$3:$AP$8), "Out of Range")</f>
        <v>45-55</v>
      </c>
      <c r="Q3124" s="1" t="str">
        <f>TEXT(Table1[[#This Row],[Date Joined]],"DD")</f>
        <v>11</v>
      </c>
      <c r="R3124" s="1" t="str">
        <f>TEXT(Table1[[#This Row],[Date Joined]],"MMM")</f>
        <v>Nov</v>
      </c>
      <c r="S3124" s="1" t="str">
        <f>TEXT(Table1[[#This Row],[Date Joined]],"YYYY")</f>
        <v>2017</v>
      </c>
    </row>
    <row r="3125" spans="1:19" x14ac:dyDescent="0.3">
      <c r="A3125" s="1" t="s">
        <v>3232</v>
      </c>
      <c r="B3125" s="1" t="s">
        <v>79</v>
      </c>
      <c r="C3125" s="1" t="s">
        <v>15</v>
      </c>
      <c r="D3125" s="2">
        <v>51</v>
      </c>
      <c r="E3125" s="1" t="s">
        <v>40</v>
      </c>
      <c r="F3125" s="1" t="s">
        <v>26</v>
      </c>
      <c r="G3125" s="28">
        <v>43050</v>
      </c>
      <c r="H3125" s="3">
        <v>92892.1</v>
      </c>
      <c r="I3125" s="1" t="s">
        <v>18</v>
      </c>
      <c r="J3125" s="1" t="s">
        <v>27</v>
      </c>
      <c r="K3125" s="1" t="s">
        <v>20</v>
      </c>
      <c r="L3125" s="1" t="s">
        <v>28</v>
      </c>
      <c r="M3125" s="1" t="s">
        <v>21</v>
      </c>
      <c r="N3125" s="1" t="s">
        <v>22</v>
      </c>
      <c r="O3125" s="1" t="s">
        <v>28</v>
      </c>
      <c r="P3125" s="1" t="str">
        <f>IFERROR( LOOKUP(Table1[[#This Row],[Age]],$AO$3:$AO$8,$AP$3:$AP$8), "Out of Range")</f>
        <v>45-55</v>
      </c>
      <c r="Q3125" s="1" t="str">
        <f>TEXT(Table1[[#This Row],[Date Joined]],"DD")</f>
        <v>11</v>
      </c>
      <c r="R3125" s="1" t="str">
        <f>TEXT(Table1[[#This Row],[Date Joined]],"MMM")</f>
        <v>Nov</v>
      </c>
      <c r="S3125" s="1" t="str">
        <f>TEXT(Table1[[#This Row],[Date Joined]],"YYYY")</f>
        <v>2017</v>
      </c>
    </row>
    <row r="3126" spans="1:19" x14ac:dyDescent="0.3">
      <c r="A3126" s="1" t="s">
        <v>3233</v>
      </c>
      <c r="B3126" s="1" t="s">
        <v>92</v>
      </c>
      <c r="C3126" s="1" t="s">
        <v>15</v>
      </c>
      <c r="D3126" s="2">
        <v>60</v>
      </c>
      <c r="E3126" s="1" t="s">
        <v>40</v>
      </c>
      <c r="F3126" s="1" t="s">
        <v>41</v>
      </c>
      <c r="G3126" s="28">
        <v>43050</v>
      </c>
      <c r="H3126" s="3">
        <v>34508.99</v>
      </c>
      <c r="I3126" s="1" t="s">
        <v>18</v>
      </c>
      <c r="J3126" s="1" t="s">
        <v>32</v>
      </c>
      <c r="K3126" s="1" t="s">
        <v>28</v>
      </c>
      <c r="L3126" s="1" t="s">
        <v>20</v>
      </c>
      <c r="M3126" s="1" t="s">
        <v>22</v>
      </c>
      <c r="N3126" s="1" t="s">
        <v>22</v>
      </c>
      <c r="O3126" s="1" t="s">
        <v>20</v>
      </c>
      <c r="P3126" s="1" t="str">
        <f>IFERROR( LOOKUP(Table1[[#This Row],[Age]],$AO$3:$AO$8,$AP$3:$AP$8), "Out of Range")</f>
        <v>55-65</v>
      </c>
      <c r="Q3126" s="1" t="str">
        <f>TEXT(Table1[[#This Row],[Date Joined]],"DD")</f>
        <v>11</v>
      </c>
      <c r="R3126" s="1" t="str">
        <f>TEXT(Table1[[#This Row],[Date Joined]],"MMM")</f>
        <v>Nov</v>
      </c>
      <c r="S3126" s="1" t="str">
        <f>TEXT(Table1[[#This Row],[Date Joined]],"YYYY")</f>
        <v>2017</v>
      </c>
    </row>
    <row r="3127" spans="1:19" x14ac:dyDescent="0.3">
      <c r="A3127" s="1" t="s">
        <v>3234</v>
      </c>
      <c r="B3127" s="1" t="s">
        <v>44</v>
      </c>
      <c r="C3127" s="1" t="s">
        <v>24</v>
      </c>
      <c r="D3127" s="2">
        <v>58</v>
      </c>
      <c r="E3127" s="1" t="s">
        <v>40</v>
      </c>
      <c r="F3127" s="1" t="s">
        <v>41</v>
      </c>
      <c r="G3127" s="28">
        <v>43050</v>
      </c>
      <c r="H3127" s="3">
        <v>156870.9</v>
      </c>
      <c r="I3127" s="1" t="s">
        <v>18</v>
      </c>
      <c r="J3127" s="1" t="s">
        <v>19</v>
      </c>
      <c r="K3127" s="1" t="s">
        <v>28</v>
      </c>
      <c r="L3127" s="1" t="s">
        <v>20</v>
      </c>
      <c r="M3127" s="1" t="s">
        <v>22</v>
      </c>
      <c r="N3127" s="1" t="s">
        <v>22</v>
      </c>
      <c r="O3127" s="1" t="s">
        <v>20</v>
      </c>
      <c r="P3127" s="1" t="str">
        <f>IFERROR( LOOKUP(Table1[[#This Row],[Age]],$AO$3:$AO$8,$AP$3:$AP$8), "Out of Range")</f>
        <v>55-65</v>
      </c>
      <c r="Q3127" s="1" t="str">
        <f>TEXT(Table1[[#This Row],[Date Joined]],"DD")</f>
        <v>11</v>
      </c>
      <c r="R3127" s="1" t="str">
        <f>TEXT(Table1[[#This Row],[Date Joined]],"MMM")</f>
        <v>Nov</v>
      </c>
      <c r="S3127" s="1" t="str">
        <f>TEXT(Table1[[#This Row],[Date Joined]],"YYYY")</f>
        <v>2017</v>
      </c>
    </row>
    <row r="3128" spans="1:19" x14ac:dyDescent="0.3">
      <c r="A3128" s="1" t="s">
        <v>3235</v>
      </c>
      <c r="B3128" s="1" t="s">
        <v>78</v>
      </c>
      <c r="C3128" s="1" t="s">
        <v>15</v>
      </c>
      <c r="D3128" s="2">
        <v>45</v>
      </c>
      <c r="E3128" s="1" t="s">
        <v>40</v>
      </c>
      <c r="F3128" s="1" t="s">
        <v>26</v>
      </c>
      <c r="G3128" s="28">
        <v>43050</v>
      </c>
      <c r="H3128" s="3">
        <v>42766.43</v>
      </c>
      <c r="I3128" s="1" t="s">
        <v>18</v>
      </c>
      <c r="J3128" s="1" t="s">
        <v>19</v>
      </c>
      <c r="K3128" s="1" t="s">
        <v>20</v>
      </c>
      <c r="L3128" s="1" t="s">
        <v>20</v>
      </c>
      <c r="M3128" s="1" t="s">
        <v>22</v>
      </c>
      <c r="N3128" s="1" t="s">
        <v>22</v>
      </c>
      <c r="O3128" s="1" t="s">
        <v>20</v>
      </c>
      <c r="P3128" s="1" t="str">
        <f>IFERROR( LOOKUP(Table1[[#This Row],[Age]],$AO$3:$AO$8,$AP$3:$AP$8), "Out of Range")</f>
        <v>45-55</v>
      </c>
      <c r="Q3128" s="1" t="str">
        <f>TEXT(Table1[[#This Row],[Date Joined]],"DD")</f>
        <v>11</v>
      </c>
      <c r="R3128" s="1" t="str">
        <f>TEXT(Table1[[#This Row],[Date Joined]],"MMM")</f>
        <v>Nov</v>
      </c>
      <c r="S3128" s="1" t="str">
        <f>TEXT(Table1[[#This Row],[Date Joined]],"YYYY")</f>
        <v>2017</v>
      </c>
    </row>
    <row r="3129" spans="1:19" x14ac:dyDescent="0.3">
      <c r="A3129" s="1" t="s">
        <v>3236</v>
      </c>
      <c r="B3129" s="1" t="s">
        <v>57</v>
      </c>
      <c r="C3129" s="1" t="s">
        <v>15</v>
      </c>
      <c r="D3129" s="2">
        <v>49</v>
      </c>
      <c r="E3129" s="1" t="s">
        <v>40</v>
      </c>
      <c r="F3129" s="1" t="s">
        <v>26</v>
      </c>
      <c r="G3129" s="28">
        <v>43050</v>
      </c>
      <c r="H3129" s="3">
        <v>52525.13</v>
      </c>
      <c r="I3129" s="1" t="s">
        <v>18</v>
      </c>
      <c r="J3129" s="1" t="s">
        <v>27</v>
      </c>
      <c r="K3129" s="1" t="s">
        <v>28</v>
      </c>
      <c r="L3129" s="1" t="s">
        <v>28</v>
      </c>
      <c r="M3129" s="1" t="s">
        <v>21</v>
      </c>
      <c r="N3129" s="1" t="s">
        <v>22</v>
      </c>
      <c r="O3129" s="1" t="s">
        <v>20</v>
      </c>
      <c r="P3129" s="1" t="str">
        <f>IFERROR( LOOKUP(Table1[[#This Row],[Age]],$AO$3:$AO$8,$AP$3:$AP$8), "Out of Range")</f>
        <v>45-55</v>
      </c>
      <c r="Q3129" s="1" t="str">
        <f>TEXT(Table1[[#This Row],[Date Joined]],"DD")</f>
        <v>11</v>
      </c>
      <c r="R3129" s="1" t="str">
        <f>TEXT(Table1[[#This Row],[Date Joined]],"MMM")</f>
        <v>Nov</v>
      </c>
      <c r="S3129" s="1" t="str">
        <f>TEXT(Table1[[#This Row],[Date Joined]],"YYYY")</f>
        <v>2017</v>
      </c>
    </row>
    <row r="3130" spans="1:19" x14ac:dyDescent="0.3">
      <c r="A3130" s="1" t="s">
        <v>2478</v>
      </c>
      <c r="B3130" s="1" t="s">
        <v>104</v>
      </c>
      <c r="C3130" s="1" t="s">
        <v>24</v>
      </c>
      <c r="D3130" s="2">
        <v>32</v>
      </c>
      <c r="E3130" s="1" t="s">
        <v>16</v>
      </c>
      <c r="F3130" s="1" t="s">
        <v>17</v>
      </c>
      <c r="G3130" s="28">
        <v>43007</v>
      </c>
      <c r="H3130" s="3">
        <v>29842.97</v>
      </c>
      <c r="I3130" s="1" t="s">
        <v>18</v>
      </c>
      <c r="J3130" s="1" t="s">
        <v>27</v>
      </c>
      <c r="K3130" s="1" t="s">
        <v>28</v>
      </c>
      <c r="L3130" s="1" t="s">
        <v>20</v>
      </c>
      <c r="M3130" s="1" t="s">
        <v>22</v>
      </c>
      <c r="N3130" s="1" t="s">
        <v>22</v>
      </c>
      <c r="O3130" s="1" t="s">
        <v>20</v>
      </c>
      <c r="P3130" s="1" t="str">
        <f>IFERROR( LOOKUP(Table1[[#This Row],[Age]],$AO$3:$AO$8,$AP$3:$AP$8), "Out of Range")</f>
        <v>26-35</v>
      </c>
      <c r="Q3130" s="1" t="str">
        <f>TEXT(Table1[[#This Row],[Date Joined]],"DD")</f>
        <v>29</v>
      </c>
      <c r="R3130" s="1" t="str">
        <f>TEXT(Table1[[#This Row],[Date Joined]],"MMM")</f>
        <v>Sep</v>
      </c>
      <c r="S3130" s="1" t="str">
        <f>TEXT(Table1[[#This Row],[Date Joined]],"YYYY")</f>
        <v>2017</v>
      </c>
    </row>
    <row r="3131" spans="1:19" x14ac:dyDescent="0.3">
      <c r="A3131" s="1" t="s">
        <v>3238</v>
      </c>
      <c r="B3131" s="1" t="s">
        <v>78</v>
      </c>
      <c r="C3131" s="1" t="s">
        <v>24</v>
      </c>
      <c r="D3131" s="2">
        <v>34</v>
      </c>
      <c r="E3131" s="1" t="s">
        <v>34</v>
      </c>
      <c r="F3131" s="1" t="s">
        <v>17</v>
      </c>
      <c r="G3131" s="28">
        <v>43050</v>
      </c>
      <c r="H3131" s="3">
        <v>12620.58</v>
      </c>
      <c r="I3131" s="1" t="s">
        <v>49</v>
      </c>
      <c r="J3131" s="1" t="s">
        <v>22</v>
      </c>
      <c r="K3131" s="1" t="s">
        <v>20</v>
      </c>
      <c r="L3131" s="1" t="s">
        <v>20</v>
      </c>
      <c r="M3131" s="1" t="s">
        <v>21</v>
      </c>
      <c r="N3131" s="1" t="s">
        <v>22</v>
      </c>
      <c r="O3131" s="1" t="s">
        <v>20</v>
      </c>
      <c r="P3131" s="1" t="str">
        <f>IFERROR( LOOKUP(Table1[[#This Row],[Age]],$AO$3:$AO$8,$AP$3:$AP$8), "Out of Range")</f>
        <v>26-35</v>
      </c>
      <c r="Q3131" s="1" t="str">
        <f>TEXT(Table1[[#This Row],[Date Joined]],"DD")</f>
        <v>11</v>
      </c>
      <c r="R3131" s="1" t="str">
        <f>TEXT(Table1[[#This Row],[Date Joined]],"MMM")</f>
        <v>Nov</v>
      </c>
      <c r="S3131" s="1" t="str">
        <f>TEXT(Table1[[#This Row],[Date Joined]],"YYYY")</f>
        <v>2017</v>
      </c>
    </row>
    <row r="3132" spans="1:19" x14ac:dyDescent="0.3">
      <c r="A3132" s="1" t="s">
        <v>3239</v>
      </c>
      <c r="B3132" s="1" t="s">
        <v>107</v>
      </c>
      <c r="C3132" s="1" t="s">
        <v>24</v>
      </c>
      <c r="D3132" s="2">
        <v>44</v>
      </c>
      <c r="E3132" s="1" t="s">
        <v>34</v>
      </c>
      <c r="F3132" s="1" t="s">
        <v>17</v>
      </c>
      <c r="G3132" s="28">
        <v>43050</v>
      </c>
      <c r="H3132" s="3">
        <v>49509.57</v>
      </c>
      <c r="I3132" s="1" t="s">
        <v>18</v>
      </c>
      <c r="J3132" s="1" t="s">
        <v>27</v>
      </c>
      <c r="K3132" s="1" t="s">
        <v>20</v>
      </c>
      <c r="L3132" s="1" t="s">
        <v>20</v>
      </c>
      <c r="M3132" s="1" t="s">
        <v>22</v>
      </c>
      <c r="N3132" s="1" t="s">
        <v>22</v>
      </c>
      <c r="O3132" s="1" t="s">
        <v>20</v>
      </c>
      <c r="P3132" s="1" t="str">
        <f>IFERROR( LOOKUP(Table1[[#This Row],[Age]],$AO$3:$AO$8,$AP$3:$AP$8), "Out of Range")</f>
        <v>35-45</v>
      </c>
      <c r="Q3132" s="1" t="str">
        <f>TEXT(Table1[[#This Row],[Date Joined]],"DD")</f>
        <v>11</v>
      </c>
      <c r="R3132" s="1" t="str">
        <f>TEXT(Table1[[#This Row],[Date Joined]],"MMM")</f>
        <v>Nov</v>
      </c>
      <c r="S3132" s="1" t="str">
        <f>TEXT(Table1[[#This Row],[Date Joined]],"YYYY")</f>
        <v>2017</v>
      </c>
    </row>
    <row r="3133" spans="1:19" x14ac:dyDescent="0.3">
      <c r="A3133" s="1" t="s">
        <v>3240</v>
      </c>
      <c r="B3133" s="1" t="s">
        <v>54</v>
      </c>
      <c r="C3133" s="1" t="s">
        <v>24</v>
      </c>
      <c r="D3133" s="2">
        <v>46</v>
      </c>
      <c r="E3133" s="1" t="s">
        <v>34</v>
      </c>
      <c r="F3133" s="1" t="s">
        <v>26</v>
      </c>
      <c r="G3133" s="28">
        <v>43050</v>
      </c>
      <c r="H3133" s="3">
        <v>43300.99</v>
      </c>
      <c r="I3133" s="1" t="s">
        <v>18</v>
      </c>
      <c r="J3133" s="1" t="s">
        <v>27</v>
      </c>
      <c r="K3133" s="1" t="s">
        <v>20</v>
      </c>
      <c r="L3133" s="1" t="s">
        <v>20</v>
      </c>
      <c r="M3133" s="1" t="s">
        <v>21</v>
      </c>
      <c r="N3133" s="1" t="s">
        <v>22</v>
      </c>
      <c r="O3133" s="1" t="s">
        <v>20</v>
      </c>
      <c r="P3133" s="1" t="str">
        <f>IFERROR( LOOKUP(Table1[[#This Row],[Age]],$AO$3:$AO$8,$AP$3:$AP$8), "Out of Range")</f>
        <v>45-55</v>
      </c>
      <c r="Q3133" s="1" t="str">
        <f>TEXT(Table1[[#This Row],[Date Joined]],"DD")</f>
        <v>11</v>
      </c>
      <c r="R3133" s="1" t="str">
        <f>TEXT(Table1[[#This Row],[Date Joined]],"MMM")</f>
        <v>Nov</v>
      </c>
      <c r="S3133" s="1" t="str">
        <f>TEXT(Table1[[#This Row],[Date Joined]],"YYYY")</f>
        <v>2017</v>
      </c>
    </row>
    <row r="3134" spans="1:19" x14ac:dyDescent="0.3">
      <c r="A3134" s="1" t="s">
        <v>3241</v>
      </c>
      <c r="B3134" s="1" t="s">
        <v>98</v>
      </c>
      <c r="C3134" s="1" t="s">
        <v>24</v>
      </c>
      <c r="D3134" s="2">
        <v>46</v>
      </c>
      <c r="E3134" s="1" t="s">
        <v>16</v>
      </c>
      <c r="F3134" s="1" t="s">
        <v>26</v>
      </c>
      <c r="G3134" s="28">
        <v>43051</v>
      </c>
      <c r="H3134" s="3">
        <v>7323.27</v>
      </c>
      <c r="I3134" s="1" t="s">
        <v>18</v>
      </c>
      <c r="J3134" s="1" t="s">
        <v>32</v>
      </c>
      <c r="K3134" s="1" t="s">
        <v>28</v>
      </c>
      <c r="L3134" s="1" t="s">
        <v>20</v>
      </c>
      <c r="M3134" s="1" t="s">
        <v>21</v>
      </c>
      <c r="N3134" s="1" t="s">
        <v>29</v>
      </c>
      <c r="O3134" s="1" t="s">
        <v>20</v>
      </c>
      <c r="P3134" s="1" t="str">
        <f>IFERROR( LOOKUP(Table1[[#This Row],[Age]],$AO$3:$AO$8,$AP$3:$AP$8), "Out of Range")</f>
        <v>45-55</v>
      </c>
      <c r="Q3134" s="1" t="str">
        <f>TEXT(Table1[[#This Row],[Date Joined]],"DD")</f>
        <v>12</v>
      </c>
      <c r="R3134" s="1" t="str">
        <f>TEXT(Table1[[#This Row],[Date Joined]],"MMM")</f>
        <v>Nov</v>
      </c>
      <c r="S3134" s="1" t="str">
        <f>TEXT(Table1[[#This Row],[Date Joined]],"YYYY")</f>
        <v>2017</v>
      </c>
    </row>
    <row r="3135" spans="1:19" x14ac:dyDescent="0.3">
      <c r="A3135" s="1" t="s">
        <v>3242</v>
      </c>
      <c r="B3135" s="1" t="s">
        <v>96</v>
      </c>
      <c r="C3135" s="1" t="s">
        <v>15</v>
      </c>
      <c r="D3135" s="2">
        <v>39</v>
      </c>
      <c r="E3135" s="1" t="s">
        <v>16</v>
      </c>
      <c r="F3135" s="1" t="s">
        <v>17</v>
      </c>
      <c r="G3135" s="28">
        <v>43051</v>
      </c>
      <c r="H3135" s="3">
        <v>6809.63</v>
      </c>
      <c r="I3135" s="1" t="s">
        <v>18</v>
      </c>
      <c r="J3135" s="1" t="s">
        <v>19</v>
      </c>
      <c r="K3135" s="1" t="s">
        <v>28</v>
      </c>
      <c r="L3135" s="1" t="s">
        <v>20</v>
      </c>
      <c r="M3135" s="1" t="s">
        <v>22</v>
      </c>
      <c r="N3135" s="1" t="s">
        <v>22</v>
      </c>
      <c r="O3135" s="1" t="s">
        <v>20</v>
      </c>
      <c r="P3135" s="1" t="str">
        <f>IFERROR( LOOKUP(Table1[[#This Row],[Age]],$AO$3:$AO$8,$AP$3:$AP$8), "Out of Range")</f>
        <v>35-45</v>
      </c>
      <c r="Q3135" s="1" t="str">
        <f>TEXT(Table1[[#This Row],[Date Joined]],"DD")</f>
        <v>12</v>
      </c>
      <c r="R3135" s="1" t="str">
        <f>TEXT(Table1[[#This Row],[Date Joined]],"MMM")</f>
        <v>Nov</v>
      </c>
      <c r="S3135" s="1" t="str">
        <f>TEXT(Table1[[#This Row],[Date Joined]],"YYYY")</f>
        <v>2017</v>
      </c>
    </row>
    <row r="3136" spans="1:19" x14ac:dyDescent="0.3">
      <c r="A3136" s="1" t="s">
        <v>2514</v>
      </c>
      <c r="B3136" s="1" t="s">
        <v>91</v>
      </c>
      <c r="C3136" s="1" t="s">
        <v>24</v>
      </c>
      <c r="D3136" s="2">
        <v>32</v>
      </c>
      <c r="E3136" s="1" t="s">
        <v>16</v>
      </c>
      <c r="F3136" s="1" t="s">
        <v>17</v>
      </c>
      <c r="G3136" s="28">
        <v>43009</v>
      </c>
      <c r="H3136" s="3">
        <v>47274.9</v>
      </c>
      <c r="I3136" s="1" t="s">
        <v>18</v>
      </c>
      <c r="J3136" s="1" t="s">
        <v>27</v>
      </c>
      <c r="K3136" s="1" t="s">
        <v>28</v>
      </c>
      <c r="L3136" s="1" t="s">
        <v>28</v>
      </c>
      <c r="M3136" s="1" t="s">
        <v>21</v>
      </c>
      <c r="N3136" s="1" t="s">
        <v>29</v>
      </c>
      <c r="O3136" s="1" t="s">
        <v>20</v>
      </c>
      <c r="P3136" s="1" t="str">
        <f>IFERROR( LOOKUP(Table1[[#This Row],[Age]],$AO$3:$AO$8,$AP$3:$AP$8), "Out of Range")</f>
        <v>26-35</v>
      </c>
      <c r="Q3136" s="1" t="str">
        <f>TEXT(Table1[[#This Row],[Date Joined]],"DD")</f>
        <v>01</v>
      </c>
      <c r="R3136" s="1" t="str">
        <f>TEXT(Table1[[#This Row],[Date Joined]],"MMM")</f>
        <v>Oct</v>
      </c>
      <c r="S3136" s="1" t="str">
        <f>TEXT(Table1[[#This Row],[Date Joined]],"YYYY")</f>
        <v>2017</v>
      </c>
    </row>
    <row r="3137" spans="1:19" x14ac:dyDescent="0.3">
      <c r="A3137" s="1" t="s">
        <v>2524</v>
      </c>
      <c r="B3137" s="1" t="s">
        <v>75</v>
      </c>
      <c r="C3137" s="1" t="s">
        <v>24</v>
      </c>
      <c r="D3137" s="2">
        <v>32</v>
      </c>
      <c r="E3137" s="1" t="s">
        <v>16</v>
      </c>
      <c r="F3137" s="1" t="s">
        <v>17</v>
      </c>
      <c r="G3137" s="28">
        <v>43010</v>
      </c>
      <c r="H3137" s="3">
        <v>74791.3</v>
      </c>
      <c r="I3137" s="1" t="s">
        <v>18</v>
      </c>
      <c r="J3137" s="1" t="s">
        <v>32</v>
      </c>
      <c r="K3137" s="1" t="s">
        <v>20</v>
      </c>
      <c r="L3137" s="1" t="s">
        <v>20</v>
      </c>
      <c r="M3137" s="1" t="s">
        <v>21</v>
      </c>
      <c r="N3137" s="1" t="s">
        <v>22</v>
      </c>
      <c r="O3137" s="1" t="s">
        <v>20</v>
      </c>
      <c r="P3137" s="1" t="str">
        <f>IFERROR( LOOKUP(Table1[[#This Row],[Age]],$AO$3:$AO$8,$AP$3:$AP$8), "Out of Range")</f>
        <v>26-35</v>
      </c>
      <c r="Q3137" s="1" t="str">
        <f>TEXT(Table1[[#This Row],[Date Joined]],"DD")</f>
        <v>02</v>
      </c>
      <c r="R3137" s="1" t="str">
        <f>TEXT(Table1[[#This Row],[Date Joined]],"MMM")</f>
        <v>Oct</v>
      </c>
      <c r="S3137" s="1" t="str">
        <f>TEXT(Table1[[#This Row],[Date Joined]],"YYYY")</f>
        <v>2017</v>
      </c>
    </row>
    <row r="3138" spans="1:19" x14ac:dyDescent="0.3">
      <c r="A3138" s="1" t="s">
        <v>3245</v>
      </c>
      <c r="B3138" s="1" t="s">
        <v>78</v>
      </c>
      <c r="C3138" s="1" t="s">
        <v>24</v>
      </c>
      <c r="D3138" s="2">
        <v>34</v>
      </c>
      <c r="E3138" s="1" t="s">
        <v>16</v>
      </c>
      <c r="F3138" s="1" t="s">
        <v>17</v>
      </c>
      <c r="G3138" s="28">
        <v>43051</v>
      </c>
      <c r="H3138" s="3">
        <v>39951.42</v>
      </c>
      <c r="I3138" s="1" t="s">
        <v>18</v>
      </c>
      <c r="J3138" s="1" t="s">
        <v>19</v>
      </c>
      <c r="K3138" s="1" t="s">
        <v>28</v>
      </c>
      <c r="L3138" s="1" t="s">
        <v>20</v>
      </c>
      <c r="M3138" s="1" t="s">
        <v>22</v>
      </c>
      <c r="N3138" s="1" t="s">
        <v>22</v>
      </c>
      <c r="O3138" s="1" t="s">
        <v>20</v>
      </c>
      <c r="P3138" s="1" t="str">
        <f>IFERROR( LOOKUP(Table1[[#This Row],[Age]],$AO$3:$AO$8,$AP$3:$AP$8), "Out of Range")</f>
        <v>26-35</v>
      </c>
      <c r="Q3138" s="1" t="str">
        <f>TEXT(Table1[[#This Row],[Date Joined]],"DD")</f>
        <v>12</v>
      </c>
      <c r="R3138" s="1" t="str">
        <f>TEXT(Table1[[#This Row],[Date Joined]],"MMM")</f>
        <v>Nov</v>
      </c>
      <c r="S3138" s="1" t="str">
        <f>TEXT(Table1[[#This Row],[Date Joined]],"YYYY")</f>
        <v>2017</v>
      </c>
    </row>
    <row r="3139" spans="1:19" x14ac:dyDescent="0.3">
      <c r="A3139" s="1" t="s">
        <v>3246</v>
      </c>
      <c r="B3139" s="1" t="s">
        <v>86</v>
      </c>
      <c r="C3139" s="1" t="s">
        <v>15</v>
      </c>
      <c r="D3139" s="2">
        <v>41</v>
      </c>
      <c r="E3139" s="1" t="s">
        <v>40</v>
      </c>
      <c r="F3139" s="1" t="s">
        <v>26</v>
      </c>
      <c r="G3139" s="28">
        <v>43051</v>
      </c>
      <c r="H3139" s="3">
        <v>145709.43</v>
      </c>
      <c r="I3139" s="1" t="s">
        <v>18</v>
      </c>
      <c r="J3139" s="1" t="s">
        <v>27</v>
      </c>
      <c r="K3139" s="1" t="s">
        <v>28</v>
      </c>
      <c r="L3139" s="1" t="s">
        <v>28</v>
      </c>
      <c r="M3139" s="1" t="s">
        <v>21</v>
      </c>
      <c r="N3139" s="1" t="s">
        <v>22</v>
      </c>
      <c r="O3139" s="1" t="s">
        <v>20</v>
      </c>
      <c r="P3139" s="1" t="str">
        <f>IFERROR( LOOKUP(Table1[[#This Row],[Age]],$AO$3:$AO$8,$AP$3:$AP$8), "Out of Range")</f>
        <v>35-45</v>
      </c>
      <c r="Q3139" s="1" t="str">
        <f>TEXT(Table1[[#This Row],[Date Joined]],"DD")</f>
        <v>12</v>
      </c>
      <c r="R3139" s="1" t="str">
        <f>TEXT(Table1[[#This Row],[Date Joined]],"MMM")</f>
        <v>Nov</v>
      </c>
      <c r="S3139" s="1" t="str">
        <f>TEXT(Table1[[#This Row],[Date Joined]],"YYYY")</f>
        <v>2017</v>
      </c>
    </row>
    <row r="3140" spans="1:19" x14ac:dyDescent="0.3">
      <c r="A3140" s="1" t="s">
        <v>3247</v>
      </c>
      <c r="B3140" s="1" t="s">
        <v>75</v>
      </c>
      <c r="C3140" s="1" t="s">
        <v>15</v>
      </c>
      <c r="D3140" s="2">
        <v>58</v>
      </c>
      <c r="E3140" s="1" t="s">
        <v>40</v>
      </c>
      <c r="F3140" s="1" t="s">
        <v>26</v>
      </c>
      <c r="G3140" s="28">
        <v>43051</v>
      </c>
      <c r="H3140" s="3">
        <v>16097.39</v>
      </c>
      <c r="I3140" s="1" t="s">
        <v>18</v>
      </c>
      <c r="J3140" s="1" t="s">
        <v>32</v>
      </c>
      <c r="K3140" s="1" t="s">
        <v>20</v>
      </c>
      <c r="L3140" s="1" t="s">
        <v>20</v>
      </c>
      <c r="M3140" s="1" t="s">
        <v>21</v>
      </c>
      <c r="N3140" s="1" t="s">
        <v>22</v>
      </c>
      <c r="O3140" s="1" t="s">
        <v>20</v>
      </c>
      <c r="P3140" s="1" t="str">
        <f>IFERROR( LOOKUP(Table1[[#This Row],[Age]],$AO$3:$AO$8,$AP$3:$AP$8), "Out of Range")</f>
        <v>55-65</v>
      </c>
      <c r="Q3140" s="1" t="str">
        <f>TEXT(Table1[[#This Row],[Date Joined]],"DD")</f>
        <v>12</v>
      </c>
      <c r="R3140" s="1" t="str">
        <f>TEXT(Table1[[#This Row],[Date Joined]],"MMM")</f>
        <v>Nov</v>
      </c>
      <c r="S3140" s="1" t="str">
        <f>TEXT(Table1[[#This Row],[Date Joined]],"YYYY")</f>
        <v>2017</v>
      </c>
    </row>
    <row r="3141" spans="1:19" x14ac:dyDescent="0.3">
      <c r="A3141" s="1" t="s">
        <v>2542</v>
      </c>
      <c r="B3141" s="1" t="s">
        <v>64</v>
      </c>
      <c r="C3141" s="1" t="s">
        <v>15</v>
      </c>
      <c r="D3141" s="2">
        <v>32</v>
      </c>
      <c r="E3141" s="1" t="s">
        <v>16</v>
      </c>
      <c r="F3141" s="1" t="s">
        <v>17</v>
      </c>
      <c r="G3141" s="28">
        <v>43011</v>
      </c>
      <c r="H3141" s="3">
        <v>24069.119999999999</v>
      </c>
      <c r="I3141" s="1" t="s">
        <v>18</v>
      </c>
      <c r="J3141" s="1" t="s">
        <v>19</v>
      </c>
      <c r="K3141" s="1" t="s">
        <v>20</v>
      </c>
      <c r="L3141" s="1" t="s">
        <v>20</v>
      </c>
      <c r="M3141" s="1" t="s">
        <v>21</v>
      </c>
      <c r="N3141" s="1" t="s">
        <v>29</v>
      </c>
      <c r="O3141" s="1" t="s">
        <v>28</v>
      </c>
      <c r="P3141" s="1" t="str">
        <f>IFERROR( LOOKUP(Table1[[#This Row],[Age]],$AO$3:$AO$8,$AP$3:$AP$8), "Out of Range")</f>
        <v>26-35</v>
      </c>
      <c r="Q3141" s="1" t="str">
        <f>TEXT(Table1[[#This Row],[Date Joined]],"DD")</f>
        <v>03</v>
      </c>
      <c r="R3141" s="1" t="str">
        <f>TEXT(Table1[[#This Row],[Date Joined]],"MMM")</f>
        <v>Oct</v>
      </c>
      <c r="S3141" s="1" t="str">
        <f>TEXT(Table1[[#This Row],[Date Joined]],"YYYY")</f>
        <v>2017</v>
      </c>
    </row>
    <row r="3142" spans="1:19" x14ac:dyDescent="0.3">
      <c r="A3142" s="1" t="s">
        <v>3249</v>
      </c>
      <c r="B3142" s="1" t="s">
        <v>106</v>
      </c>
      <c r="C3142" s="1" t="s">
        <v>15</v>
      </c>
      <c r="D3142" s="2">
        <v>18</v>
      </c>
      <c r="E3142" s="1" t="s">
        <v>40</v>
      </c>
      <c r="F3142" s="1" t="s">
        <v>26</v>
      </c>
      <c r="G3142" s="28">
        <v>43051</v>
      </c>
      <c r="H3142" s="3">
        <v>38653.33</v>
      </c>
      <c r="I3142" s="1" t="s">
        <v>18</v>
      </c>
      <c r="J3142" s="1" t="s">
        <v>19</v>
      </c>
      <c r="K3142" s="1" t="s">
        <v>28</v>
      </c>
      <c r="L3142" s="1" t="s">
        <v>20</v>
      </c>
      <c r="M3142" s="1" t="s">
        <v>22</v>
      </c>
      <c r="N3142" s="1" t="s">
        <v>22</v>
      </c>
      <c r="O3142" s="1" t="s">
        <v>20</v>
      </c>
      <c r="P3142" s="1" t="str">
        <f>IFERROR( LOOKUP(Table1[[#This Row],[Age]],$AO$3:$AO$8,$AP$3:$AP$8), "Out of Range")</f>
        <v>15-25</v>
      </c>
      <c r="Q3142" s="1" t="str">
        <f>TEXT(Table1[[#This Row],[Date Joined]],"DD")</f>
        <v>12</v>
      </c>
      <c r="R3142" s="1" t="str">
        <f>TEXT(Table1[[#This Row],[Date Joined]],"MMM")</f>
        <v>Nov</v>
      </c>
      <c r="S3142" s="1" t="str">
        <f>TEXT(Table1[[#This Row],[Date Joined]],"YYYY")</f>
        <v>2017</v>
      </c>
    </row>
    <row r="3143" spans="1:19" x14ac:dyDescent="0.3">
      <c r="A3143" s="1" t="s">
        <v>3250</v>
      </c>
      <c r="B3143" s="1" t="s">
        <v>75</v>
      </c>
      <c r="C3143" s="1" t="s">
        <v>24</v>
      </c>
      <c r="D3143" s="2">
        <v>40</v>
      </c>
      <c r="E3143" s="1" t="s">
        <v>34</v>
      </c>
      <c r="F3143" s="1" t="s">
        <v>17</v>
      </c>
      <c r="G3143" s="28">
        <v>43051</v>
      </c>
      <c r="H3143" s="3">
        <v>29025.67</v>
      </c>
      <c r="I3143" s="1" t="s">
        <v>31</v>
      </c>
      <c r="J3143" s="1" t="s">
        <v>27</v>
      </c>
      <c r="K3143" s="1" t="s">
        <v>28</v>
      </c>
      <c r="L3143" s="1" t="s">
        <v>20</v>
      </c>
      <c r="M3143" s="1" t="s">
        <v>21</v>
      </c>
      <c r="N3143" s="1" t="s">
        <v>29</v>
      </c>
      <c r="O3143" s="1" t="s">
        <v>28</v>
      </c>
      <c r="P3143" s="1" t="str">
        <f>IFERROR( LOOKUP(Table1[[#This Row],[Age]],$AO$3:$AO$8,$AP$3:$AP$8), "Out of Range")</f>
        <v>35-45</v>
      </c>
      <c r="Q3143" s="1" t="str">
        <f>TEXT(Table1[[#This Row],[Date Joined]],"DD")</f>
        <v>12</v>
      </c>
      <c r="R3143" s="1" t="str">
        <f>TEXT(Table1[[#This Row],[Date Joined]],"MMM")</f>
        <v>Nov</v>
      </c>
      <c r="S3143" s="1" t="str">
        <f>TEXT(Table1[[#This Row],[Date Joined]],"YYYY")</f>
        <v>2017</v>
      </c>
    </row>
    <row r="3144" spans="1:19" x14ac:dyDescent="0.3">
      <c r="A3144" s="1" t="s">
        <v>3251</v>
      </c>
      <c r="B3144" s="1" t="s">
        <v>73</v>
      </c>
      <c r="C3144" s="1" t="s">
        <v>15</v>
      </c>
      <c r="D3144" s="2">
        <v>39</v>
      </c>
      <c r="E3144" s="1" t="s">
        <v>34</v>
      </c>
      <c r="F3144" s="1" t="s">
        <v>26</v>
      </c>
      <c r="G3144" s="28">
        <v>43051</v>
      </c>
      <c r="H3144" s="3">
        <v>71689.36</v>
      </c>
      <c r="I3144" s="1" t="s">
        <v>31</v>
      </c>
      <c r="J3144" s="1" t="s">
        <v>19</v>
      </c>
      <c r="K3144" s="1" t="s">
        <v>28</v>
      </c>
      <c r="L3144" s="1" t="s">
        <v>28</v>
      </c>
      <c r="M3144" s="1" t="s">
        <v>53</v>
      </c>
      <c r="N3144" s="1" t="s">
        <v>22</v>
      </c>
      <c r="O3144" s="1" t="s">
        <v>20</v>
      </c>
      <c r="P3144" s="1" t="str">
        <f>IFERROR( LOOKUP(Table1[[#This Row],[Age]],$AO$3:$AO$8,$AP$3:$AP$8), "Out of Range")</f>
        <v>35-45</v>
      </c>
      <c r="Q3144" s="1" t="str">
        <f>TEXT(Table1[[#This Row],[Date Joined]],"DD")</f>
        <v>12</v>
      </c>
      <c r="R3144" s="1" t="str">
        <f>TEXT(Table1[[#This Row],[Date Joined]],"MMM")</f>
        <v>Nov</v>
      </c>
      <c r="S3144" s="1" t="str">
        <f>TEXT(Table1[[#This Row],[Date Joined]],"YYYY")</f>
        <v>2017</v>
      </c>
    </row>
    <row r="3145" spans="1:19" x14ac:dyDescent="0.3">
      <c r="A3145" s="1" t="s">
        <v>3252</v>
      </c>
      <c r="B3145" s="1" t="s">
        <v>30</v>
      </c>
      <c r="C3145" s="1" t="s">
        <v>15</v>
      </c>
      <c r="D3145" s="2">
        <v>41</v>
      </c>
      <c r="E3145" s="1" t="s">
        <v>34</v>
      </c>
      <c r="F3145" s="1" t="s">
        <v>17</v>
      </c>
      <c r="G3145" s="28">
        <v>43051</v>
      </c>
      <c r="H3145" s="3">
        <v>12202.97</v>
      </c>
      <c r="I3145" s="1" t="s">
        <v>18</v>
      </c>
      <c r="J3145" s="1" t="s">
        <v>27</v>
      </c>
      <c r="K3145" s="1" t="s">
        <v>20</v>
      </c>
      <c r="L3145" s="1" t="s">
        <v>20</v>
      </c>
      <c r="M3145" s="1" t="s">
        <v>22</v>
      </c>
      <c r="N3145" s="1" t="s">
        <v>22</v>
      </c>
      <c r="O3145" s="1" t="s">
        <v>20</v>
      </c>
      <c r="P3145" s="1" t="str">
        <f>IFERROR( LOOKUP(Table1[[#This Row],[Age]],$AO$3:$AO$8,$AP$3:$AP$8), "Out of Range")</f>
        <v>35-45</v>
      </c>
      <c r="Q3145" s="1" t="str">
        <f>TEXT(Table1[[#This Row],[Date Joined]],"DD")</f>
        <v>12</v>
      </c>
      <c r="R3145" s="1" t="str">
        <f>TEXT(Table1[[#This Row],[Date Joined]],"MMM")</f>
        <v>Nov</v>
      </c>
      <c r="S3145" s="1" t="str">
        <f>TEXT(Table1[[#This Row],[Date Joined]],"YYYY")</f>
        <v>2017</v>
      </c>
    </row>
    <row r="3146" spans="1:19" x14ac:dyDescent="0.3">
      <c r="A3146" s="1" t="s">
        <v>2607</v>
      </c>
      <c r="B3146" s="1" t="s">
        <v>44</v>
      </c>
      <c r="C3146" s="1" t="s">
        <v>15</v>
      </c>
      <c r="D3146" s="2">
        <v>32</v>
      </c>
      <c r="E3146" s="1" t="s">
        <v>40</v>
      </c>
      <c r="F3146" s="1" t="s">
        <v>26</v>
      </c>
      <c r="G3146" s="28">
        <v>43015</v>
      </c>
      <c r="H3146" s="3">
        <v>1044.99</v>
      </c>
      <c r="I3146" s="1" t="s">
        <v>18</v>
      </c>
      <c r="J3146" s="1" t="s">
        <v>27</v>
      </c>
      <c r="K3146" s="1" t="s">
        <v>28</v>
      </c>
      <c r="L3146" s="1" t="s">
        <v>20</v>
      </c>
      <c r="M3146" s="1" t="s">
        <v>21</v>
      </c>
      <c r="N3146" s="1" t="s">
        <v>22</v>
      </c>
      <c r="O3146" s="1" t="s">
        <v>20</v>
      </c>
      <c r="P3146" s="1" t="str">
        <f>IFERROR( LOOKUP(Table1[[#This Row],[Age]],$AO$3:$AO$8,$AP$3:$AP$8), "Out of Range")</f>
        <v>26-35</v>
      </c>
      <c r="Q3146" s="1" t="str">
        <f>TEXT(Table1[[#This Row],[Date Joined]],"DD")</f>
        <v>07</v>
      </c>
      <c r="R3146" s="1" t="str">
        <f>TEXT(Table1[[#This Row],[Date Joined]],"MMM")</f>
        <v>Oct</v>
      </c>
      <c r="S3146" s="1" t="str">
        <f>TEXT(Table1[[#This Row],[Date Joined]],"YYYY")</f>
        <v>2017</v>
      </c>
    </row>
    <row r="3147" spans="1:19" x14ac:dyDescent="0.3">
      <c r="A3147" s="1" t="s">
        <v>3254</v>
      </c>
      <c r="B3147" s="1" t="s">
        <v>44</v>
      </c>
      <c r="C3147" s="1" t="s">
        <v>15</v>
      </c>
      <c r="D3147" s="2">
        <v>44</v>
      </c>
      <c r="E3147" s="1" t="s">
        <v>16</v>
      </c>
      <c r="F3147" s="1" t="s">
        <v>17</v>
      </c>
      <c r="G3147" s="28">
        <v>43052</v>
      </c>
      <c r="H3147" s="3">
        <v>19670</v>
      </c>
      <c r="I3147" s="1" t="s">
        <v>49</v>
      </c>
      <c r="J3147" s="1" t="s">
        <v>27</v>
      </c>
      <c r="K3147" s="1" t="s">
        <v>28</v>
      </c>
      <c r="L3147" s="1" t="s">
        <v>20</v>
      </c>
      <c r="M3147" s="1" t="s">
        <v>21</v>
      </c>
      <c r="N3147" s="1" t="s">
        <v>29</v>
      </c>
      <c r="O3147" s="1" t="s">
        <v>20</v>
      </c>
      <c r="P3147" s="1" t="str">
        <f>IFERROR( LOOKUP(Table1[[#This Row],[Age]],$AO$3:$AO$8,$AP$3:$AP$8), "Out of Range")</f>
        <v>35-45</v>
      </c>
      <c r="Q3147" s="1" t="str">
        <f>TEXT(Table1[[#This Row],[Date Joined]],"DD")</f>
        <v>13</v>
      </c>
      <c r="R3147" s="1" t="str">
        <f>TEXT(Table1[[#This Row],[Date Joined]],"MMM")</f>
        <v>Nov</v>
      </c>
      <c r="S3147" s="1" t="str">
        <f>TEXT(Table1[[#This Row],[Date Joined]],"YYYY")</f>
        <v>2017</v>
      </c>
    </row>
    <row r="3148" spans="1:19" x14ac:dyDescent="0.3">
      <c r="A3148" s="1" t="s">
        <v>3255</v>
      </c>
      <c r="B3148" s="1" t="s">
        <v>78</v>
      </c>
      <c r="C3148" s="1" t="s">
        <v>15</v>
      </c>
      <c r="D3148" s="2">
        <v>37</v>
      </c>
      <c r="E3148" s="1" t="s">
        <v>16</v>
      </c>
      <c r="F3148" s="1" t="s">
        <v>17</v>
      </c>
      <c r="G3148" s="28">
        <v>43052</v>
      </c>
      <c r="H3148" s="3">
        <v>89064.01</v>
      </c>
      <c r="I3148" s="1" t="s">
        <v>18</v>
      </c>
      <c r="J3148" s="1" t="s">
        <v>32</v>
      </c>
      <c r="K3148" s="1" t="s">
        <v>28</v>
      </c>
      <c r="L3148" s="1" t="s">
        <v>20</v>
      </c>
      <c r="M3148" s="1" t="s">
        <v>21</v>
      </c>
      <c r="N3148" s="1" t="s">
        <v>22</v>
      </c>
      <c r="O3148" s="1" t="s">
        <v>20</v>
      </c>
      <c r="P3148" s="1" t="str">
        <f>IFERROR( LOOKUP(Table1[[#This Row],[Age]],$AO$3:$AO$8,$AP$3:$AP$8), "Out of Range")</f>
        <v>35-45</v>
      </c>
      <c r="Q3148" s="1" t="str">
        <f>TEXT(Table1[[#This Row],[Date Joined]],"DD")</f>
        <v>13</v>
      </c>
      <c r="R3148" s="1" t="str">
        <f>TEXT(Table1[[#This Row],[Date Joined]],"MMM")</f>
        <v>Nov</v>
      </c>
      <c r="S3148" s="1" t="str">
        <f>TEXT(Table1[[#This Row],[Date Joined]],"YYYY")</f>
        <v>2017</v>
      </c>
    </row>
    <row r="3149" spans="1:19" x14ac:dyDescent="0.3">
      <c r="A3149" s="1" t="s">
        <v>2667</v>
      </c>
      <c r="B3149" s="1" t="s">
        <v>43</v>
      </c>
      <c r="C3149" s="1" t="s">
        <v>24</v>
      </c>
      <c r="D3149" s="2">
        <v>32</v>
      </c>
      <c r="E3149" s="1" t="s">
        <v>16</v>
      </c>
      <c r="F3149" s="1" t="s">
        <v>17</v>
      </c>
      <c r="G3149" s="28">
        <v>43019</v>
      </c>
      <c r="H3149" s="3">
        <v>46978.15</v>
      </c>
      <c r="I3149" s="1" t="s">
        <v>18</v>
      </c>
      <c r="J3149" s="1" t="s">
        <v>19</v>
      </c>
      <c r="K3149" s="1" t="s">
        <v>20</v>
      </c>
      <c r="L3149" s="1" t="s">
        <v>20</v>
      </c>
      <c r="M3149" s="1" t="s">
        <v>21</v>
      </c>
      <c r="N3149" s="1" t="s">
        <v>22</v>
      </c>
      <c r="O3149" s="1" t="s">
        <v>20</v>
      </c>
      <c r="P3149" s="1" t="str">
        <f>IFERROR( LOOKUP(Table1[[#This Row],[Age]],$AO$3:$AO$8,$AP$3:$AP$8), "Out of Range")</f>
        <v>26-35</v>
      </c>
      <c r="Q3149" s="1" t="str">
        <f>TEXT(Table1[[#This Row],[Date Joined]],"DD")</f>
        <v>11</v>
      </c>
      <c r="R3149" s="1" t="str">
        <f>TEXT(Table1[[#This Row],[Date Joined]],"MMM")</f>
        <v>Oct</v>
      </c>
      <c r="S3149" s="1" t="str">
        <f>TEXT(Table1[[#This Row],[Date Joined]],"YYYY")</f>
        <v>2017</v>
      </c>
    </row>
    <row r="3150" spans="1:19" x14ac:dyDescent="0.3">
      <c r="A3150" s="1" t="s">
        <v>3257</v>
      </c>
      <c r="B3150" s="1" t="s">
        <v>83</v>
      </c>
      <c r="C3150" s="1" t="s">
        <v>24</v>
      </c>
      <c r="D3150" s="2">
        <v>38</v>
      </c>
      <c r="E3150" s="1" t="s">
        <v>16</v>
      </c>
      <c r="F3150" s="1" t="s">
        <v>17</v>
      </c>
      <c r="G3150" s="28">
        <v>43052</v>
      </c>
      <c r="H3150" s="3">
        <v>2637.94</v>
      </c>
      <c r="I3150" s="1" t="s">
        <v>31</v>
      </c>
      <c r="J3150" s="1" t="s">
        <v>27</v>
      </c>
      <c r="K3150" s="1" t="s">
        <v>28</v>
      </c>
      <c r="L3150" s="1" t="s">
        <v>20</v>
      </c>
      <c r="M3150" s="1" t="s">
        <v>21</v>
      </c>
      <c r="N3150" s="1" t="s">
        <v>38</v>
      </c>
      <c r="O3150" s="1" t="s">
        <v>20</v>
      </c>
      <c r="P3150" s="1" t="str">
        <f>IFERROR( LOOKUP(Table1[[#This Row],[Age]],$AO$3:$AO$8,$AP$3:$AP$8), "Out of Range")</f>
        <v>35-45</v>
      </c>
      <c r="Q3150" s="1" t="str">
        <f>TEXT(Table1[[#This Row],[Date Joined]],"DD")</f>
        <v>13</v>
      </c>
      <c r="R3150" s="1" t="str">
        <f>TEXT(Table1[[#This Row],[Date Joined]],"MMM")</f>
        <v>Nov</v>
      </c>
      <c r="S3150" s="1" t="str">
        <f>TEXT(Table1[[#This Row],[Date Joined]],"YYYY")</f>
        <v>2017</v>
      </c>
    </row>
    <row r="3151" spans="1:19" x14ac:dyDescent="0.3">
      <c r="A3151" s="1" t="s">
        <v>2680</v>
      </c>
      <c r="B3151" s="1" t="s">
        <v>93</v>
      </c>
      <c r="C3151" s="1" t="s">
        <v>24</v>
      </c>
      <c r="D3151" s="2">
        <v>32</v>
      </c>
      <c r="E3151" s="1" t="s">
        <v>16</v>
      </c>
      <c r="F3151" s="1" t="s">
        <v>17</v>
      </c>
      <c r="G3151" s="28">
        <v>43020</v>
      </c>
      <c r="H3151" s="3">
        <v>133325.88</v>
      </c>
      <c r="I3151" s="1" t="s">
        <v>18</v>
      </c>
      <c r="J3151" s="1" t="s">
        <v>27</v>
      </c>
      <c r="K3151" s="1" t="s">
        <v>20</v>
      </c>
      <c r="L3151" s="1" t="s">
        <v>20</v>
      </c>
      <c r="M3151" s="1" t="s">
        <v>21</v>
      </c>
      <c r="N3151" s="1" t="s">
        <v>22</v>
      </c>
      <c r="O3151" s="1" t="s">
        <v>20</v>
      </c>
      <c r="P3151" s="1" t="str">
        <f>IFERROR( LOOKUP(Table1[[#This Row],[Age]],$AO$3:$AO$8,$AP$3:$AP$8), "Out of Range")</f>
        <v>26-35</v>
      </c>
      <c r="Q3151" s="1" t="str">
        <f>TEXT(Table1[[#This Row],[Date Joined]],"DD")</f>
        <v>12</v>
      </c>
      <c r="R3151" s="1" t="str">
        <f>TEXT(Table1[[#This Row],[Date Joined]],"MMM")</f>
        <v>Oct</v>
      </c>
      <c r="S3151" s="1" t="str">
        <f>TEXT(Table1[[#This Row],[Date Joined]],"YYYY")</f>
        <v>2017</v>
      </c>
    </row>
    <row r="3152" spans="1:19" x14ac:dyDescent="0.3">
      <c r="A3152" s="1" t="s">
        <v>3259</v>
      </c>
      <c r="B3152" s="1" t="s">
        <v>61</v>
      </c>
      <c r="C3152" s="1" t="s">
        <v>24</v>
      </c>
      <c r="D3152" s="2">
        <v>38</v>
      </c>
      <c r="E3152" s="1" t="s">
        <v>16</v>
      </c>
      <c r="F3152" s="1" t="s">
        <v>17</v>
      </c>
      <c r="G3152" s="28">
        <v>43052</v>
      </c>
      <c r="H3152" s="3">
        <v>98645.4</v>
      </c>
      <c r="I3152" s="1" t="s">
        <v>18</v>
      </c>
      <c r="J3152" s="1" t="s">
        <v>27</v>
      </c>
      <c r="K3152" s="1" t="s">
        <v>20</v>
      </c>
      <c r="L3152" s="1" t="s">
        <v>20</v>
      </c>
      <c r="M3152" s="1" t="s">
        <v>21</v>
      </c>
      <c r="N3152" s="1" t="s">
        <v>22</v>
      </c>
      <c r="O3152" s="1" t="s">
        <v>20</v>
      </c>
      <c r="P3152" s="1" t="str">
        <f>IFERROR( LOOKUP(Table1[[#This Row],[Age]],$AO$3:$AO$8,$AP$3:$AP$8), "Out of Range")</f>
        <v>35-45</v>
      </c>
      <c r="Q3152" s="1" t="str">
        <f>TEXT(Table1[[#This Row],[Date Joined]],"DD")</f>
        <v>13</v>
      </c>
      <c r="R3152" s="1" t="str">
        <f>TEXT(Table1[[#This Row],[Date Joined]],"MMM")</f>
        <v>Nov</v>
      </c>
      <c r="S3152" s="1" t="str">
        <f>TEXT(Table1[[#This Row],[Date Joined]],"YYYY")</f>
        <v>2017</v>
      </c>
    </row>
    <row r="3153" spans="1:19" x14ac:dyDescent="0.3">
      <c r="A3153" s="1" t="s">
        <v>3260</v>
      </c>
      <c r="B3153" s="1" t="s">
        <v>72</v>
      </c>
      <c r="C3153" s="1" t="s">
        <v>15</v>
      </c>
      <c r="D3153" s="2">
        <v>51</v>
      </c>
      <c r="E3153" s="1" t="s">
        <v>40</v>
      </c>
      <c r="F3153" s="1" t="s">
        <v>41</v>
      </c>
      <c r="G3153" s="28">
        <v>43052</v>
      </c>
      <c r="H3153" s="3">
        <v>20218.099999999999</v>
      </c>
      <c r="I3153" s="1" t="s">
        <v>18</v>
      </c>
      <c r="J3153" s="1" t="s">
        <v>27</v>
      </c>
      <c r="K3153" s="1" t="s">
        <v>20</v>
      </c>
      <c r="L3153" s="1" t="s">
        <v>20</v>
      </c>
      <c r="M3153" s="1" t="s">
        <v>22</v>
      </c>
      <c r="N3153" s="1" t="s">
        <v>22</v>
      </c>
      <c r="O3153" s="1" t="s">
        <v>20</v>
      </c>
      <c r="P3153" s="1" t="str">
        <f>IFERROR( LOOKUP(Table1[[#This Row],[Age]],$AO$3:$AO$8,$AP$3:$AP$8), "Out of Range")</f>
        <v>45-55</v>
      </c>
      <c r="Q3153" s="1" t="str">
        <f>TEXT(Table1[[#This Row],[Date Joined]],"DD")</f>
        <v>13</v>
      </c>
      <c r="R3153" s="1" t="str">
        <f>TEXT(Table1[[#This Row],[Date Joined]],"MMM")</f>
        <v>Nov</v>
      </c>
      <c r="S3153" s="1" t="str">
        <f>TEXT(Table1[[#This Row],[Date Joined]],"YYYY")</f>
        <v>2017</v>
      </c>
    </row>
    <row r="3154" spans="1:19" x14ac:dyDescent="0.3">
      <c r="A3154" s="1" t="s">
        <v>3261</v>
      </c>
      <c r="B3154" s="1" t="s">
        <v>79</v>
      </c>
      <c r="C3154" s="1" t="s">
        <v>15</v>
      </c>
      <c r="D3154" s="2">
        <v>51</v>
      </c>
      <c r="E3154" s="1" t="s">
        <v>40</v>
      </c>
      <c r="F3154" s="1" t="s">
        <v>26</v>
      </c>
      <c r="G3154" s="28">
        <v>43052</v>
      </c>
      <c r="H3154" s="3">
        <v>163275.81</v>
      </c>
      <c r="I3154" s="1" t="s">
        <v>18</v>
      </c>
      <c r="J3154" s="1" t="s">
        <v>19</v>
      </c>
      <c r="K3154" s="1" t="s">
        <v>20</v>
      </c>
      <c r="L3154" s="1" t="s">
        <v>20</v>
      </c>
      <c r="M3154" s="1" t="s">
        <v>21</v>
      </c>
      <c r="N3154" s="1" t="s">
        <v>22</v>
      </c>
      <c r="O3154" s="1" t="s">
        <v>20</v>
      </c>
      <c r="P3154" s="1" t="str">
        <f>IFERROR( LOOKUP(Table1[[#This Row],[Age]],$AO$3:$AO$8,$AP$3:$AP$8), "Out of Range")</f>
        <v>45-55</v>
      </c>
      <c r="Q3154" s="1" t="str">
        <f>TEXT(Table1[[#This Row],[Date Joined]],"DD")</f>
        <v>13</v>
      </c>
      <c r="R3154" s="1" t="str">
        <f>TEXT(Table1[[#This Row],[Date Joined]],"MMM")</f>
        <v>Nov</v>
      </c>
      <c r="S3154" s="1" t="str">
        <f>TEXT(Table1[[#This Row],[Date Joined]],"YYYY")</f>
        <v>2017</v>
      </c>
    </row>
    <row r="3155" spans="1:19" x14ac:dyDescent="0.3">
      <c r="A3155" s="1" t="s">
        <v>3262</v>
      </c>
      <c r="B3155" s="1" t="s">
        <v>78</v>
      </c>
      <c r="C3155" s="1" t="s">
        <v>15</v>
      </c>
      <c r="D3155" s="2">
        <v>49</v>
      </c>
      <c r="E3155" s="1" t="s">
        <v>40</v>
      </c>
      <c r="F3155" s="1" t="s">
        <v>41</v>
      </c>
      <c r="G3155" s="28">
        <v>43052</v>
      </c>
      <c r="H3155" s="3">
        <v>68102.48</v>
      </c>
      <c r="I3155" s="1" t="s">
        <v>18</v>
      </c>
      <c r="J3155" s="1" t="s">
        <v>19</v>
      </c>
      <c r="K3155" s="1" t="s">
        <v>28</v>
      </c>
      <c r="L3155" s="1" t="s">
        <v>20</v>
      </c>
      <c r="M3155" s="1" t="s">
        <v>22</v>
      </c>
      <c r="N3155" s="1" t="s">
        <v>22</v>
      </c>
      <c r="O3155" s="1" t="s">
        <v>20</v>
      </c>
      <c r="P3155" s="1" t="str">
        <f>IFERROR( LOOKUP(Table1[[#This Row],[Age]],$AO$3:$AO$8,$AP$3:$AP$8), "Out of Range")</f>
        <v>45-55</v>
      </c>
      <c r="Q3155" s="1" t="str">
        <f>TEXT(Table1[[#This Row],[Date Joined]],"DD")</f>
        <v>13</v>
      </c>
      <c r="R3155" s="1" t="str">
        <f>TEXT(Table1[[#This Row],[Date Joined]],"MMM")</f>
        <v>Nov</v>
      </c>
      <c r="S3155" s="1" t="str">
        <f>TEXT(Table1[[#This Row],[Date Joined]],"YYYY")</f>
        <v>2017</v>
      </c>
    </row>
    <row r="3156" spans="1:19" x14ac:dyDescent="0.3">
      <c r="A3156" s="1" t="s">
        <v>3263</v>
      </c>
      <c r="B3156" s="1" t="s">
        <v>82</v>
      </c>
      <c r="C3156" s="1" t="s">
        <v>24</v>
      </c>
      <c r="D3156" s="2">
        <v>56</v>
      </c>
      <c r="E3156" s="1" t="s">
        <v>40</v>
      </c>
      <c r="F3156" s="1" t="s">
        <v>41</v>
      </c>
      <c r="G3156" s="28">
        <v>43052</v>
      </c>
      <c r="H3156" s="3">
        <v>17705.12</v>
      </c>
      <c r="I3156" s="1" t="s">
        <v>49</v>
      </c>
      <c r="J3156" s="1" t="s">
        <v>27</v>
      </c>
      <c r="K3156" s="1" t="s">
        <v>20</v>
      </c>
      <c r="L3156" s="1" t="s">
        <v>20</v>
      </c>
      <c r="M3156" s="1" t="s">
        <v>21</v>
      </c>
      <c r="N3156" s="1" t="s">
        <v>22</v>
      </c>
      <c r="O3156" s="1" t="s">
        <v>20</v>
      </c>
      <c r="P3156" s="1" t="str">
        <f>IFERROR( LOOKUP(Table1[[#This Row],[Age]],$AO$3:$AO$8,$AP$3:$AP$8), "Out of Range")</f>
        <v>55-65</v>
      </c>
      <c r="Q3156" s="1" t="str">
        <f>TEXT(Table1[[#This Row],[Date Joined]],"DD")</f>
        <v>13</v>
      </c>
      <c r="R3156" s="1" t="str">
        <f>TEXT(Table1[[#This Row],[Date Joined]],"MMM")</f>
        <v>Nov</v>
      </c>
      <c r="S3156" s="1" t="str">
        <f>TEXT(Table1[[#This Row],[Date Joined]],"YYYY")</f>
        <v>2017</v>
      </c>
    </row>
    <row r="3157" spans="1:19" x14ac:dyDescent="0.3">
      <c r="A3157" s="1" t="s">
        <v>3264</v>
      </c>
      <c r="B3157" s="1" t="s">
        <v>64</v>
      </c>
      <c r="C3157" s="1" t="s">
        <v>15</v>
      </c>
      <c r="D3157" s="2">
        <v>42</v>
      </c>
      <c r="E3157" s="1" t="s">
        <v>34</v>
      </c>
      <c r="F3157" s="1" t="s">
        <v>17</v>
      </c>
      <c r="G3157" s="28">
        <v>43052</v>
      </c>
      <c r="H3157" s="3">
        <v>67978.36</v>
      </c>
      <c r="I3157" s="1" t="s">
        <v>31</v>
      </c>
      <c r="J3157" s="1" t="s">
        <v>32</v>
      </c>
      <c r="K3157" s="1" t="s">
        <v>28</v>
      </c>
      <c r="L3157" s="1" t="s">
        <v>20</v>
      </c>
      <c r="M3157" s="1" t="s">
        <v>21</v>
      </c>
      <c r="N3157" s="1" t="s">
        <v>22</v>
      </c>
      <c r="O3157" s="1" t="s">
        <v>20</v>
      </c>
      <c r="P3157" s="1" t="str">
        <f>IFERROR( LOOKUP(Table1[[#This Row],[Age]],$AO$3:$AO$8,$AP$3:$AP$8), "Out of Range")</f>
        <v>35-45</v>
      </c>
      <c r="Q3157" s="1" t="str">
        <f>TEXT(Table1[[#This Row],[Date Joined]],"DD")</f>
        <v>13</v>
      </c>
      <c r="R3157" s="1" t="str">
        <f>TEXT(Table1[[#This Row],[Date Joined]],"MMM")</f>
        <v>Nov</v>
      </c>
      <c r="S3157" s="1" t="str">
        <f>TEXT(Table1[[#This Row],[Date Joined]],"YYYY")</f>
        <v>2017</v>
      </c>
    </row>
    <row r="3158" spans="1:19" x14ac:dyDescent="0.3">
      <c r="A3158" s="1" t="s">
        <v>3265</v>
      </c>
      <c r="B3158" s="1" t="s">
        <v>66</v>
      </c>
      <c r="C3158" s="1" t="s">
        <v>15</v>
      </c>
      <c r="D3158" s="2">
        <v>35</v>
      </c>
      <c r="E3158" s="1" t="s">
        <v>34</v>
      </c>
      <c r="F3158" s="1" t="s">
        <v>17</v>
      </c>
      <c r="G3158" s="28">
        <v>43052</v>
      </c>
      <c r="H3158" s="3">
        <v>10654.67</v>
      </c>
      <c r="I3158" s="1" t="s">
        <v>31</v>
      </c>
      <c r="J3158" s="1" t="s">
        <v>27</v>
      </c>
      <c r="K3158" s="1" t="s">
        <v>28</v>
      </c>
      <c r="L3158" s="1" t="s">
        <v>20</v>
      </c>
      <c r="M3158" s="1" t="s">
        <v>21</v>
      </c>
      <c r="N3158" s="1" t="s">
        <v>22</v>
      </c>
      <c r="O3158" s="1" t="s">
        <v>20</v>
      </c>
      <c r="P3158" s="1" t="str">
        <f>IFERROR( LOOKUP(Table1[[#This Row],[Age]],$AO$3:$AO$8,$AP$3:$AP$8), "Out of Range")</f>
        <v>35-45</v>
      </c>
      <c r="Q3158" s="1" t="str">
        <f>TEXT(Table1[[#This Row],[Date Joined]],"DD")</f>
        <v>13</v>
      </c>
      <c r="R3158" s="1" t="str">
        <f>TEXT(Table1[[#This Row],[Date Joined]],"MMM")</f>
        <v>Nov</v>
      </c>
      <c r="S3158" s="1" t="str">
        <f>TEXT(Table1[[#This Row],[Date Joined]],"YYYY")</f>
        <v>2017</v>
      </c>
    </row>
    <row r="3159" spans="1:19" x14ac:dyDescent="0.3">
      <c r="A3159" s="1" t="s">
        <v>3266</v>
      </c>
      <c r="B3159" s="1" t="s">
        <v>60</v>
      </c>
      <c r="C3159" s="1" t="s">
        <v>24</v>
      </c>
      <c r="D3159" s="2">
        <v>42</v>
      </c>
      <c r="E3159" s="1" t="s">
        <v>34</v>
      </c>
      <c r="F3159" s="1" t="s">
        <v>26</v>
      </c>
      <c r="G3159" s="28">
        <v>43052</v>
      </c>
      <c r="H3159" s="3">
        <v>36175.97</v>
      </c>
      <c r="I3159" s="1" t="s">
        <v>18</v>
      </c>
      <c r="J3159" s="1" t="s">
        <v>27</v>
      </c>
      <c r="K3159" s="1" t="s">
        <v>20</v>
      </c>
      <c r="L3159" s="1" t="s">
        <v>20</v>
      </c>
      <c r="M3159" s="1" t="s">
        <v>21</v>
      </c>
      <c r="N3159" s="1" t="s">
        <v>29</v>
      </c>
      <c r="O3159" s="1" t="s">
        <v>20</v>
      </c>
      <c r="P3159" s="1" t="str">
        <f>IFERROR( LOOKUP(Table1[[#This Row],[Age]],$AO$3:$AO$8,$AP$3:$AP$8), "Out of Range")</f>
        <v>35-45</v>
      </c>
      <c r="Q3159" s="1" t="str">
        <f>TEXT(Table1[[#This Row],[Date Joined]],"DD")</f>
        <v>13</v>
      </c>
      <c r="R3159" s="1" t="str">
        <f>TEXT(Table1[[#This Row],[Date Joined]],"MMM")</f>
        <v>Nov</v>
      </c>
      <c r="S3159" s="1" t="str">
        <f>TEXT(Table1[[#This Row],[Date Joined]],"YYYY")</f>
        <v>2017</v>
      </c>
    </row>
    <row r="3160" spans="1:19" x14ac:dyDescent="0.3">
      <c r="A3160" s="1" t="s">
        <v>2681</v>
      </c>
      <c r="B3160" s="1" t="s">
        <v>72</v>
      </c>
      <c r="C3160" s="1" t="s">
        <v>15</v>
      </c>
      <c r="D3160" s="2">
        <v>32</v>
      </c>
      <c r="E3160" s="1" t="s">
        <v>16</v>
      </c>
      <c r="F3160" s="1" t="s">
        <v>17</v>
      </c>
      <c r="G3160" s="28">
        <v>43020</v>
      </c>
      <c r="H3160" s="3">
        <v>67129.88</v>
      </c>
      <c r="I3160" s="1" t="s">
        <v>18</v>
      </c>
      <c r="J3160" s="1" t="s">
        <v>27</v>
      </c>
      <c r="K3160" s="1" t="s">
        <v>28</v>
      </c>
      <c r="L3160" s="1" t="s">
        <v>20</v>
      </c>
      <c r="M3160" s="1" t="s">
        <v>21</v>
      </c>
      <c r="N3160" s="1" t="s">
        <v>22</v>
      </c>
      <c r="O3160" s="1" t="s">
        <v>20</v>
      </c>
      <c r="P3160" s="1" t="str">
        <f>IFERROR( LOOKUP(Table1[[#This Row],[Age]],$AO$3:$AO$8,$AP$3:$AP$8), "Out of Range")</f>
        <v>26-35</v>
      </c>
      <c r="Q3160" s="1" t="str">
        <f>TEXT(Table1[[#This Row],[Date Joined]],"DD")</f>
        <v>12</v>
      </c>
      <c r="R3160" s="1" t="str">
        <f>TEXT(Table1[[#This Row],[Date Joined]],"MMM")</f>
        <v>Oct</v>
      </c>
      <c r="S3160" s="1" t="str">
        <f>TEXT(Table1[[#This Row],[Date Joined]],"YYYY")</f>
        <v>2017</v>
      </c>
    </row>
    <row r="3161" spans="1:19" x14ac:dyDescent="0.3">
      <c r="A3161" s="1" t="s">
        <v>2692</v>
      </c>
      <c r="B3161" s="1" t="s">
        <v>101</v>
      </c>
      <c r="C3161" s="1" t="s">
        <v>24</v>
      </c>
      <c r="D3161" s="2">
        <v>32</v>
      </c>
      <c r="E3161" s="1" t="s">
        <v>34</v>
      </c>
      <c r="F3161" s="1" t="s">
        <v>17</v>
      </c>
      <c r="G3161" s="28">
        <v>43020</v>
      </c>
      <c r="H3161" s="3">
        <v>76429.16</v>
      </c>
      <c r="I3161" s="1" t="s">
        <v>18</v>
      </c>
      <c r="J3161" s="1" t="s">
        <v>32</v>
      </c>
      <c r="K3161" s="1" t="s">
        <v>20</v>
      </c>
      <c r="L3161" s="1" t="s">
        <v>20</v>
      </c>
      <c r="M3161" s="1" t="s">
        <v>21</v>
      </c>
      <c r="N3161" s="1" t="s">
        <v>69</v>
      </c>
      <c r="O3161" s="1" t="s">
        <v>28</v>
      </c>
      <c r="P3161" s="1" t="str">
        <f>IFERROR( LOOKUP(Table1[[#This Row],[Age]],$AO$3:$AO$8,$AP$3:$AP$8), "Out of Range")</f>
        <v>26-35</v>
      </c>
      <c r="Q3161" s="1" t="str">
        <f>TEXT(Table1[[#This Row],[Date Joined]],"DD")</f>
        <v>12</v>
      </c>
      <c r="R3161" s="1" t="str">
        <f>TEXT(Table1[[#This Row],[Date Joined]],"MMM")</f>
        <v>Oct</v>
      </c>
      <c r="S3161" s="1" t="str">
        <f>TEXT(Table1[[#This Row],[Date Joined]],"YYYY")</f>
        <v>2017</v>
      </c>
    </row>
    <row r="3162" spans="1:19" x14ac:dyDescent="0.3">
      <c r="A3162" s="1" t="s">
        <v>3269</v>
      </c>
      <c r="B3162" s="1" t="s">
        <v>59</v>
      </c>
      <c r="C3162" s="1" t="s">
        <v>15</v>
      </c>
      <c r="D3162" s="2">
        <v>44</v>
      </c>
      <c r="E3162" s="1" t="s">
        <v>16</v>
      </c>
      <c r="F3162" s="1" t="s">
        <v>17</v>
      </c>
      <c r="G3162" s="28">
        <v>43053</v>
      </c>
      <c r="H3162" s="3">
        <v>5655.58</v>
      </c>
      <c r="I3162" s="1" t="s">
        <v>18</v>
      </c>
      <c r="J3162" s="1" t="s">
        <v>32</v>
      </c>
      <c r="K3162" s="1" t="s">
        <v>20</v>
      </c>
      <c r="L3162" s="1" t="s">
        <v>20</v>
      </c>
      <c r="M3162" s="1" t="s">
        <v>21</v>
      </c>
      <c r="N3162" s="1" t="s">
        <v>22</v>
      </c>
      <c r="O3162" s="1" t="s">
        <v>28</v>
      </c>
      <c r="P3162" s="1" t="str">
        <f>IFERROR( LOOKUP(Table1[[#This Row],[Age]],$AO$3:$AO$8,$AP$3:$AP$8), "Out of Range")</f>
        <v>35-45</v>
      </c>
      <c r="Q3162" s="1" t="str">
        <f>TEXT(Table1[[#This Row],[Date Joined]],"DD")</f>
        <v>14</v>
      </c>
      <c r="R3162" s="1" t="str">
        <f>TEXT(Table1[[#This Row],[Date Joined]],"MMM")</f>
        <v>Nov</v>
      </c>
      <c r="S3162" s="1" t="str">
        <f>TEXT(Table1[[#This Row],[Date Joined]],"YYYY")</f>
        <v>2017</v>
      </c>
    </row>
    <row r="3163" spans="1:19" x14ac:dyDescent="0.3">
      <c r="A3163" s="1" t="s">
        <v>2704</v>
      </c>
      <c r="B3163" s="1" t="s">
        <v>82</v>
      </c>
      <c r="C3163" s="1" t="s">
        <v>24</v>
      </c>
      <c r="D3163" s="2">
        <v>32</v>
      </c>
      <c r="E3163" s="1" t="s">
        <v>16</v>
      </c>
      <c r="F3163" s="1" t="s">
        <v>17</v>
      </c>
      <c r="G3163" s="28">
        <v>43021</v>
      </c>
      <c r="H3163" s="3">
        <v>41768.31</v>
      </c>
      <c r="I3163" s="1" t="s">
        <v>31</v>
      </c>
      <c r="J3163" s="1" t="s">
        <v>27</v>
      </c>
      <c r="K3163" s="1" t="s">
        <v>20</v>
      </c>
      <c r="L3163" s="1" t="s">
        <v>20</v>
      </c>
      <c r="M3163" s="1" t="s">
        <v>21</v>
      </c>
      <c r="N3163" s="1" t="s">
        <v>22</v>
      </c>
      <c r="O3163" s="1" t="s">
        <v>20</v>
      </c>
      <c r="P3163" s="1" t="str">
        <f>IFERROR( LOOKUP(Table1[[#This Row],[Age]],$AO$3:$AO$8,$AP$3:$AP$8), "Out of Range")</f>
        <v>26-35</v>
      </c>
      <c r="Q3163" s="1" t="str">
        <f>TEXT(Table1[[#This Row],[Date Joined]],"DD")</f>
        <v>13</v>
      </c>
      <c r="R3163" s="1" t="str">
        <f>TEXT(Table1[[#This Row],[Date Joined]],"MMM")</f>
        <v>Oct</v>
      </c>
      <c r="S3163" s="1" t="str">
        <f>TEXT(Table1[[#This Row],[Date Joined]],"YYYY")</f>
        <v>2017</v>
      </c>
    </row>
    <row r="3164" spans="1:19" x14ac:dyDescent="0.3">
      <c r="A3164" s="1" t="s">
        <v>3271</v>
      </c>
      <c r="B3164" s="1" t="s">
        <v>75</v>
      </c>
      <c r="C3164" s="1" t="s">
        <v>24</v>
      </c>
      <c r="D3164" s="2">
        <v>23</v>
      </c>
      <c r="E3164" s="1" t="s">
        <v>16</v>
      </c>
      <c r="F3164" s="1" t="s">
        <v>17</v>
      </c>
      <c r="G3164" s="28">
        <v>43053</v>
      </c>
      <c r="H3164" s="3">
        <v>34656.720000000001</v>
      </c>
      <c r="I3164" s="1" t="s">
        <v>18</v>
      </c>
      <c r="J3164" s="1" t="s">
        <v>27</v>
      </c>
      <c r="K3164" s="1" t="s">
        <v>28</v>
      </c>
      <c r="L3164" s="1" t="s">
        <v>20</v>
      </c>
      <c r="M3164" s="1" t="s">
        <v>21</v>
      </c>
      <c r="N3164" s="1" t="s">
        <v>22</v>
      </c>
      <c r="O3164" s="1" t="s">
        <v>20</v>
      </c>
      <c r="P3164" s="1" t="str">
        <f>IFERROR( LOOKUP(Table1[[#This Row],[Age]],$AO$3:$AO$8,$AP$3:$AP$8), "Out of Range")</f>
        <v>15-25</v>
      </c>
      <c r="Q3164" s="1" t="str">
        <f>TEXT(Table1[[#This Row],[Date Joined]],"DD")</f>
        <v>14</v>
      </c>
      <c r="R3164" s="1" t="str">
        <f>TEXT(Table1[[#This Row],[Date Joined]],"MMM")</f>
        <v>Nov</v>
      </c>
      <c r="S3164" s="1" t="str">
        <f>TEXT(Table1[[#This Row],[Date Joined]],"YYYY")</f>
        <v>2017</v>
      </c>
    </row>
    <row r="3165" spans="1:19" x14ac:dyDescent="0.3">
      <c r="A3165" s="1" t="s">
        <v>3272</v>
      </c>
      <c r="B3165" s="1" t="s">
        <v>76</v>
      </c>
      <c r="C3165" s="1" t="s">
        <v>24</v>
      </c>
      <c r="D3165" s="2">
        <v>37</v>
      </c>
      <c r="E3165" s="1" t="s">
        <v>16</v>
      </c>
      <c r="F3165" s="1" t="s">
        <v>17</v>
      </c>
      <c r="G3165" s="28">
        <v>43053</v>
      </c>
      <c r="H3165" s="3">
        <v>41467.58</v>
      </c>
      <c r="I3165" s="1" t="s">
        <v>31</v>
      </c>
      <c r="J3165" s="1" t="s">
        <v>27</v>
      </c>
      <c r="K3165" s="1" t="s">
        <v>20</v>
      </c>
      <c r="L3165" s="1" t="s">
        <v>20</v>
      </c>
      <c r="M3165" s="1" t="s">
        <v>21</v>
      </c>
      <c r="N3165" s="1" t="s">
        <v>22</v>
      </c>
      <c r="O3165" s="1" t="s">
        <v>20</v>
      </c>
      <c r="P3165" s="1" t="str">
        <f>IFERROR( LOOKUP(Table1[[#This Row],[Age]],$AO$3:$AO$8,$AP$3:$AP$8), "Out of Range")</f>
        <v>35-45</v>
      </c>
      <c r="Q3165" s="1" t="str">
        <f>TEXT(Table1[[#This Row],[Date Joined]],"DD")</f>
        <v>14</v>
      </c>
      <c r="R3165" s="1" t="str">
        <f>TEXT(Table1[[#This Row],[Date Joined]],"MMM")</f>
        <v>Nov</v>
      </c>
      <c r="S3165" s="1" t="str">
        <f>TEXT(Table1[[#This Row],[Date Joined]],"YYYY")</f>
        <v>2017</v>
      </c>
    </row>
    <row r="3166" spans="1:19" x14ac:dyDescent="0.3">
      <c r="A3166" s="1" t="s">
        <v>2816</v>
      </c>
      <c r="B3166" s="1" t="s">
        <v>83</v>
      </c>
      <c r="C3166" s="1" t="s">
        <v>24</v>
      </c>
      <c r="D3166" s="2">
        <v>32</v>
      </c>
      <c r="E3166" s="1" t="s">
        <v>16</v>
      </c>
      <c r="F3166" s="1" t="s">
        <v>17</v>
      </c>
      <c r="G3166" s="28">
        <v>43028</v>
      </c>
      <c r="H3166" s="3">
        <v>10399.07</v>
      </c>
      <c r="I3166" s="1" t="s">
        <v>18</v>
      </c>
      <c r="J3166" s="1" t="s">
        <v>32</v>
      </c>
      <c r="K3166" s="1" t="s">
        <v>28</v>
      </c>
      <c r="L3166" s="1" t="s">
        <v>20</v>
      </c>
      <c r="M3166" s="1" t="s">
        <v>21</v>
      </c>
      <c r="N3166" s="1" t="s">
        <v>22</v>
      </c>
      <c r="O3166" s="1" t="s">
        <v>20</v>
      </c>
      <c r="P3166" s="1" t="str">
        <f>IFERROR( LOOKUP(Table1[[#This Row],[Age]],$AO$3:$AO$8,$AP$3:$AP$8), "Out of Range")</f>
        <v>26-35</v>
      </c>
      <c r="Q3166" s="1" t="str">
        <f>TEXT(Table1[[#This Row],[Date Joined]],"DD")</f>
        <v>20</v>
      </c>
      <c r="R3166" s="1" t="str">
        <f>TEXT(Table1[[#This Row],[Date Joined]],"MMM")</f>
        <v>Oct</v>
      </c>
      <c r="S3166" s="1" t="str">
        <f>TEXT(Table1[[#This Row],[Date Joined]],"YYYY")</f>
        <v>2017</v>
      </c>
    </row>
    <row r="3167" spans="1:19" x14ac:dyDescent="0.3">
      <c r="A3167" s="1" t="s">
        <v>2840</v>
      </c>
      <c r="B3167" s="1" t="s">
        <v>43</v>
      </c>
      <c r="C3167" s="1" t="s">
        <v>15</v>
      </c>
      <c r="D3167" s="2">
        <v>32</v>
      </c>
      <c r="E3167" s="1" t="s">
        <v>16</v>
      </c>
      <c r="F3167" s="1" t="s">
        <v>17</v>
      </c>
      <c r="G3167" s="28">
        <v>43030</v>
      </c>
      <c r="H3167" s="3">
        <v>74294.28</v>
      </c>
      <c r="I3167" s="1" t="s">
        <v>18</v>
      </c>
      <c r="J3167" s="1" t="s">
        <v>27</v>
      </c>
      <c r="K3167" s="1" t="s">
        <v>28</v>
      </c>
      <c r="L3167" s="1" t="s">
        <v>28</v>
      </c>
      <c r="M3167" s="1" t="s">
        <v>21</v>
      </c>
      <c r="N3167" s="1" t="s">
        <v>22</v>
      </c>
      <c r="O3167" s="1" t="s">
        <v>20</v>
      </c>
      <c r="P3167" s="1" t="str">
        <f>IFERROR( LOOKUP(Table1[[#This Row],[Age]],$AO$3:$AO$8,$AP$3:$AP$8), "Out of Range")</f>
        <v>26-35</v>
      </c>
      <c r="Q3167" s="1" t="str">
        <f>TEXT(Table1[[#This Row],[Date Joined]],"DD")</f>
        <v>22</v>
      </c>
      <c r="R3167" s="1" t="str">
        <f>TEXT(Table1[[#This Row],[Date Joined]],"MMM")</f>
        <v>Oct</v>
      </c>
      <c r="S3167" s="1" t="str">
        <f>TEXT(Table1[[#This Row],[Date Joined]],"YYYY")</f>
        <v>2017</v>
      </c>
    </row>
    <row r="3168" spans="1:19" x14ac:dyDescent="0.3">
      <c r="A3168" s="1" t="s">
        <v>3275</v>
      </c>
      <c r="B3168" s="1" t="s">
        <v>74</v>
      </c>
      <c r="C3168" s="1" t="s">
        <v>15</v>
      </c>
      <c r="D3168" s="2">
        <v>41</v>
      </c>
      <c r="E3168" s="1" t="s">
        <v>16</v>
      </c>
      <c r="F3168" s="1" t="s">
        <v>41</v>
      </c>
      <c r="G3168" s="28">
        <v>43053</v>
      </c>
      <c r="H3168" s="3">
        <v>6134.97</v>
      </c>
      <c r="I3168" s="1" t="s">
        <v>18</v>
      </c>
      <c r="J3168" s="1" t="s">
        <v>19</v>
      </c>
      <c r="K3168" s="1" t="s">
        <v>28</v>
      </c>
      <c r="L3168" s="1" t="s">
        <v>20</v>
      </c>
      <c r="M3168" s="1" t="s">
        <v>53</v>
      </c>
      <c r="N3168" s="1" t="s">
        <v>22</v>
      </c>
      <c r="O3168" s="1" t="s">
        <v>20</v>
      </c>
      <c r="P3168" s="1" t="str">
        <f>IFERROR( LOOKUP(Table1[[#This Row],[Age]],$AO$3:$AO$8,$AP$3:$AP$8), "Out of Range")</f>
        <v>35-45</v>
      </c>
      <c r="Q3168" s="1" t="str">
        <f>TEXT(Table1[[#This Row],[Date Joined]],"DD")</f>
        <v>14</v>
      </c>
      <c r="R3168" s="1" t="str">
        <f>TEXT(Table1[[#This Row],[Date Joined]],"MMM")</f>
        <v>Nov</v>
      </c>
      <c r="S3168" s="1" t="str">
        <f>TEXT(Table1[[#This Row],[Date Joined]],"YYYY")</f>
        <v>2017</v>
      </c>
    </row>
    <row r="3169" spans="1:19" x14ac:dyDescent="0.3">
      <c r="A3169" s="1" t="s">
        <v>3276</v>
      </c>
      <c r="B3169" s="1" t="s">
        <v>84</v>
      </c>
      <c r="C3169" s="1" t="s">
        <v>15</v>
      </c>
      <c r="D3169" s="2">
        <v>40</v>
      </c>
      <c r="E3169" s="1" t="s">
        <v>16</v>
      </c>
      <c r="F3169" s="1" t="s">
        <v>17</v>
      </c>
      <c r="G3169" s="28">
        <v>43053</v>
      </c>
      <c r="H3169" s="3">
        <v>73864.929999999993</v>
      </c>
      <c r="I3169" s="1" t="s">
        <v>18</v>
      </c>
      <c r="J3169" s="1" t="s">
        <v>27</v>
      </c>
      <c r="K3169" s="1" t="s">
        <v>28</v>
      </c>
      <c r="L3169" s="1" t="s">
        <v>28</v>
      </c>
      <c r="M3169" s="1" t="s">
        <v>21</v>
      </c>
      <c r="N3169" s="1" t="s">
        <v>38</v>
      </c>
      <c r="O3169" s="1" t="s">
        <v>20</v>
      </c>
      <c r="P3169" s="1" t="str">
        <f>IFERROR( LOOKUP(Table1[[#This Row],[Age]],$AO$3:$AO$8,$AP$3:$AP$8), "Out of Range")</f>
        <v>35-45</v>
      </c>
      <c r="Q3169" s="1" t="str">
        <f>TEXT(Table1[[#This Row],[Date Joined]],"DD")</f>
        <v>14</v>
      </c>
      <c r="R3169" s="1" t="str">
        <f>TEXT(Table1[[#This Row],[Date Joined]],"MMM")</f>
        <v>Nov</v>
      </c>
      <c r="S3169" s="1" t="str">
        <f>TEXT(Table1[[#This Row],[Date Joined]],"YYYY")</f>
        <v>2017</v>
      </c>
    </row>
    <row r="3170" spans="1:19" x14ac:dyDescent="0.3">
      <c r="A3170" s="1" t="s">
        <v>3277</v>
      </c>
      <c r="B3170" s="1" t="s">
        <v>66</v>
      </c>
      <c r="C3170" s="1" t="s">
        <v>24</v>
      </c>
      <c r="D3170" s="2">
        <v>35</v>
      </c>
      <c r="E3170" s="1" t="s">
        <v>16</v>
      </c>
      <c r="F3170" s="1" t="s">
        <v>26</v>
      </c>
      <c r="G3170" s="28">
        <v>43053</v>
      </c>
      <c r="H3170" s="3">
        <v>5481.79</v>
      </c>
      <c r="I3170" s="1" t="s">
        <v>18</v>
      </c>
      <c r="J3170" s="1" t="s">
        <v>27</v>
      </c>
      <c r="K3170" s="1" t="s">
        <v>20</v>
      </c>
      <c r="L3170" s="1" t="s">
        <v>20</v>
      </c>
      <c r="M3170" s="1" t="s">
        <v>21</v>
      </c>
      <c r="N3170" s="1" t="s">
        <v>22</v>
      </c>
      <c r="O3170" s="1" t="s">
        <v>20</v>
      </c>
      <c r="P3170" s="1" t="str">
        <f>IFERROR( LOOKUP(Table1[[#This Row],[Age]],$AO$3:$AO$8,$AP$3:$AP$8), "Out of Range")</f>
        <v>35-45</v>
      </c>
      <c r="Q3170" s="1" t="str">
        <f>TEXT(Table1[[#This Row],[Date Joined]],"DD")</f>
        <v>14</v>
      </c>
      <c r="R3170" s="1" t="str">
        <f>TEXT(Table1[[#This Row],[Date Joined]],"MMM")</f>
        <v>Nov</v>
      </c>
      <c r="S3170" s="1" t="str">
        <f>TEXT(Table1[[#This Row],[Date Joined]],"YYYY")</f>
        <v>2017</v>
      </c>
    </row>
    <row r="3171" spans="1:19" x14ac:dyDescent="0.3">
      <c r="A3171" s="1" t="s">
        <v>3278</v>
      </c>
      <c r="B3171" s="1" t="s">
        <v>86</v>
      </c>
      <c r="C3171" s="1" t="s">
        <v>24</v>
      </c>
      <c r="D3171" s="2">
        <v>41</v>
      </c>
      <c r="E3171" s="1" t="s">
        <v>16</v>
      </c>
      <c r="F3171" s="1" t="s">
        <v>17</v>
      </c>
      <c r="G3171" s="28">
        <v>43053</v>
      </c>
      <c r="H3171" s="3">
        <v>31033.46</v>
      </c>
      <c r="I3171" s="1" t="s">
        <v>18</v>
      </c>
      <c r="J3171" s="1" t="s">
        <v>27</v>
      </c>
      <c r="K3171" s="1" t="s">
        <v>28</v>
      </c>
      <c r="L3171" s="1" t="s">
        <v>20</v>
      </c>
      <c r="M3171" s="1" t="s">
        <v>22</v>
      </c>
      <c r="N3171" s="1" t="s">
        <v>22</v>
      </c>
      <c r="O3171" s="1" t="s">
        <v>20</v>
      </c>
      <c r="P3171" s="1" t="str">
        <f>IFERROR( LOOKUP(Table1[[#This Row],[Age]],$AO$3:$AO$8,$AP$3:$AP$8), "Out of Range")</f>
        <v>35-45</v>
      </c>
      <c r="Q3171" s="1" t="str">
        <f>TEXT(Table1[[#This Row],[Date Joined]],"DD")</f>
        <v>14</v>
      </c>
      <c r="R3171" s="1" t="str">
        <f>TEXT(Table1[[#This Row],[Date Joined]],"MMM")</f>
        <v>Nov</v>
      </c>
      <c r="S3171" s="1" t="str">
        <f>TEXT(Table1[[#This Row],[Date Joined]],"YYYY")</f>
        <v>2017</v>
      </c>
    </row>
    <row r="3172" spans="1:19" x14ac:dyDescent="0.3">
      <c r="A3172" s="1" t="s">
        <v>2846</v>
      </c>
      <c r="B3172" s="1" t="s">
        <v>87</v>
      </c>
      <c r="C3172" s="1" t="s">
        <v>15</v>
      </c>
      <c r="D3172" s="2">
        <v>32</v>
      </c>
      <c r="E3172" s="1" t="s">
        <v>16</v>
      </c>
      <c r="F3172" s="1" t="s">
        <v>17</v>
      </c>
      <c r="G3172" s="28">
        <v>43030</v>
      </c>
      <c r="H3172" s="3">
        <v>8236.6299999999992</v>
      </c>
      <c r="I3172" s="1" t="s">
        <v>18</v>
      </c>
      <c r="J3172" s="1" t="s">
        <v>27</v>
      </c>
      <c r="K3172" s="1" t="s">
        <v>28</v>
      </c>
      <c r="L3172" s="1" t="s">
        <v>28</v>
      </c>
      <c r="M3172" s="1" t="s">
        <v>21</v>
      </c>
      <c r="N3172" s="1" t="s">
        <v>22</v>
      </c>
      <c r="O3172" s="1" t="s">
        <v>20</v>
      </c>
      <c r="P3172" s="1" t="str">
        <f>IFERROR( LOOKUP(Table1[[#This Row],[Age]],$AO$3:$AO$8,$AP$3:$AP$8), "Out of Range")</f>
        <v>26-35</v>
      </c>
      <c r="Q3172" s="1" t="str">
        <f>TEXT(Table1[[#This Row],[Date Joined]],"DD")</f>
        <v>22</v>
      </c>
      <c r="R3172" s="1" t="str">
        <f>TEXT(Table1[[#This Row],[Date Joined]],"MMM")</f>
        <v>Oct</v>
      </c>
      <c r="S3172" s="1" t="str">
        <f>TEXT(Table1[[#This Row],[Date Joined]],"YYYY")</f>
        <v>2017</v>
      </c>
    </row>
    <row r="3173" spans="1:19" x14ac:dyDescent="0.3">
      <c r="A3173" s="1" t="s">
        <v>3280</v>
      </c>
      <c r="B3173" s="1" t="s">
        <v>55</v>
      </c>
      <c r="C3173" s="1" t="s">
        <v>15</v>
      </c>
      <c r="D3173" s="2">
        <v>43</v>
      </c>
      <c r="E3173" s="1" t="s">
        <v>16</v>
      </c>
      <c r="F3173" s="1" t="s">
        <v>26</v>
      </c>
      <c r="G3173" s="28">
        <v>43053</v>
      </c>
      <c r="H3173" s="3">
        <v>7176.03</v>
      </c>
      <c r="I3173" s="1" t="s">
        <v>31</v>
      </c>
      <c r="J3173" s="1" t="s">
        <v>19</v>
      </c>
      <c r="K3173" s="1" t="s">
        <v>28</v>
      </c>
      <c r="L3173" s="1" t="s">
        <v>20</v>
      </c>
      <c r="M3173" s="1" t="s">
        <v>21</v>
      </c>
      <c r="N3173" s="1" t="s">
        <v>22</v>
      </c>
      <c r="O3173" s="1" t="s">
        <v>20</v>
      </c>
      <c r="P3173" s="1" t="str">
        <f>IFERROR( LOOKUP(Table1[[#This Row],[Age]],$AO$3:$AO$8,$AP$3:$AP$8), "Out of Range")</f>
        <v>35-45</v>
      </c>
      <c r="Q3173" s="1" t="str">
        <f>TEXT(Table1[[#This Row],[Date Joined]],"DD")</f>
        <v>14</v>
      </c>
      <c r="R3173" s="1" t="str">
        <f>TEXT(Table1[[#This Row],[Date Joined]],"MMM")</f>
        <v>Nov</v>
      </c>
      <c r="S3173" s="1" t="str">
        <f>TEXT(Table1[[#This Row],[Date Joined]],"YYYY")</f>
        <v>2017</v>
      </c>
    </row>
    <row r="3174" spans="1:19" x14ac:dyDescent="0.3">
      <c r="A3174" s="1" t="s">
        <v>3281</v>
      </c>
      <c r="B3174" s="1" t="s">
        <v>79</v>
      </c>
      <c r="C3174" s="1" t="s">
        <v>15</v>
      </c>
      <c r="D3174" s="2">
        <v>39</v>
      </c>
      <c r="E3174" s="1" t="s">
        <v>16</v>
      </c>
      <c r="F3174" s="1" t="s">
        <v>26</v>
      </c>
      <c r="G3174" s="28">
        <v>43053</v>
      </c>
      <c r="H3174" s="3">
        <v>5128.03</v>
      </c>
      <c r="I3174" s="1" t="s">
        <v>49</v>
      </c>
      <c r="J3174" s="1" t="s">
        <v>32</v>
      </c>
      <c r="K3174" s="1" t="s">
        <v>28</v>
      </c>
      <c r="L3174" s="1" t="s">
        <v>20</v>
      </c>
      <c r="M3174" s="1" t="s">
        <v>53</v>
      </c>
      <c r="N3174" s="1" t="s">
        <v>29</v>
      </c>
      <c r="O3174" s="1" t="s">
        <v>20</v>
      </c>
      <c r="P3174" s="1" t="str">
        <f>IFERROR( LOOKUP(Table1[[#This Row],[Age]],$AO$3:$AO$8,$AP$3:$AP$8), "Out of Range")</f>
        <v>35-45</v>
      </c>
      <c r="Q3174" s="1" t="str">
        <f>TEXT(Table1[[#This Row],[Date Joined]],"DD")</f>
        <v>14</v>
      </c>
      <c r="R3174" s="1" t="str">
        <f>TEXT(Table1[[#This Row],[Date Joined]],"MMM")</f>
        <v>Nov</v>
      </c>
      <c r="S3174" s="1" t="str">
        <f>TEXT(Table1[[#This Row],[Date Joined]],"YYYY")</f>
        <v>2017</v>
      </c>
    </row>
    <row r="3175" spans="1:19" x14ac:dyDescent="0.3">
      <c r="A3175" s="1" t="s">
        <v>3282</v>
      </c>
      <c r="B3175" s="1" t="s">
        <v>104</v>
      </c>
      <c r="C3175" s="1" t="s">
        <v>15</v>
      </c>
      <c r="D3175" s="2">
        <v>36</v>
      </c>
      <c r="E3175" s="1" t="s">
        <v>16</v>
      </c>
      <c r="F3175" s="1" t="s">
        <v>17</v>
      </c>
      <c r="G3175" s="28">
        <v>43053</v>
      </c>
      <c r="H3175" s="3">
        <v>12028.45</v>
      </c>
      <c r="I3175" s="1" t="s">
        <v>31</v>
      </c>
      <c r="J3175" s="1" t="s">
        <v>32</v>
      </c>
      <c r="K3175" s="1" t="s">
        <v>20</v>
      </c>
      <c r="L3175" s="1" t="s">
        <v>20</v>
      </c>
      <c r="M3175" s="1" t="s">
        <v>21</v>
      </c>
      <c r="N3175" s="1" t="s">
        <v>22</v>
      </c>
      <c r="O3175" s="1" t="s">
        <v>20</v>
      </c>
      <c r="P3175" s="1" t="str">
        <f>IFERROR( LOOKUP(Table1[[#This Row],[Age]],$AO$3:$AO$8,$AP$3:$AP$8), "Out of Range")</f>
        <v>35-45</v>
      </c>
      <c r="Q3175" s="1" t="str">
        <f>TEXT(Table1[[#This Row],[Date Joined]],"DD")</f>
        <v>14</v>
      </c>
      <c r="R3175" s="1" t="str">
        <f>TEXT(Table1[[#This Row],[Date Joined]],"MMM")</f>
        <v>Nov</v>
      </c>
      <c r="S3175" s="1" t="str">
        <f>TEXT(Table1[[#This Row],[Date Joined]],"YYYY")</f>
        <v>2017</v>
      </c>
    </row>
    <row r="3176" spans="1:19" x14ac:dyDescent="0.3">
      <c r="A3176" s="1" t="s">
        <v>2873</v>
      </c>
      <c r="B3176" s="1" t="s">
        <v>96</v>
      </c>
      <c r="C3176" s="1" t="s">
        <v>24</v>
      </c>
      <c r="D3176" s="2">
        <v>32</v>
      </c>
      <c r="E3176" s="1" t="s">
        <v>16</v>
      </c>
      <c r="F3176" s="1" t="s">
        <v>26</v>
      </c>
      <c r="G3176" s="28">
        <v>43032</v>
      </c>
      <c r="H3176" s="3">
        <v>56618.9</v>
      </c>
      <c r="I3176" s="1" t="s">
        <v>18</v>
      </c>
      <c r="J3176" s="1" t="s">
        <v>27</v>
      </c>
      <c r="K3176" s="1" t="s">
        <v>28</v>
      </c>
      <c r="L3176" s="1" t="s">
        <v>20</v>
      </c>
      <c r="M3176" s="1" t="s">
        <v>21</v>
      </c>
      <c r="N3176" s="1" t="s">
        <v>29</v>
      </c>
      <c r="O3176" s="1" t="s">
        <v>20</v>
      </c>
      <c r="P3176" s="1" t="str">
        <f>IFERROR( LOOKUP(Table1[[#This Row],[Age]],$AO$3:$AO$8,$AP$3:$AP$8), "Out of Range")</f>
        <v>26-35</v>
      </c>
      <c r="Q3176" s="1" t="str">
        <f>TEXT(Table1[[#This Row],[Date Joined]],"DD")</f>
        <v>24</v>
      </c>
      <c r="R3176" s="1" t="str">
        <f>TEXT(Table1[[#This Row],[Date Joined]],"MMM")</f>
        <v>Oct</v>
      </c>
      <c r="S3176" s="1" t="str">
        <f>TEXT(Table1[[#This Row],[Date Joined]],"YYYY")</f>
        <v>2017</v>
      </c>
    </row>
    <row r="3177" spans="1:19" x14ac:dyDescent="0.3">
      <c r="A3177" s="1" t="s">
        <v>3284</v>
      </c>
      <c r="B3177" s="1" t="s">
        <v>101</v>
      </c>
      <c r="C3177" s="1" t="s">
        <v>15</v>
      </c>
      <c r="D3177" s="2">
        <v>52</v>
      </c>
      <c r="E3177" s="1" t="s">
        <v>40</v>
      </c>
      <c r="F3177" s="1" t="s">
        <v>41</v>
      </c>
      <c r="G3177" s="28">
        <v>43053</v>
      </c>
      <c r="H3177" s="3">
        <v>165725.26999999999</v>
      </c>
      <c r="I3177" s="1" t="s">
        <v>49</v>
      </c>
      <c r="J3177" s="1" t="s">
        <v>27</v>
      </c>
      <c r="K3177" s="1" t="s">
        <v>28</v>
      </c>
      <c r="L3177" s="1" t="s">
        <v>20</v>
      </c>
      <c r="M3177" s="1" t="s">
        <v>22</v>
      </c>
      <c r="N3177" s="1" t="s">
        <v>22</v>
      </c>
      <c r="O3177" s="1" t="s">
        <v>20</v>
      </c>
      <c r="P3177" s="1" t="str">
        <f>IFERROR( LOOKUP(Table1[[#This Row],[Age]],$AO$3:$AO$8,$AP$3:$AP$8), "Out of Range")</f>
        <v>45-55</v>
      </c>
      <c r="Q3177" s="1" t="str">
        <f>TEXT(Table1[[#This Row],[Date Joined]],"DD")</f>
        <v>14</v>
      </c>
      <c r="R3177" s="1" t="str">
        <f>TEXT(Table1[[#This Row],[Date Joined]],"MMM")</f>
        <v>Nov</v>
      </c>
      <c r="S3177" s="1" t="str">
        <f>TEXT(Table1[[#This Row],[Date Joined]],"YYYY")</f>
        <v>2017</v>
      </c>
    </row>
    <row r="3178" spans="1:19" x14ac:dyDescent="0.3">
      <c r="A3178" s="1" t="s">
        <v>3285</v>
      </c>
      <c r="B3178" s="1" t="s">
        <v>104</v>
      </c>
      <c r="C3178" s="1" t="s">
        <v>24</v>
      </c>
      <c r="D3178" s="2">
        <v>55</v>
      </c>
      <c r="E3178" s="1" t="s">
        <v>40</v>
      </c>
      <c r="F3178" s="1" t="s">
        <v>41</v>
      </c>
      <c r="G3178" s="28">
        <v>43053</v>
      </c>
      <c r="H3178" s="3">
        <v>10991.81</v>
      </c>
      <c r="I3178" s="1" t="s">
        <v>31</v>
      </c>
      <c r="J3178" s="1" t="s">
        <v>27</v>
      </c>
      <c r="K3178" s="1" t="s">
        <v>20</v>
      </c>
      <c r="L3178" s="1" t="s">
        <v>20</v>
      </c>
      <c r="M3178" s="1" t="s">
        <v>53</v>
      </c>
      <c r="N3178" s="1" t="s">
        <v>69</v>
      </c>
      <c r="O3178" s="1" t="s">
        <v>28</v>
      </c>
      <c r="P3178" s="1" t="str">
        <f>IFERROR( LOOKUP(Table1[[#This Row],[Age]],$AO$3:$AO$8,$AP$3:$AP$8), "Out of Range")</f>
        <v>55-65</v>
      </c>
      <c r="Q3178" s="1" t="str">
        <f>TEXT(Table1[[#This Row],[Date Joined]],"DD")</f>
        <v>14</v>
      </c>
      <c r="R3178" s="1" t="str">
        <f>TEXT(Table1[[#This Row],[Date Joined]],"MMM")</f>
        <v>Nov</v>
      </c>
      <c r="S3178" s="1" t="str">
        <f>TEXT(Table1[[#This Row],[Date Joined]],"YYYY")</f>
        <v>2017</v>
      </c>
    </row>
    <row r="3179" spans="1:19" x14ac:dyDescent="0.3">
      <c r="A3179" s="1" t="s">
        <v>3286</v>
      </c>
      <c r="B3179" s="1" t="s">
        <v>67</v>
      </c>
      <c r="C3179" s="1" t="s">
        <v>24</v>
      </c>
      <c r="D3179" s="2">
        <v>55</v>
      </c>
      <c r="E3179" s="1" t="s">
        <v>40</v>
      </c>
      <c r="F3179" s="1" t="s">
        <v>41</v>
      </c>
      <c r="G3179" s="28">
        <v>43053</v>
      </c>
      <c r="H3179" s="3">
        <v>27917.67</v>
      </c>
      <c r="I3179" s="1" t="s">
        <v>31</v>
      </c>
      <c r="J3179" s="1" t="s">
        <v>32</v>
      </c>
      <c r="K3179" s="1" t="s">
        <v>28</v>
      </c>
      <c r="L3179" s="1" t="s">
        <v>20</v>
      </c>
      <c r="M3179" s="1" t="s">
        <v>21</v>
      </c>
      <c r="N3179" s="1" t="s">
        <v>22</v>
      </c>
      <c r="O3179" s="1" t="s">
        <v>20</v>
      </c>
      <c r="P3179" s="1" t="str">
        <f>IFERROR( LOOKUP(Table1[[#This Row],[Age]],$AO$3:$AO$8,$AP$3:$AP$8), "Out of Range")</f>
        <v>55-65</v>
      </c>
      <c r="Q3179" s="1" t="str">
        <f>TEXT(Table1[[#This Row],[Date Joined]],"DD")</f>
        <v>14</v>
      </c>
      <c r="R3179" s="1" t="str">
        <f>TEXT(Table1[[#This Row],[Date Joined]],"MMM")</f>
        <v>Nov</v>
      </c>
      <c r="S3179" s="1" t="str">
        <f>TEXT(Table1[[#This Row],[Date Joined]],"YYYY")</f>
        <v>2017</v>
      </c>
    </row>
    <row r="3180" spans="1:19" x14ac:dyDescent="0.3">
      <c r="A3180" s="1" t="s">
        <v>3287</v>
      </c>
      <c r="B3180" s="1" t="s">
        <v>44</v>
      </c>
      <c r="C3180" s="1" t="s">
        <v>15</v>
      </c>
      <c r="D3180" s="2">
        <v>51</v>
      </c>
      <c r="E3180" s="1" t="s">
        <v>40</v>
      </c>
      <c r="F3180" s="1" t="s">
        <v>26</v>
      </c>
      <c r="G3180" s="28">
        <v>43053</v>
      </c>
      <c r="H3180" s="3">
        <v>43651.13</v>
      </c>
      <c r="I3180" s="1" t="s">
        <v>18</v>
      </c>
      <c r="J3180" s="1" t="s">
        <v>27</v>
      </c>
      <c r="K3180" s="1" t="s">
        <v>20</v>
      </c>
      <c r="L3180" s="1" t="s">
        <v>28</v>
      </c>
      <c r="M3180" s="1" t="s">
        <v>21</v>
      </c>
      <c r="N3180" s="1" t="s">
        <v>22</v>
      </c>
      <c r="O3180" s="1" t="s">
        <v>20</v>
      </c>
      <c r="P3180" s="1" t="str">
        <f>IFERROR( LOOKUP(Table1[[#This Row],[Age]],$AO$3:$AO$8,$AP$3:$AP$8), "Out of Range")</f>
        <v>45-55</v>
      </c>
      <c r="Q3180" s="1" t="str">
        <f>TEXT(Table1[[#This Row],[Date Joined]],"DD")</f>
        <v>14</v>
      </c>
      <c r="R3180" s="1" t="str">
        <f>TEXT(Table1[[#This Row],[Date Joined]],"MMM")</f>
        <v>Nov</v>
      </c>
      <c r="S3180" s="1" t="str">
        <f>TEXT(Table1[[#This Row],[Date Joined]],"YYYY")</f>
        <v>2017</v>
      </c>
    </row>
    <row r="3181" spans="1:19" x14ac:dyDescent="0.3">
      <c r="A3181" s="1" t="s">
        <v>3288</v>
      </c>
      <c r="B3181" s="1" t="s">
        <v>92</v>
      </c>
      <c r="C3181" s="1" t="s">
        <v>15</v>
      </c>
      <c r="D3181" s="2">
        <v>49</v>
      </c>
      <c r="E3181" s="1" t="s">
        <v>40</v>
      </c>
      <c r="F3181" s="1" t="s">
        <v>41</v>
      </c>
      <c r="G3181" s="28">
        <v>43053</v>
      </c>
      <c r="H3181" s="3">
        <v>10269.780000000001</v>
      </c>
      <c r="I3181" s="1" t="s">
        <v>18</v>
      </c>
      <c r="J3181" s="1" t="s">
        <v>19</v>
      </c>
      <c r="K3181" s="1" t="s">
        <v>20</v>
      </c>
      <c r="L3181" s="1" t="s">
        <v>20</v>
      </c>
      <c r="M3181" s="1" t="s">
        <v>22</v>
      </c>
      <c r="N3181" s="1" t="s">
        <v>22</v>
      </c>
      <c r="O3181" s="1" t="s">
        <v>20</v>
      </c>
      <c r="P3181" s="1" t="str">
        <f>IFERROR( LOOKUP(Table1[[#This Row],[Age]],$AO$3:$AO$8,$AP$3:$AP$8), "Out of Range")</f>
        <v>45-55</v>
      </c>
      <c r="Q3181" s="1" t="str">
        <f>TEXT(Table1[[#This Row],[Date Joined]],"DD")</f>
        <v>14</v>
      </c>
      <c r="R3181" s="1" t="str">
        <f>TEXT(Table1[[#This Row],[Date Joined]],"MMM")</f>
        <v>Nov</v>
      </c>
      <c r="S3181" s="1" t="str">
        <f>TEXT(Table1[[#This Row],[Date Joined]],"YYYY")</f>
        <v>2017</v>
      </c>
    </row>
    <row r="3182" spans="1:19" x14ac:dyDescent="0.3">
      <c r="A3182" s="1" t="s">
        <v>3289</v>
      </c>
      <c r="B3182" s="1" t="s">
        <v>62</v>
      </c>
      <c r="C3182" s="1" t="s">
        <v>15</v>
      </c>
      <c r="D3182" s="2">
        <v>58</v>
      </c>
      <c r="E3182" s="1" t="s">
        <v>40</v>
      </c>
      <c r="F3182" s="1" t="s">
        <v>26</v>
      </c>
      <c r="G3182" s="28">
        <v>43053</v>
      </c>
      <c r="H3182" s="3">
        <v>97755.45</v>
      </c>
      <c r="I3182" s="1" t="s">
        <v>18</v>
      </c>
      <c r="J3182" s="1" t="s">
        <v>27</v>
      </c>
      <c r="K3182" s="1" t="s">
        <v>28</v>
      </c>
      <c r="L3182" s="1" t="s">
        <v>20</v>
      </c>
      <c r="M3182" s="1" t="s">
        <v>22</v>
      </c>
      <c r="N3182" s="1" t="s">
        <v>22</v>
      </c>
      <c r="O3182" s="1" t="s">
        <v>20</v>
      </c>
      <c r="P3182" s="1" t="str">
        <f>IFERROR( LOOKUP(Table1[[#This Row],[Age]],$AO$3:$AO$8,$AP$3:$AP$8), "Out of Range")</f>
        <v>55-65</v>
      </c>
      <c r="Q3182" s="1" t="str">
        <f>TEXT(Table1[[#This Row],[Date Joined]],"DD")</f>
        <v>14</v>
      </c>
      <c r="R3182" s="1" t="str">
        <f>TEXT(Table1[[#This Row],[Date Joined]],"MMM")</f>
        <v>Nov</v>
      </c>
      <c r="S3182" s="1" t="str">
        <f>TEXT(Table1[[#This Row],[Date Joined]],"YYYY")</f>
        <v>2017</v>
      </c>
    </row>
    <row r="3183" spans="1:19" x14ac:dyDescent="0.3">
      <c r="A3183" s="1" t="s">
        <v>3290</v>
      </c>
      <c r="B3183" s="1" t="s">
        <v>72</v>
      </c>
      <c r="C3183" s="1" t="s">
        <v>15</v>
      </c>
      <c r="D3183" s="2">
        <v>49</v>
      </c>
      <c r="E3183" s="1" t="s">
        <v>40</v>
      </c>
      <c r="F3183" s="1" t="s">
        <v>41</v>
      </c>
      <c r="G3183" s="28">
        <v>43053</v>
      </c>
      <c r="H3183" s="3">
        <v>67976.160000000003</v>
      </c>
      <c r="I3183" s="1" t="s">
        <v>18</v>
      </c>
      <c r="J3183" s="1" t="s">
        <v>27</v>
      </c>
      <c r="K3183" s="1" t="s">
        <v>28</v>
      </c>
      <c r="L3183" s="1" t="s">
        <v>20</v>
      </c>
      <c r="M3183" s="1" t="s">
        <v>21</v>
      </c>
      <c r="N3183" s="1" t="s">
        <v>38</v>
      </c>
      <c r="O3183" s="1" t="s">
        <v>20</v>
      </c>
      <c r="P3183" s="1" t="str">
        <f>IFERROR( LOOKUP(Table1[[#This Row],[Age]],$AO$3:$AO$8,$AP$3:$AP$8), "Out of Range")</f>
        <v>45-55</v>
      </c>
      <c r="Q3183" s="1" t="str">
        <f>TEXT(Table1[[#This Row],[Date Joined]],"DD")</f>
        <v>14</v>
      </c>
      <c r="R3183" s="1" t="str">
        <f>TEXT(Table1[[#This Row],[Date Joined]],"MMM")</f>
        <v>Nov</v>
      </c>
      <c r="S3183" s="1" t="str">
        <f>TEXT(Table1[[#This Row],[Date Joined]],"YYYY")</f>
        <v>2017</v>
      </c>
    </row>
    <row r="3184" spans="1:19" x14ac:dyDescent="0.3">
      <c r="A3184" s="1" t="s">
        <v>2894</v>
      </c>
      <c r="B3184" s="1" t="s">
        <v>73</v>
      </c>
      <c r="C3184" s="1" t="s">
        <v>24</v>
      </c>
      <c r="D3184" s="2">
        <v>32</v>
      </c>
      <c r="E3184" s="1" t="s">
        <v>16</v>
      </c>
      <c r="F3184" s="1" t="s">
        <v>17</v>
      </c>
      <c r="G3184" s="28">
        <v>43033</v>
      </c>
      <c r="H3184" s="3">
        <v>8012.96</v>
      </c>
      <c r="I3184" s="1" t="s">
        <v>18</v>
      </c>
      <c r="J3184" s="1" t="s">
        <v>27</v>
      </c>
      <c r="K3184" s="1" t="s">
        <v>20</v>
      </c>
      <c r="L3184" s="1" t="s">
        <v>20</v>
      </c>
      <c r="M3184" s="1" t="s">
        <v>22</v>
      </c>
      <c r="N3184" s="1" t="s">
        <v>22</v>
      </c>
      <c r="O3184" s="1" t="s">
        <v>20</v>
      </c>
      <c r="P3184" s="1" t="str">
        <f>IFERROR( LOOKUP(Table1[[#This Row],[Age]],$AO$3:$AO$8,$AP$3:$AP$8), "Out of Range")</f>
        <v>26-35</v>
      </c>
      <c r="Q3184" s="1" t="str">
        <f>TEXT(Table1[[#This Row],[Date Joined]],"DD")</f>
        <v>25</v>
      </c>
      <c r="R3184" s="1" t="str">
        <f>TEXT(Table1[[#This Row],[Date Joined]],"MMM")</f>
        <v>Oct</v>
      </c>
      <c r="S3184" s="1" t="str">
        <f>TEXT(Table1[[#This Row],[Date Joined]],"YYYY")</f>
        <v>2017</v>
      </c>
    </row>
    <row r="3185" spans="1:19" x14ac:dyDescent="0.3">
      <c r="A3185" s="1" t="s">
        <v>3292</v>
      </c>
      <c r="B3185" s="1" t="s">
        <v>50</v>
      </c>
      <c r="C3185" s="1" t="s">
        <v>24</v>
      </c>
      <c r="D3185" s="2">
        <v>48</v>
      </c>
      <c r="E3185" s="1" t="s">
        <v>40</v>
      </c>
      <c r="F3185" s="1" t="s">
        <v>41</v>
      </c>
      <c r="G3185" s="28">
        <v>43053</v>
      </c>
      <c r="H3185" s="3">
        <v>14562.82</v>
      </c>
      <c r="I3185" s="1" t="s">
        <v>18</v>
      </c>
      <c r="J3185" s="1" t="s">
        <v>27</v>
      </c>
      <c r="K3185" s="1" t="s">
        <v>28</v>
      </c>
      <c r="L3185" s="1" t="s">
        <v>28</v>
      </c>
      <c r="M3185" s="1" t="s">
        <v>22</v>
      </c>
      <c r="N3185" s="1" t="s">
        <v>22</v>
      </c>
      <c r="O3185" s="1" t="s">
        <v>20</v>
      </c>
      <c r="P3185" s="1" t="str">
        <f>IFERROR( LOOKUP(Table1[[#This Row],[Age]],$AO$3:$AO$8,$AP$3:$AP$8), "Out of Range")</f>
        <v>45-55</v>
      </c>
      <c r="Q3185" s="1" t="str">
        <f>TEXT(Table1[[#This Row],[Date Joined]],"DD")</f>
        <v>14</v>
      </c>
      <c r="R3185" s="1" t="str">
        <f>TEXT(Table1[[#This Row],[Date Joined]],"MMM")</f>
        <v>Nov</v>
      </c>
      <c r="S3185" s="1" t="str">
        <f>TEXT(Table1[[#This Row],[Date Joined]],"YYYY")</f>
        <v>2017</v>
      </c>
    </row>
    <row r="3186" spans="1:19" x14ac:dyDescent="0.3">
      <c r="A3186" s="1" t="s">
        <v>3293</v>
      </c>
      <c r="B3186" s="1" t="s">
        <v>93</v>
      </c>
      <c r="C3186" s="1" t="s">
        <v>15</v>
      </c>
      <c r="D3186" s="2">
        <v>39</v>
      </c>
      <c r="E3186" s="1" t="s">
        <v>34</v>
      </c>
      <c r="F3186" s="1" t="s">
        <v>17</v>
      </c>
      <c r="G3186" s="28">
        <v>43053</v>
      </c>
      <c r="H3186" s="3">
        <v>215830.43</v>
      </c>
      <c r="I3186" s="1" t="s">
        <v>31</v>
      </c>
      <c r="J3186" s="1" t="s">
        <v>32</v>
      </c>
      <c r="K3186" s="1" t="s">
        <v>20</v>
      </c>
      <c r="L3186" s="1" t="s">
        <v>20</v>
      </c>
      <c r="M3186" s="1" t="s">
        <v>21</v>
      </c>
      <c r="N3186" s="1" t="s">
        <v>22</v>
      </c>
      <c r="O3186" s="1" t="s">
        <v>28</v>
      </c>
      <c r="P3186" s="1" t="str">
        <f>IFERROR( LOOKUP(Table1[[#This Row],[Age]],$AO$3:$AO$8,$AP$3:$AP$8), "Out of Range")</f>
        <v>35-45</v>
      </c>
      <c r="Q3186" s="1" t="str">
        <f>TEXT(Table1[[#This Row],[Date Joined]],"DD")</f>
        <v>14</v>
      </c>
      <c r="R3186" s="1" t="str">
        <f>TEXT(Table1[[#This Row],[Date Joined]],"MMM")</f>
        <v>Nov</v>
      </c>
      <c r="S3186" s="1" t="str">
        <f>TEXT(Table1[[#This Row],[Date Joined]],"YYYY")</f>
        <v>2017</v>
      </c>
    </row>
    <row r="3187" spans="1:19" x14ac:dyDescent="0.3">
      <c r="A3187" s="1" t="s">
        <v>2915</v>
      </c>
      <c r="B3187" s="1" t="s">
        <v>72</v>
      </c>
      <c r="C3187" s="1" t="s">
        <v>15</v>
      </c>
      <c r="D3187" s="2">
        <v>32</v>
      </c>
      <c r="E3187" s="1" t="s">
        <v>16</v>
      </c>
      <c r="F3187" s="1" t="s">
        <v>26</v>
      </c>
      <c r="G3187" s="28">
        <v>43034</v>
      </c>
      <c r="H3187" s="3">
        <v>52674.69</v>
      </c>
      <c r="I3187" s="1" t="s">
        <v>31</v>
      </c>
      <c r="J3187" s="1" t="s">
        <v>27</v>
      </c>
      <c r="K3187" s="1" t="s">
        <v>20</v>
      </c>
      <c r="L3187" s="1" t="s">
        <v>20</v>
      </c>
      <c r="M3187" s="1" t="s">
        <v>21</v>
      </c>
      <c r="N3187" s="1" t="s">
        <v>22</v>
      </c>
      <c r="O3187" s="1" t="s">
        <v>20</v>
      </c>
      <c r="P3187" s="1" t="str">
        <f>IFERROR( LOOKUP(Table1[[#This Row],[Age]],$AO$3:$AO$8,$AP$3:$AP$8), "Out of Range")</f>
        <v>26-35</v>
      </c>
      <c r="Q3187" s="1" t="str">
        <f>TEXT(Table1[[#This Row],[Date Joined]],"DD")</f>
        <v>26</v>
      </c>
      <c r="R3187" s="1" t="str">
        <f>TEXT(Table1[[#This Row],[Date Joined]],"MMM")</f>
        <v>Oct</v>
      </c>
      <c r="S3187" s="1" t="str">
        <f>TEXT(Table1[[#This Row],[Date Joined]],"YYYY")</f>
        <v>2017</v>
      </c>
    </row>
    <row r="3188" spans="1:19" x14ac:dyDescent="0.3">
      <c r="A3188" s="1" t="s">
        <v>2925</v>
      </c>
      <c r="B3188" s="1" t="s">
        <v>60</v>
      </c>
      <c r="C3188" s="1" t="s">
        <v>15</v>
      </c>
      <c r="D3188" s="2">
        <v>32</v>
      </c>
      <c r="E3188" s="1" t="s">
        <v>16</v>
      </c>
      <c r="F3188" s="1" t="s">
        <v>17</v>
      </c>
      <c r="G3188" s="28">
        <v>43034</v>
      </c>
      <c r="H3188" s="3">
        <v>42901.19</v>
      </c>
      <c r="I3188" s="1" t="s">
        <v>31</v>
      </c>
      <c r="J3188" s="1" t="s">
        <v>32</v>
      </c>
      <c r="K3188" s="1" t="s">
        <v>28</v>
      </c>
      <c r="L3188" s="1" t="s">
        <v>20</v>
      </c>
      <c r="M3188" s="1" t="s">
        <v>22</v>
      </c>
      <c r="N3188" s="1" t="s">
        <v>22</v>
      </c>
      <c r="O3188" s="1" t="s">
        <v>20</v>
      </c>
      <c r="P3188" s="1" t="str">
        <f>IFERROR( LOOKUP(Table1[[#This Row],[Age]],$AO$3:$AO$8,$AP$3:$AP$8), "Out of Range")</f>
        <v>26-35</v>
      </c>
      <c r="Q3188" s="1" t="str">
        <f>TEXT(Table1[[#This Row],[Date Joined]],"DD")</f>
        <v>26</v>
      </c>
      <c r="R3188" s="1" t="str">
        <f>TEXT(Table1[[#This Row],[Date Joined]],"MMM")</f>
        <v>Oct</v>
      </c>
      <c r="S3188" s="1" t="str">
        <f>TEXT(Table1[[#This Row],[Date Joined]],"YYYY")</f>
        <v>2017</v>
      </c>
    </row>
    <row r="3189" spans="1:19" x14ac:dyDescent="0.3">
      <c r="A3189" s="1" t="s">
        <v>3296</v>
      </c>
      <c r="B3189" s="1" t="s">
        <v>58</v>
      </c>
      <c r="C3189" s="1" t="s">
        <v>15</v>
      </c>
      <c r="D3189" s="2">
        <v>47</v>
      </c>
      <c r="E3189" s="1" t="s">
        <v>34</v>
      </c>
      <c r="F3189" s="1" t="s">
        <v>26</v>
      </c>
      <c r="G3189" s="28">
        <v>43053</v>
      </c>
      <c r="H3189" s="3">
        <v>145075.46</v>
      </c>
      <c r="I3189" s="1" t="s">
        <v>18</v>
      </c>
      <c r="J3189" s="1" t="s">
        <v>27</v>
      </c>
      <c r="K3189" s="1" t="s">
        <v>20</v>
      </c>
      <c r="L3189" s="1" t="s">
        <v>20</v>
      </c>
      <c r="M3189" s="1" t="s">
        <v>21</v>
      </c>
      <c r="N3189" s="1" t="s">
        <v>22</v>
      </c>
      <c r="O3189" s="1" t="s">
        <v>28</v>
      </c>
      <c r="P3189" s="1" t="str">
        <f>IFERROR( LOOKUP(Table1[[#This Row],[Age]],$AO$3:$AO$8,$AP$3:$AP$8), "Out of Range")</f>
        <v>45-55</v>
      </c>
      <c r="Q3189" s="1" t="str">
        <f>TEXT(Table1[[#This Row],[Date Joined]],"DD")</f>
        <v>14</v>
      </c>
      <c r="R3189" s="1" t="str">
        <f>TEXT(Table1[[#This Row],[Date Joined]],"MMM")</f>
        <v>Nov</v>
      </c>
      <c r="S3189" s="1" t="str">
        <f>TEXT(Table1[[#This Row],[Date Joined]],"YYYY")</f>
        <v>2017</v>
      </c>
    </row>
    <row r="3190" spans="1:19" x14ac:dyDescent="0.3">
      <c r="A3190" s="1" t="s">
        <v>3297</v>
      </c>
      <c r="B3190" s="1" t="s">
        <v>91</v>
      </c>
      <c r="C3190" s="1" t="s">
        <v>15</v>
      </c>
      <c r="D3190" s="2">
        <v>48</v>
      </c>
      <c r="E3190" s="1" t="s">
        <v>16</v>
      </c>
      <c r="F3190" s="1" t="s">
        <v>17</v>
      </c>
      <c r="G3190" s="28">
        <v>43054</v>
      </c>
      <c r="H3190" s="3">
        <v>6116.16</v>
      </c>
      <c r="I3190" s="1" t="s">
        <v>49</v>
      </c>
      <c r="J3190" s="1" t="s">
        <v>32</v>
      </c>
      <c r="K3190" s="1" t="s">
        <v>28</v>
      </c>
      <c r="L3190" s="1" t="s">
        <v>20</v>
      </c>
      <c r="M3190" s="1" t="s">
        <v>22</v>
      </c>
      <c r="N3190" s="1" t="s">
        <v>22</v>
      </c>
      <c r="O3190" s="1" t="s">
        <v>20</v>
      </c>
      <c r="P3190" s="1" t="str">
        <f>IFERROR( LOOKUP(Table1[[#This Row],[Age]],$AO$3:$AO$8,$AP$3:$AP$8), "Out of Range")</f>
        <v>45-55</v>
      </c>
      <c r="Q3190" s="1" t="str">
        <f>TEXT(Table1[[#This Row],[Date Joined]],"DD")</f>
        <v>15</v>
      </c>
      <c r="R3190" s="1" t="str">
        <f>TEXT(Table1[[#This Row],[Date Joined]],"MMM")</f>
        <v>Nov</v>
      </c>
      <c r="S3190" s="1" t="str">
        <f>TEXT(Table1[[#This Row],[Date Joined]],"YYYY")</f>
        <v>2017</v>
      </c>
    </row>
    <row r="3191" spans="1:19" x14ac:dyDescent="0.3">
      <c r="A3191" s="1" t="s">
        <v>3298</v>
      </c>
      <c r="B3191" s="1" t="s">
        <v>83</v>
      </c>
      <c r="C3191" s="1" t="s">
        <v>24</v>
      </c>
      <c r="D3191" s="2">
        <v>44</v>
      </c>
      <c r="E3191" s="1" t="s">
        <v>16</v>
      </c>
      <c r="F3191" s="1" t="s">
        <v>17</v>
      </c>
      <c r="G3191" s="28">
        <v>43054</v>
      </c>
      <c r="H3191" s="3">
        <v>14592.4</v>
      </c>
      <c r="I3191" s="1" t="s">
        <v>18</v>
      </c>
      <c r="J3191" s="1" t="s">
        <v>19</v>
      </c>
      <c r="K3191" s="1" t="s">
        <v>28</v>
      </c>
      <c r="L3191" s="1" t="s">
        <v>20</v>
      </c>
      <c r="M3191" s="1" t="s">
        <v>22</v>
      </c>
      <c r="N3191" s="1" t="s">
        <v>22</v>
      </c>
      <c r="O3191" s="1" t="s">
        <v>20</v>
      </c>
      <c r="P3191" s="1" t="str">
        <f>IFERROR( LOOKUP(Table1[[#This Row],[Age]],$AO$3:$AO$8,$AP$3:$AP$8), "Out of Range")</f>
        <v>35-45</v>
      </c>
      <c r="Q3191" s="1" t="str">
        <f>TEXT(Table1[[#This Row],[Date Joined]],"DD")</f>
        <v>15</v>
      </c>
      <c r="R3191" s="1" t="str">
        <f>TEXT(Table1[[#This Row],[Date Joined]],"MMM")</f>
        <v>Nov</v>
      </c>
      <c r="S3191" s="1" t="str">
        <f>TEXT(Table1[[#This Row],[Date Joined]],"YYYY")</f>
        <v>2017</v>
      </c>
    </row>
    <row r="3192" spans="1:19" x14ac:dyDescent="0.3">
      <c r="A3192" s="1" t="s">
        <v>2953</v>
      </c>
      <c r="B3192" s="1" t="s">
        <v>35</v>
      </c>
      <c r="C3192" s="1" t="s">
        <v>24</v>
      </c>
      <c r="D3192" s="2">
        <v>32</v>
      </c>
      <c r="E3192" s="1" t="s">
        <v>25</v>
      </c>
      <c r="F3192" s="1" t="s">
        <v>41</v>
      </c>
      <c r="G3192" s="28">
        <v>43034</v>
      </c>
      <c r="H3192" s="3">
        <v>29118.09</v>
      </c>
      <c r="I3192" s="1" t="s">
        <v>18</v>
      </c>
      <c r="J3192" s="1" t="s">
        <v>27</v>
      </c>
      <c r="K3192" s="1" t="s">
        <v>28</v>
      </c>
      <c r="L3192" s="1" t="s">
        <v>20</v>
      </c>
      <c r="M3192" s="1" t="s">
        <v>22</v>
      </c>
      <c r="N3192" s="1" t="s">
        <v>22</v>
      </c>
      <c r="O3192" s="1" t="s">
        <v>20</v>
      </c>
      <c r="P3192" s="1" t="str">
        <f>IFERROR( LOOKUP(Table1[[#This Row],[Age]],$AO$3:$AO$8,$AP$3:$AP$8), "Out of Range")</f>
        <v>26-35</v>
      </c>
      <c r="Q3192" s="1" t="str">
        <f>TEXT(Table1[[#This Row],[Date Joined]],"DD")</f>
        <v>26</v>
      </c>
      <c r="R3192" s="1" t="str">
        <f>TEXT(Table1[[#This Row],[Date Joined]],"MMM")</f>
        <v>Oct</v>
      </c>
      <c r="S3192" s="1" t="str">
        <f>TEXT(Table1[[#This Row],[Date Joined]],"YYYY")</f>
        <v>2017</v>
      </c>
    </row>
    <row r="3193" spans="1:19" x14ac:dyDescent="0.3">
      <c r="A3193" s="1" t="s">
        <v>2954</v>
      </c>
      <c r="B3193" s="1" t="s">
        <v>72</v>
      </c>
      <c r="C3193" s="1" t="s">
        <v>24</v>
      </c>
      <c r="D3193" s="2">
        <v>32</v>
      </c>
      <c r="E3193" s="1" t="s">
        <v>25</v>
      </c>
      <c r="F3193" s="1" t="s">
        <v>17</v>
      </c>
      <c r="G3193" s="28">
        <v>43034</v>
      </c>
      <c r="H3193" s="3">
        <v>64663.67</v>
      </c>
      <c r="I3193" s="1" t="s">
        <v>18</v>
      </c>
      <c r="J3193" s="1" t="s">
        <v>32</v>
      </c>
      <c r="K3193" s="1" t="s">
        <v>20</v>
      </c>
      <c r="L3193" s="1" t="s">
        <v>20</v>
      </c>
      <c r="M3193" s="1" t="s">
        <v>21</v>
      </c>
      <c r="N3193" s="1" t="s">
        <v>22</v>
      </c>
      <c r="O3193" s="1" t="s">
        <v>28</v>
      </c>
      <c r="P3193" s="1" t="str">
        <f>IFERROR( LOOKUP(Table1[[#This Row],[Age]],$AO$3:$AO$8,$AP$3:$AP$8), "Out of Range")</f>
        <v>26-35</v>
      </c>
      <c r="Q3193" s="1" t="str">
        <f>TEXT(Table1[[#This Row],[Date Joined]],"DD")</f>
        <v>26</v>
      </c>
      <c r="R3193" s="1" t="str">
        <f>TEXT(Table1[[#This Row],[Date Joined]],"MMM")</f>
        <v>Oct</v>
      </c>
      <c r="S3193" s="1" t="str">
        <f>TEXT(Table1[[#This Row],[Date Joined]],"YYYY")</f>
        <v>2017</v>
      </c>
    </row>
    <row r="3194" spans="1:19" x14ac:dyDescent="0.3">
      <c r="A3194" s="1" t="s">
        <v>3301</v>
      </c>
      <c r="B3194" s="1" t="s">
        <v>72</v>
      </c>
      <c r="C3194" s="1" t="s">
        <v>24</v>
      </c>
      <c r="D3194" s="2">
        <v>36</v>
      </c>
      <c r="E3194" s="1" t="s">
        <v>16</v>
      </c>
      <c r="F3194" s="1" t="s">
        <v>26</v>
      </c>
      <c r="G3194" s="28">
        <v>43054</v>
      </c>
      <c r="H3194" s="3">
        <v>28245.43</v>
      </c>
      <c r="I3194" s="1" t="s">
        <v>18</v>
      </c>
      <c r="J3194" s="1" t="s">
        <v>32</v>
      </c>
      <c r="K3194" s="1" t="s">
        <v>20</v>
      </c>
      <c r="L3194" s="1" t="s">
        <v>20</v>
      </c>
      <c r="M3194" s="1" t="s">
        <v>21</v>
      </c>
      <c r="N3194" s="1" t="s">
        <v>22</v>
      </c>
      <c r="O3194" s="1" t="s">
        <v>20</v>
      </c>
      <c r="P3194" s="1" t="str">
        <f>IFERROR( LOOKUP(Table1[[#This Row],[Age]],$AO$3:$AO$8,$AP$3:$AP$8), "Out of Range")</f>
        <v>35-45</v>
      </c>
      <c r="Q3194" s="1" t="str">
        <f>TEXT(Table1[[#This Row],[Date Joined]],"DD")</f>
        <v>15</v>
      </c>
      <c r="R3194" s="1" t="str">
        <f>TEXT(Table1[[#This Row],[Date Joined]],"MMM")</f>
        <v>Nov</v>
      </c>
      <c r="S3194" s="1" t="str">
        <f>TEXT(Table1[[#This Row],[Date Joined]],"YYYY")</f>
        <v>2017</v>
      </c>
    </row>
    <row r="3195" spans="1:19" x14ac:dyDescent="0.3">
      <c r="A3195" s="1" t="s">
        <v>2963</v>
      </c>
      <c r="B3195" s="1" t="s">
        <v>99</v>
      </c>
      <c r="C3195" s="1" t="s">
        <v>24</v>
      </c>
      <c r="D3195" s="2">
        <v>32</v>
      </c>
      <c r="E3195" s="1" t="s">
        <v>34</v>
      </c>
      <c r="F3195" s="1" t="s">
        <v>17</v>
      </c>
      <c r="G3195" s="28">
        <v>43035</v>
      </c>
      <c r="H3195" s="3">
        <v>10861.81</v>
      </c>
      <c r="I3195" s="1" t="s">
        <v>31</v>
      </c>
      <c r="J3195" s="1" t="s">
        <v>27</v>
      </c>
      <c r="K3195" s="1" t="s">
        <v>20</v>
      </c>
      <c r="L3195" s="1" t="s">
        <v>28</v>
      </c>
      <c r="M3195" s="1" t="s">
        <v>21</v>
      </c>
      <c r="N3195" s="1" t="s">
        <v>22</v>
      </c>
      <c r="O3195" s="1" t="s">
        <v>20</v>
      </c>
      <c r="P3195" s="1" t="str">
        <f>IFERROR( LOOKUP(Table1[[#This Row],[Age]],$AO$3:$AO$8,$AP$3:$AP$8), "Out of Range")</f>
        <v>26-35</v>
      </c>
      <c r="Q3195" s="1" t="str">
        <f>TEXT(Table1[[#This Row],[Date Joined]],"DD")</f>
        <v>27</v>
      </c>
      <c r="R3195" s="1" t="str">
        <f>TEXT(Table1[[#This Row],[Date Joined]],"MMM")</f>
        <v>Oct</v>
      </c>
      <c r="S3195" s="1" t="str">
        <f>TEXT(Table1[[#This Row],[Date Joined]],"YYYY")</f>
        <v>2017</v>
      </c>
    </row>
    <row r="3196" spans="1:19" x14ac:dyDescent="0.3">
      <c r="A3196" s="1" t="s">
        <v>3303</v>
      </c>
      <c r="B3196" s="1" t="s">
        <v>101</v>
      </c>
      <c r="C3196" s="1" t="s">
        <v>24</v>
      </c>
      <c r="D3196" s="2">
        <v>35</v>
      </c>
      <c r="E3196" s="1" t="s">
        <v>16</v>
      </c>
      <c r="F3196" s="1" t="s">
        <v>17</v>
      </c>
      <c r="G3196" s="28">
        <v>43054</v>
      </c>
      <c r="H3196" s="3">
        <v>46828.93</v>
      </c>
      <c r="I3196" s="1" t="s">
        <v>31</v>
      </c>
      <c r="J3196" s="1" t="s">
        <v>22</v>
      </c>
      <c r="K3196" s="1" t="s">
        <v>20</v>
      </c>
      <c r="L3196" s="1" t="s">
        <v>28</v>
      </c>
      <c r="M3196" s="1" t="s">
        <v>21</v>
      </c>
      <c r="N3196" s="1" t="s">
        <v>22</v>
      </c>
      <c r="O3196" s="1" t="s">
        <v>20</v>
      </c>
      <c r="P3196" s="1" t="str">
        <f>IFERROR( LOOKUP(Table1[[#This Row],[Age]],$AO$3:$AO$8,$AP$3:$AP$8), "Out of Range")</f>
        <v>35-45</v>
      </c>
      <c r="Q3196" s="1" t="str">
        <f>TEXT(Table1[[#This Row],[Date Joined]],"DD")</f>
        <v>15</v>
      </c>
      <c r="R3196" s="1" t="str">
        <f>TEXT(Table1[[#This Row],[Date Joined]],"MMM")</f>
        <v>Nov</v>
      </c>
      <c r="S3196" s="1" t="str">
        <f>TEXT(Table1[[#This Row],[Date Joined]],"YYYY")</f>
        <v>2017</v>
      </c>
    </row>
    <row r="3197" spans="1:19" x14ac:dyDescent="0.3">
      <c r="A3197" s="1" t="s">
        <v>2978</v>
      </c>
      <c r="B3197" s="1" t="s">
        <v>105</v>
      </c>
      <c r="C3197" s="1" t="s">
        <v>24</v>
      </c>
      <c r="D3197" s="2">
        <v>32</v>
      </c>
      <c r="E3197" s="1" t="s">
        <v>16</v>
      </c>
      <c r="F3197" s="1" t="s">
        <v>17</v>
      </c>
      <c r="G3197" s="28">
        <v>43036</v>
      </c>
      <c r="H3197" s="3">
        <v>101618.6</v>
      </c>
      <c r="I3197" s="1" t="s">
        <v>18</v>
      </c>
      <c r="J3197" s="1" t="s">
        <v>27</v>
      </c>
      <c r="K3197" s="1" t="s">
        <v>28</v>
      </c>
      <c r="L3197" s="1" t="s">
        <v>20</v>
      </c>
      <c r="M3197" s="1" t="s">
        <v>53</v>
      </c>
      <c r="N3197" s="1" t="s">
        <v>22</v>
      </c>
      <c r="O3197" s="1" t="s">
        <v>20</v>
      </c>
      <c r="P3197" s="1" t="str">
        <f>IFERROR( LOOKUP(Table1[[#This Row],[Age]],$AO$3:$AO$8,$AP$3:$AP$8), "Out of Range")</f>
        <v>26-35</v>
      </c>
      <c r="Q3197" s="1" t="str">
        <f>TEXT(Table1[[#This Row],[Date Joined]],"DD")</f>
        <v>28</v>
      </c>
      <c r="R3197" s="1" t="str">
        <f>TEXT(Table1[[#This Row],[Date Joined]],"MMM")</f>
        <v>Oct</v>
      </c>
      <c r="S3197" s="1" t="str">
        <f>TEXT(Table1[[#This Row],[Date Joined]],"YYYY")</f>
        <v>2017</v>
      </c>
    </row>
    <row r="3198" spans="1:19" x14ac:dyDescent="0.3">
      <c r="A3198" s="1" t="s">
        <v>3016</v>
      </c>
      <c r="B3198" s="1" t="s">
        <v>101</v>
      </c>
      <c r="C3198" s="1" t="s">
        <v>24</v>
      </c>
      <c r="D3198" s="2">
        <v>32</v>
      </c>
      <c r="E3198" s="1" t="s">
        <v>25</v>
      </c>
      <c r="F3198" s="1" t="s">
        <v>41</v>
      </c>
      <c r="G3198" s="28">
        <v>43037</v>
      </c>
      <c r="H3198" s="3">
        <v>23668.57</v>
      </c>
      <c r="I3198" s="1" t="s">
        <v>18</v>
      </c>
      <c r="J3198" s="1" t="s">
        <v>32</v>
      </c>
      <c r="K3198" s="1" t="s">
        <v>20</v>
      </c>
      <c r="L3198" s="1" t="s">
        <v>20</v>
      </c>
      <c r="M3198" s="1" t="s">
        <v>21</v>
      </c>
      <c r="N3198" s="1" t="s">
        <v>22</v>
      </c>
      <c r="O3198" s="1" t="s">
        <v>20</v>
      </c>
      <c r="P3198" s="1" t="str">
        <f>IFERROR( LOOKUP(Table1[[#This Row],[Age]],$AO$3:$AO$8,$AP$3:$AP$8), "Out of Range")</f>
        <v>26-35</v>
      </c>
      <c r="Q3198" s="1" t="str">
        <f>TEXT(Table1[[#This Row],[Date Joined]],"DD")</f>
        <v>29</v>
      </c>
      <c r="R3198" s="1" t="str">
        <f>TEXT(Table1[[#This Row],[Date Joined]],"MMM")</f>
        <v>Oct</v>
      </c>
      <c r="S3198" s="1" t="str">
        <f>TEXT(Table1[[#This Row],[Date Joined]],"YYYY")</f>
        <v>2017</v>
      </c>
    </row>
    <row r="3199" spans="1:19" x14ac:dyDescent="0.3">
      <c r="A3199" s="1" t="s">
        <v>3018</v>
      </c>
      <c r="B3199" s="1" t="s">
        <v>63</v>
      </c>
      <c r="C3199" s="1" t="s">
        <v>24</v>
      </c>
      <c r="D3199" s="2">
        <v>32</v>
      </c>
      <c r="E3199" s="1" t="s">
        <v>16</v>
      </c>
      <c r="F3199" s="1" t="s">
        <v>17</v>
      </c>
      <c r="G3199" s="28">
        <v>43038</v>
      </c>
      <c r="H3199" s="3">
        <v>25506.240000000002</v>
      </c>
      <c r="I3199" s="1" t="s">
        <v>18</v>
      </c>
      <c r="J3199" s="1" t="s">
        <v>27</v>
      </c>
      <c r="K3199" s="1" t="s">
        <v>20</v>
      </c>
      <c r="L3199" s="1" t="s">
        <v>20</v>
      </c>
      <c r="M3199" s="1" t="s">
        <v>21</v>
      </c>
      <c r="N3199" s="1" t="s">
        <v>22</v>
      </c>
      <c r="O3199" s="1" t="s">
        <v>20</v>
      </c>
      <c r="P3199" s="1" t="str">
        <f>IFERROR( LOOKUP(Table1[[#This Row],[Age]],$AO$3:$AO$8,$AP$3:$AP$8), "Out of Range")</f>
        <v>26-35</v>
      </c>
      <c r="Q3199" s="1" t="str">
        <f>TEXT(Table1[[#This Row],[Date Joined]],"DD")</f>
        <v>30</v>
      </c>
      <c r="R3199" s="1" t="str">
        <f>TEXT(Table1[[#This Row],[Date Joined]],"MMM")</f>
        <v>Oct</v>
      </c>
      <c r="S3199" s="1" t="str">
        <f>TEXT(Table1[[#This Row],[Date Joined]],"YYYY")</f>
        <v>2017</v>
      </c>
    </row>
    <row r="3200" spans="1:19" x14ac:dyDescent="0.3">
      <c r="A3200" s="1" t="s">
        <v>3021</v>
      </c>
      <c r="B3200" s="1" t="s">
        <v>64</v>
      </c>
      <c r="C3200" s="1" t="s">
        <v>15</v>
      </c>
      <c r="D3200" s="2">
        <v>32</v>
      </c>
      <c r="E3200" s="1" t="s">
        <v>16</v>
      </c>
      <c r="F3200" s="1" t="s">
        <v>17</v>
      </c>
      <c r="G3200" s="28">
        <v>43038</v>
      </c>
      <c r="H3200" s="3">
        <v>41182.28</v>
      </c>
      <c r="I3200" s="1" t="s">
        <v>18</v>
      </c>
      <c r="J3200" s="1" t="s">
        <v>32</v>
      </c>
      <c r="K3200" s="1" t="s">
        <v>20</v>
      </c>
      <c r="L3200" s="1" t="s">
        <v>28</v>
      </c>
      <c r="M3200" s="1" t="s">
        <v>21</v>
      </c>
      <c r="N3200" s="1" t="s">
        <v>22</v>
      </c>
      <c r="O3200" s="1" t="s">
        <v>20</v>
      </c>
      <c r="P3200" s="1" t="str">
        <f>IFERROR( LOOKUP(Table1[[#This Row],[Age]],$AO$3:$AO$8,$AP$3:$AP$8), "Out of Range")</f>
        <v>26-35</v>
      </c>
      <c r="Q3200" s="1" t="str">
        <f>TEXT(Table1[[#This Row],[Date Joined]],"DD")</f>
        <v>30</v>
      </c>
      <c r="R3200" s="1" t="str">
        <f>TEXT(Table1[[#This Row],[Date Joined]],"MMM")</f>
        <v>Oct</v>
      </c>
      <c r="S3200" s="1" t="str">
        <f>TEXT(Table1[[#This Row],[Date Joined]],"YYYY")</f>
        <v>2017</v>
      </c>
    </row>
    <row r="3201" spans="1:19" x14ac:dyDescent="0.3">
      <c r="A3201" s="1" t="s">
        <v>3308</v>
      </c>
      <c r="B3201" s="1" t="s">
        <v>36</v>
      </c>
      <c r="C3201" s="1" t="s">
        <v>15</v>
      </c>
      <c r="D3201" s="2">
        <v>37</v>
      </c>
      <c r="E3201" s="1" t="s">
        <v>34</v>
      </c>
      <c r="F3201" s="1" t="s">
        <v>17</v>
      </c>
      <c r="G3201" s="28">
        <v>43054</v>
      </c>
      <c r="H3201" s="3">
        <v>88796.57</v>
      </c>
      <c r="I3201" s="1" t="s">
        <v>18</v>
      </c>
      <c r="J3201" s="1" t="s">
        <v>32</v>
      </c>
      <c r="K3201" s="1" t="s">
        <v>28</v>
      </c>
      <c r="L3201" s="1" t="s">
        <v>20</v>
      </c>
      <c r="M3201" s="1" t="s">
        <v>21</v>
      </c>
      <c r="N3201" s="1" t="s">
        <v>22</v>
      </c>
      <c r="O3201" s="1" t="s">
        <v>20</v>
      </c>
      <c r="P3201" s="1" t="str">
        <f>IFERROR( LOOKUP(Table1[[#This Row],[Age]],$AO$3:$AO$8,$AP$3:$AP$8), "Out of Range")</f>
        <v>35-45</v>
      </c>
      <c r="Q3201" s="1" t="str">
        <f>TEXT(Table1[[#This Row],[Date Joined]],"DD")</f>
        <v>15</v>
      </c>
      <c r="R3201" s="1" t="str">
        <f>TEXT(Table1[[#This Row],[Date Joined]],"MMM")</f>
        <v>Nov</v>
      </c>
      <c r="S3201" s="1" t="str">
        <f>TEXT(Table1[[#This Row],[Date Joined]],"YYYY")</f>
        <v>2017</v>
      </c>
    </row>
    <row r="3202" spans="1:19" x14ac:dyDescent="0.3">
      <c r="A3202" s="1" t="s">
        <v>3037</v>
      </c>
      <c r="B3202" s="1" t="s">
        <v>30</v>
      </c>
      <c r="C3202" s="1" t="s">
        <v>24</v>
      </c>
      <c r="D3202" s="2">
        <v>32</v>
      </c>
      <c r="E3202" s="1" t="s">
        <v>16</v>
      </c>
      <c r="F3202" s="1" t="s">
        <v>17</v>
      </c>
      <c r="G3202" s="28">
        <v>43039</v>
      </c>
      <c r="H3202" s="3">
        <v>39149.31</v>
      </c>
      <c r="I3202" s="1" t="s">
        <v>31</v>
      </c>
      <c r="J3202" s="1" t="s">
        <v>32</v>
      </c>
      <c r="K3202" s="1" t="s">
        <v>20</v>
      </c>
      <c r="L3202" s="1" t="s">
        <v>20</v>
      </c>
      <c r="M3202" s="1" t="s">
        <v>21</v>
      </c>
      <c r="N3202" s="1" t="s">
        <v>22</v>
      </c>
      <c r="O3202" s="1" t="s">
        <v>20</v>
      </c>
      <c r="P3202" s="1" t="str">
        <f>IFERROR( LOOKUP(Table1[[#This Row],[Age]],$AO$3:$AO$8,$AP$3:$AP$8), "Out of Range")</f>
        <v>26-35</v>
      </c>
      <c r="Q3202" s="1" t="str">
        <f>TEXT(Table1[[#This Row],[Date Joined]],"DD")</f>
        <v>31</v>
      </c>
      <c r="R3202" s="1" t="str">
        <f>TEXT(Table1[[#This Row],[Date Joined]],"MMM")</f>
        <v>Oct</v>
      </c>
      <c r="S3202" s="1" t="str">
        <f>TEXT(Table1[[#This Row],[Date Joined]],"YYYY")</f>
        <v>2017</v>
      </c>
    </row>
    <row r="3203" spans="1:19" x14ac:dyDescent="0.3">
      <c r="A3203" s="1" t="s">
        <v>3310</v>
      </c>
      <c r="B3203" s="1" t="s">
        <v>103</v>
      </c>
      <c r="C3203" s="1" t="s">
        <v>24</v>
      </c>
      <c r="D3203" s="2">
        <v>40</v>
      </c>
      <c r="E3203" s="1" t="s">
        <v>16</v>
      </c>
      <c r="F3203" s="1" t="s">
        <v>17</v>
      </c>
      <c r="G3203" s="28">
        <v>43055</v>
      </c>
      <c r="H3203" s="3">
        <v>47836.33</v>
      </c>
      <c r="I3203" s="1" t="s">
        <v>18</v>
      </c>
      <c r="J3203" s="1" t="s">
        <v>27</v>
      </c>
      <c r="K3203" s="1" t="s">
        <v>20</v>
      </c>
      <c r="L3203" s="1" t="s">
        <v>20</v>
      </c>
      <c r="M3203" s="1" t="s">
        <v>21</v>
      </c>
      <c r="N3203" s="1" t="s">
        <v>22</v>
      </c>
      <c r="O3203" s="1" t="s">
        <v>20</v>
      </c>
      <c r="P3203" s="1" t="str">
        <f>IFERROR( LOOKUP(Table1[[#This Row],[Age]],$AO$3:$AO$8,$AP$3:$AP$8), "Out of Range")</f>
        <v>35-45</v>
      </c>
      <c r="Q3203" s="1" t="str">
        <f>TEXT(Table1[[#This Row],[Date Joined]],"DD")</f>
        <v>16</v>
      </c>
      <c r="R3203" s="1" t="str">
        <f>TEXT(Table1[[#This Row],[Date Joined]],"MMM")</f>
        <v>Nov</v>
      </c>
      <c r="S3203" s="1" t="str">
        <f>TEXT(Table1[[#This Row],[Date Joined]],"YYYY")</f>
        <v>2017</v>
      </c>
    </row>
    <row r="3204" spans="1:19" x14ac:dyDescent="0.3">
      <c r="A3204" s="1" t="s">
        <v>3311</v>
      </c>
      <c r="B3204" s="1" t="s">
        <v>106</v>
      </c>
      <c r="C3204" s="1" t="s">
        <v>15</v>
      </c>
      <c r="D3204" s="2">
        <v>37</v>
      </c>
      <c r="E3204" s="1" t="s">
        <v>16</v>
      </c>
      <c r="F3204" s="1" t="s">
        <v>17</v>
      </c>
      <c r="G3204" s="28">
        <v>43055</v>
      </c>
      <c r="H3204" s="3">
        <v>6370.63</v>
      </c>
      <c r="I3204" s="1" t="s">
        <v>18</v>
      </c>
      <c r="J3204" s="1" t="s">
        <v>19</v>
      </c>
      <c r="K3204" s="1" t="s">
        <v>20</v>
      </c>
      <c r="L3204" s="1" t="s">
        <v>20</v>
      </c>
      <c r="M3204" s="1" t="s">
        <v>53</v>
      </c>
      <c r="N3204" s="1" t="s">
        <v>69</v>
      </c>
      <c r="O3204" s="1" t="s">
        <v>28</v>
      </c>
      <c r="P3204" s="1" t="str">
        <f>IFERROR( LOOKUP(Table1[[#This Row],[Age]],$AO$3:$AO$8,$AP$3:$AP$8), "Out of Range")</f>
        <v>35-45</v>
      </c>
      <c r="Q3204" s="1" t="str">
        <f>TEXT(Table1[[#This Row],[Date Joined]],"DD")</f>
        <v>16</v>
      </c>
      <c r="R3204" s="1" t="str">
        <f>TEXT(Table1[[#This Row],[Date Joined]],"MMM")</f>
        <v>Nov</v>
      </c>
      <c r="S3204" s="1" t="str">
        <f>TEXT(Table1[[#This Row],[Date Joined]],"YYYY")</f>
        <v>2017</v>
      </c>
    </row>
    <row r="3205" spans="1:19" x14ac:dyDescent="0.3">
      <c r="A3205" s="1" t="s">
        <v>3040</v>
      </c>
      <c r="B3205" s="1" t="s">
        <v>95</v>
      </c>
      <c r="C3205" s="1" t="s">
        <v>24</v>
      </c>
      <c r="D3205" s="2">
        <v>32</v>
      </c>
      <c r="E3205" s="1" t="s">
        <v>16</v>
      </c>
      <c r="F3205" s="1" t="s">
        <v>41</v>
      </c>
      <c r="G3205" s="28">
        <v>43039</v>
      </c>
      <c r="H3205" s="3">
        <v>1042.43</v>
      </c>
      <c r="I3205" s="1" t="s">
        <v>18</v>
      </c>
      <c r="J3205" s="1" t="s">
        <v>19</v>
      </c>
      <c r="K3205" s="1" t="s">
        <v>28</v>
      </c>
      <c r="L3205" s="1" t="s">
        <v>20</v>
      </c>
      <c r="M3205" s="1" t="s">
        <v>21</v>
      </c>
      <c r="N3205" s="1" t="s">
        <v>22</v>
      </c>
      <c r="O3205" s="1" t="s">
        <v>20</v>
      </c>
      <c r="P3205" s="1" t="str">
        <f>IFERROR( LOOKUP(Table1[[#This Row],[Age]],$AO$3:$AO$8,$AP$3:$AP$8), "Out of Range")</f>
        <v>26-35</v>
      </c>
      <c r="Q3205" s="1" t="str">
        <f>TEXT(Table1[[#This Row],[Date Joined]],"DD")</f>
        <v>31</v>
      </c>
      <c r="R3205" s="1" t="str">
        <f>TEXT(Table1[[#This Row],[Date Joined]],"MMM")</f>
        <v>Oct</v>
      </c>
      <c r="S3205" s="1" t="str">
        <f>TEXT(Table1[[#This Row],[Date Joined]],"YYYY")</f>
        <v>2017</v>
      </c>
    </row>
    <row r="3206" spans="1:19" x14ac:dyDescent="0.3">
      <c r="A3206" s="1" t="s">
        <v>3313</v>
      </c>
      <c r="B3206" s="1" t="s">
        <v>45</v>
      </c>
      <c r="C3206" s="1" t="s">
        <v>15</v>
      </c>
      <c r="D3206" s="2">
        <v>40</v>
      </c>
      <c r="E3206" s="1" t="s">
        <v>16</v>
      </c>
      <c r="F3206" s="1" t="s">
        <v>17</v>
      </c>
      <c r="G3206" s="28">
        <v>43055</v>
      </c>
      <c r="H3206" s="3">
        <v>83238.94</v>
      </c>
      <c r="I3206" s="1" t="s">
        <v>18</v>
      </c>
      <c r="J3206" s="1" t="s">
        <v>19</v>
      </c>
      <c r="K3206" s="1" t="s">
        <v>28</v>
      </c>
      <c r="L3206" s="1" t="s">
        <v>20</v>
      </c>
      <c r="M3206" s="1" t="s">
        <v>21</v>
      </c>
      <c r="N3206" s="1" t="s">
        <v>22</v>
      </c>
      <c r="O3206" s="1" t="s">
        <v>20</v>
      </c>
      <c r="P3206" s="1" t="str">
        <f>IFERROR( LOOKUP(Table1[[#This Row],[Age]],$AO$3:$AO$8,$AP$3:$AP$8), "Out of Range")</f>
        <v>35-45</v>
      </c>
      <c r="Q3206" s="1" t="str">
        <f>TEXT(Table1[[#This Row],[Date Joined]],"DD")</f>
        <v>16</v>
      </c>
      <c r="R3206" s="1" t="str">
        <f>TEXT(Table1[[#This Row],[Date Joined]],"MMM")</f>
        <v>Nov</v>
      </c>
      <c r="S3206" s="1" t="str">
        <f>TEXT(Table1[[#This Row],[Date Joined]],"YYYY")</f>
        <v>2017</v>
      </c>
    </row>
    <row r="3207" spans="1:19" x14ac:dyDescent="0.3">
      <c r="A3207" s="1" t="s">
        <v>3314</v>
      </c>
      <c r="B3207" s="1" t="s">
        <v>104</v>
      </c>
      <c r="C3207" s="1" t="s">
        <v>24</v>
      </c>
      <c r="D3207" s="2">
        <v>35</v>
      </c>
      <c r="E3207" s="1" t="s">
        <v>16</v>
      </c>
      <c r="F3207" s="1" t="s">
        <v>17</v>
      </c>
      <c r="G3207" s="28">
        <v>43055</v>
      </c>
      <c r="H3207" s="3">
        <v>12232.7</v>
      </c>
      <c r="I3207" s="1" t="s">
        <v>18</v>
      </c>
      <c r="J3207" s="1" t="s">
        <v>19</v>
      </c>
      <c r="K3207" s="1" t="s">
        <v>20</v>
      </c>
      <c r="L3207" s="1" t="s">
        <v>20</v>
      </c>
      <c r="M3207" s="1" t="s">
        <v>53</v>
      </c>
      <c r="N3207" s="1" t="s">
        <v>29</v>
      </c>
      <c r="O3207" s="1" t="s">
        <v>20</v>
      </c>
      <c r="P3207" s="1" t="str">
        <f>IFERROR( LOOKUP(Table1[[#This Row],[Age]],$AO$3:$AO$8,$AP$3:$AP$8), "Out of Range")</f>
        <v>35-45</v>
      </c>
      <c r="Q3207" s="1" t="str">
        <f>TEXT(Table1[[#This Row],[Date Joined]],"DD")</f>
        <v>16</v>
      </c>
      <c r="R3207" s="1" t="str">
        <f>TEXT(Table1[[#This Row],[Date Joined]],"MMM")</f>
        <v>Nov</v>
      </c>
      <c r="S3207" s="1" t="str">
        <f>TEXT(Table1[[#This Row],[Date Joined]],"YYYY")</f>
        <v>2017</v>
      </c>
    </row>
    <row r="3208" spans="1:19" x14ac:dyDescent="0.3">
      <c r="A3208" s="1" t="s">
        <v>3041</v>
      </c>
      <c r="B3208" s="1" t="s">
        <v>100</v>
      </c>
      <c r="C3208" s="1" t="s">
        <v>24</v>
      </c>
      <c r="D3208" s="2">
        <v>32</v>
      </c>
      <c r="E3208" s="1" t="s">
        <v>16</v>
      </c>
      <c r="F3208" s="1" t="s">
        <v>17</v>
      </c>
      <c r="G3208" s="28">
        <v>43039</v>
      </c>
      <c r="H3208" s="3">
        <v>38005.629999999997</v>
      </c>
      <c r="I3208" s="1" t="s">
        <v>31</v>
      </c>
      <c r="J3208" s="1" t="s">
        <v>32</v>
      </c>
      <c r="K3208" s="1" t="s">
        <v>20</v>
      </c>
      <c r="L3208" s="1" t="s">
        <v>20</v>
      </c>
      <c r="M3208" s="1" t="s">
        <v>21</v>
      </c>
      <c r="N3208" s="1" t="s">
        <v>22</v>
      </c>
      <c r="O3208" s="1" t="s">
        <v>20</v>
      </c>
      <c r="P3208" s="1" t="str">
        <f>IFERROR( LOOKUP(Table1[[#This Row],[Age]],$AO$3:$AO$8,$AP$3:$AP$8), "Out of Range")</f>
        <v>26-35</v>
      </c>
      <c r="Q3208" s="1" t="str">
        <f>TEXT(Table1[[#This Row],[Date Joined]],"DD")</f>
        <v>31</v>
      </c>
      <c r="R3208" s="1" t="str">
        <f>TEXT(Table1[[#This Row],[Date Joined]],"MMM")</f>
        <v>Oct</v>
      </c>
      <c r="S3208" s="1" t="str">
        <f>TEXT(Table1[[#This Row],[Date Joined]],"YYYY")</f>
        <v>2017</v>
      </c>
    </row>
    <row r="3209" spans="1:19" x14ac:dyDescent="0.3">
      <c r="A3209" s="1" t="s">
        <v>3316</v>
      </c>
      <c r="B3209" s="1" t="s">
        <v>78</v>
      </c>
      <c r="C3209" s="1" t="s">
        <v>15</v>
      </c>
      <c r="D3209" s="2">
        <v>35</v>
      </c>
      <c r="E3209" s="1" t="s">
        <v>16</v>
      </c>
      <c r="F3209" s="1" t="s">
        <v>17</v>
      </c>
      <c r="G3209" s="28">
        <v>43055</v>
      </c>
      <c r="H3209" s="3">
        <v>15359.18</v>
      </c>
      <c r="I3209" s="1" t="s">
        <v>18</v>
      </c>
      <c r="J3209" s="1" t="s">
        <v>32</v>
      </c>
      <c r="K3209" s="1" t="s">
        <v>20</v>
      </c>
      <c r="L3209" s="1" t="s">
        <v>20</v>
      </c>
      <c r="M3209" s="1" t="s">
        <v>21</v>
      </c>
      <c r="N3209" s="1" t="s">
        <v>22</v>
      </c>
      <c r="O3209" s="1" t="s">
        <v>20</v>
      </c>
      <c r="P3209" s="1" t="str">
        <f>IFERROR( LOOKUP(Table1[[#This Row],[Age]],$AO$3:$AO$8,$AP$3:$AP$8), "Out of Range")</f>
        <v>35-45</v>
      </c>
      <c r="Q3209" s="1" t="str">
        <f>TEXT(Table1[[#This Row],[Date Joined]],"DD")</f>
        <v>16</v>
      </c>
      <c r="R3209" s="1" t="str">
        <f>TEXT(Table1[[#This Row],[Date Joined]],"MMM")</f>
        <v>Nov</v>
      </c>
      <c r="S3209" s="1" t="str">
        <f>TEXT(Table1[[#This Row],[Date Joined]],"YYYY")</f>
        <v>2017</v>
      </c>
    </row>
    <row r="3210" spans="1:19" x14ac:dyDescent="0.3">
      <c r="A3210" s="1" t="s">
        <v>3107</v>
      </c>
      <c r="B3210" s="1" t="s">
        <v>30</v>
      </c>
      <c r="C3210" s="1" t="s">
        <v>24</v>
      </c>
      <c r="D3210" s="2">
        <v>32</v>
      </c>
      <c r="E3210" s="1" t="s">
        <v>16</v>
      </c>
      <c r="F3210" s="1" t="s">
        <v>17</v>
      </c>
      <c r="G3210" s="28">
        <v>43042</v>
      </c>
      <c r="H3210" s="3">
        <v>66635.460000000006</v>
      </c>
      <c r="I3210" s="1" t="s">
        <v>31</v>
      </c>
      <c r="J3210" s="1" t="s">
        <v>32</v>
      </c>
      <c r="K3210" s="1" t="s">
        <v>20</v>
      </c>
      <c r="L3210" s="1" t="s">
        <v>20</v>
      </c>
      <c r="M3210" s="1" t="s">
        <v>21</v>
      </c>
      <c r="N3210" s="1" t="s">
        <v>22</v>
      </c>
      <c r="O3210" s="1" t="s">
        <v>20</v>
      </c>
      <c r="P3210" s="1" t="str">
        <f>IFERROR( LOOKUP(Table1[[#This Row],[Age]],$AO$3:$AO$8,$AP$3:$AP$8), "Out of Range")</f>
        <v>26-35</v>
      </c>
      <c r="Q3210" s="1" t="str">
        <f>TEXT(Table1[[#This Row],[Date Joined]],"DD")</f>
        <v>03</v>
      </c>
      <c r="R3210" s="1" t="str">
        <f>TEXT(Table1[[#This Row],[Date Joined]],"MMM")</f>
        <v>Nov</v>
      </c>
      <c r="S3210" s="1" t="str">
        <f>TEXT(Table1[[#This Row],[Date Joined]],"YYYY")</f>
        <v>2017</v>
      </c>
    </row>
    <row r="3211" spans="1:19" x14ac:dyDescent="0.3">
      <c r="A3211" s="1" t="s">
        <v>3318</v>
      </c>
      <c r="B3211" s="1" t="s">
        <v>52</v>
      </c>
      <c r="C3211" s="1" t="s">
        <v>24</v>
      </c>
      <c r="D3211" s="2">
        <v>50</v>
      </c>
      <c r="E3211" s="1" t="s">
        <v>16</v>
      </c>
      <c r="F3211" s="1" t="s">
        <v>17</v>
      </c>
      <c r="G3211" s="28">
        <v>43055</v>
      </c>
      <c r="H3211" s="3">
        <v>75534.990000000005</v>
      </c>
      <c r="I3211" s="1" t="s">
        <v>18</v>
      </c>
      <c r="J3211" s="1" t="s">
        <v>27</v>
      </c>
      <c r="K3211" s="1" t="s">
        <v>20</v>
      </c>
      <c r="L3211" s="1" t="s">
        <v>28</v>
      </c>
      <c r="M3211" s="1" t="s">
        <v>21</v>
      </c>
      <c r="N3211" s="1" t="s">
        <v>22</v>
      </c>
      <c r="O3211" s="1" t="s">
        <v>20</v>
      </c>
      <c r="P3211" s="1" t="str">
        <f>IFERROR( LOOKUP(Table1[[#This Row],[Age]],$AO$3:$AO$8,$AP$3:$AP$8), "Out of Range")</f>
        <v>45-55</v>
      </c>
      <c r="Q3211" s="1" t="str">
        <f>TEXT(Table1[[#This Row],[Date Joined]],"DD")</f>
        <v>16</v>
      </c>
      <c r="R3211" s="1" t="str">
        <f>TEXT(Table1[[#This Row],[Date Joined]],"MMM")</f>
        <v>Nov</v>
      </c>
      <c r="S3211" s="1" t="str">
        <f>TEXT(Table1[[#This Row],[Date Joined]],"YYYY")</f>
        <v>2017</v>
      </c>
    </row>
    <row r="3212" spans="1:19" x14ac:dyDescent="0.3">
      <c r="A3212" s="1" t="s">
        <v>3319</v>
      </c>
      <c r="B3212" s="1" t="s">
        <v>85</v>
      </c>
      <c r="C3212" s="1" t="s">
        <v>15</v>
      </c>
      <c r="D3212" s="2">
        <v>44</v>
      </c>
      <c r="E3212" s="1" t="s">
        <v>16</v>
      </c>
      <c r="F3212" s="1" t="s">
        <v>17</v>
      </c>
      <c r="G3212" s="28">
        <v>43055</v>
      </c>
      <c r="H3212" s="3">
        <v>13671.88</v>
      </c>
      <c r="I3212" s="1" t="s">
        <v>18</v>
      </c>
      <c r="J3212" s="1" t="s">
        <v>27</v>
      </c>
      <c r="K3212" s="1" t="s">
        <v>20</v>
      </c>
      <c r="L3212" s="1" t="s">
        <v>20</v>
      </c>
      <c r="M3212" s="1" t="s">
        <v>21</v>
      </c>
      <c r="N3212" s="1" t="s">
        <v>22</v>
      </c>
      <c r="O3212" s="1" t="s">
        <v>20</v>
      </c>
      <c r="P3212" s="1" t="str">
        <f>IFERROR( LOOKUP(Table1[[#This Row],[Age]],$AO$3:$AO$8,$AP$3:$AP$8), "Out of Range")</f>
        <v>35-45</v>
      </c>
      <c r="Q3212" s="1" t="str">
        <f>TEXT(Table1[[#This Row],[Date Joined]],"DD")</f>
        <v>16</v>
      </c>
      <c r="R3212" s="1" t="str">
        <f>TEXT(Table1[[#This Row],[Date Joined]],"MMM")</f>
        <v>Nov</v>
      </c>
      <c r="S3212" s="1" t="str">
        <f>TEXT(Table1[[#This Row],[Date Joined]],"YYYY")</f>
        <v>2017</v>
      </c>
    </row>
    <row r="3213" spans="1:19" x14ac:dyDescent="0.3">
      <c r="A3213" s="1" t="s">
        <v>3320</v>
      </c>
      <c r="B3213" s="1" t="s">
        <v>36</v>
      </c>
      <c r="C3213" s="1" t="s">
        <v>15</v>
      </c>
      <c r="D3213" s="2">
        <v>38</v>
      </c>
      <c r="E3213" s="1" t="s">
        <v>16</v>
      </c>
      <c r="F3213" s="1" t="s">
        <v>17</v>
      </c>
      <c r="G3213" s="28">
        <v>43055</v>
      </c>
      <c r="H3213" s="3">
        <v>30204.91</v>
      </c>
      <c r="I3213" s="1" t="s">
        <v>18</v>
      </c>
      <c r="J3213" s="1" t="s">
        <v>27</v>
      </c>
      <c r="K3213" s="1" t="s">
        <v>28</v>
      </c>
      <c r="L3213" s="1" t="s">
        <v>20</v>
      </c>
      <c r="M3213" s="1" t="s">
        <v>53</v>
      </c>
      <c r="N3213" s="1" t="s">
        <v>22</v>
      </c>
      <c r="O3213" s="1" t="s">
        <v>20</v>
      </c>
      <c r="P3213" s="1" t="str">
        <f>IFERROR( LOOKUP(Table1[[#This Row],[Age]],$AO$3:$AO$8,$AP$3:$AP$8), "Out of Range")</f>
        <v>35-45</v>
      </c>
      <c r="Q3213" s="1" t="str">
        <f>TEXT(Table1[[#This Row],[Date Joined]],"DD")</f>
        <v>16</v>
      </c>
      <c r="R3213" s="1" t="str">
        <f>TEXT(Table1[[#This Row],[Date Joined]],"MMM")</f>
        <v>Nov</v>
      </c>
      <c r="S3213" s="1" t="str">
        <f>TEXT(Table1[[#This Row],[Date Joined]],"YYYY")</f>
        <v>2017</v>
      </c>
    </row>
    <row r="3214" spans="1:19" x14ac:dyDescent="0.3">
      <c r="A3214" s="1" t="s">
        <v>3321</v>
      </c>
      <c r="B3214" s="1" t="s">
        <v>79</v>
      </c>
      <c r="C3214" s="1" t="s">
        <v>15</v>
      </c>
      <c r="D3214" s="2">
        <v>45</v>
      </c>
      <c r="E3214" s="1" t="s">
        <v>16</v>
      </c>
      <c r="F3214" s="1" t="s">
        <v>17</v>
      </c>
      <c r="G3214" s="28">
        <v>43055</v>
      </c>
      <c r="H3214" s="3">
        <v>3699.3</v>
      </c>
      <c r="I3214" s="1" t="s">
        <v>18</v>
      </c>
      <c r="J3214" s="1" t="s">
        <v>32</v>
      </c>
      <c r="K3214" s="1" t="s">
        <v>28</v>
      </c>
      <c r="L3214" s="1" t="s">
        <v>20</v>
      </c>
      <c r="M3214" s="1" t="s">
        <v>53</v>
      </c>
      <c r="N3214" s="1" t="s">
        <v>22</v>
      </c>
      <c r="O3214" s="1" t="s">
        <v>20</v>
      </c>
      <c r="P3214" s="1" t="str">
        <f>IFERROR( LOOKUP(Table1[[#This Row],[Age]],$AO$3:$AO$8,$AP$3:$AP$8), "Out of Range")</f>
        <v>45-55</v>
      </c>
      <c r="Q3214" s="1" t="str">
        <f>TEXT(Table1[[#This Row],[Date Joined]],"DD")</f>
        <v>16</v>
      </c>
      <c r="R3214" s="1" t="str">
        <f>TEXT(Table1[[#This Row],[Date Joined]],"MMM")</f>
        <v>Nov</v>
      </c>
      <c r="S3214" s="1" t="str">
        <f>TEXT(Table1[[#This Row],[Date Joined]],"YYYY")</f>
        <v>2017</v>
      </c>
    </row>
    <row r="3215" spans="1:19" x14ac:dyDescent="0.3">
      <c r="A3215" s="1" t="s">
        <v>3322</v>
      </c>
      <c r="B3215" s="1" t="s">
        <v>89</v>
      </c>
      <c r="C3215" s="1" t="s">
        <v>15</v>
      </c>
      <c r="D3215" s="2">
        <v>58</v>
      </c>
      <c r="E3215" s="1" t="s">
        <v>40</v>
      </c>
      <c r="F3215" s="1" t="s">
        <v>26</v>
      </c>
      <c r="G3215" s="28">
        <v>43055</v>
      </c>
      <c r="H3215" s="3">
        <v>118887.13</v>
      </c>
      <c r="I3215" s="1" t="s">
        <v>18</v>
      </c>
      <c r="J3215" s="1" t="s">
        <v>27</v>
      </c>
      <c r="K3215" s="1" t="s">
        <v>20</v>
      </c>
      <c r="L3215" s="1" t="s">
        <v>28</v>
      </c>
      <c r="M3215" s="1" t="s">
        <v>53</v>
      </c>
      <c r="N3215" s="1" t="s">
        <v>22</v>
      </c>
      <c r="O3215" s="1" t="s">
        <v>20</v>
      </c>
      <c r="P3215" s="1" t="str">
        <f>IFERROR( LOOKUP(Table1[[#This Row],[Age]],$AO$3:$AO$8,$AP$3:$AP$8), "Out of Range")</f>
        <v>55-65</v>
      </c>
      <c r="Q3215" s="1" t="str">
        <f>TEXT(Table1[[#This Row],[Date Joined]],"DD")</f>
        <v>16</v>
      </c>
      <c r="R3215" s="1" t="str">
        <f>TEXT(Table1[[#This Row],[Date Joined]],"MMM")</f>
        <v>Nov</v>
      </c>
      <c r="S3215" s="1" t="str">
        <f>TEXT(Table1[[#This Row],[Date Joined]],"YYYY")</f>
        <v>2017</v>
      </c>
    </row>
    <row r="3216" spans="1:19" x14ac:dyDescent="0.3">
      <c r="A3216" s="1" t="s">
        <v>3323</v>
      </c>
      <c r="B3216" s="1" t="s">
        <v>79</v>
      </c>
      <c r="C3216" s="1" t="s">
        <v>24</v>
      </c>
      <c r="D3216" s="2">
        <v>59</v>
      </c>
      <c r="E3216" s="1" t="s">
        <v>40</v>
      </c>
      <c r="F3216" s="1" t="s">
        <v>41</v>
      </c>
      <c r="G3216" s="28">
        <v>43055</v>
      </c>
      <c r="H3216" s="3">
        <v>21856.37</v>
      </c>
      <c r="I3216" s="1" t="s">
        <v>18</v>
      </c>
      <c r="J3216" s="1" t="s">
        <v>19</v>
      </c>
      <c r="K3216" s="1" t="s">
        <v>28</v>
      </c>
      <c r="L3216" s="1" t="s">
        <v>28</v>
      </c>
      <c r="M3216" s="1" t="s">
        <v>22</v>
      </c>
      <c r="N3216" s="1" t="s">
        <v>22</v>
      </c>
      <c r="O3216" s="1" t="s">
        <v>20</v>
      </c>
      <c r="P3216" s="1" t="str">
        <f>IFERROR( LOOKUP(Table1[[#This Row],[Age]],$AO$3:$AO$8,$AP$3:$AP$8), "Out of Range")</f>
        <v>55-65</v>
      </c>
      <c r="Q3216" s="1" t="str">
        <f>TEXT(Table1[[#This Row],[Date Joined]],"DD")</f>
        <v>16</v>
      </c>
      <c r="R3216" s="1" t="str">
        <f>TEXT(Table1[[#This Row],[Date Joined]],"MMM")</f>
        <v>Nov</v>
      </c>
      <c r="S3216" s="1" t="str">
        <f>TEXT(Table1[[#This Row],[Date Joined]],"YYYY")</f>
        <v>2017</v>
      </c>
    </row>
    <row r="3217" spans="1:19" x14ac:dyDescent="0.3">
      <c r="A3217" s="1" t="s">
        <v>3120</v>
      </c>
      <c r="B3217" s="1" t="s">
        <v>72</v>
      </c>
      <c r="C3217" s="1" t="s">
        <v>24</v>
      </c>
      <c r="D3217" s="2">
        <v>32</v>
      </c>
      <c r="E3217" s="1" t="s">
        <v>16</v>
      </c>
      <c r="F3217" s="1" t="s">
        <v>17</v>
      </c>
      <c r="G3217" s="28">
        <v>43043</v>
      </c>
      <c r="H3217" s="3">
        <v>122542.96</v>
      </c>
      <c r="I3217" s="1" t="s">
        <v>18</v>
      </c>
      <c r="J3217" s="1" t="s">
        <v>27</v>
      </c>
      <c r="K3217" s="1" t="s">
        <v>20</v>
      </c>
      <c r="L3217" s="1" t="s">
        <v>20</v>
      </c>
      <c r="M3217" s="1" t="s">
        <v>21</v>
      </c>
      <c r="N3217" s="1" t="s">
        <v>22</v>
      </c>
      <c r="O3217" s="1" t="s">
        <v>20</v>
      </c>
      <c r="P3217" s="1" t="str">
        <f>IFERROR( LOOKUP(Table1[[#This Row],[Age]],$AO$3:$AO$8,$AP$3:$AP$8), "Out of Range")</f>
        <v>26-35</v>
      </c>
      <c r="Q3217" s="1" t="str">
        <f>TEXT(Table1[[#This Row],[Date Joined]],"DD")</f>
        <v>04</v>
      </c>
      <c r="R3217" s="1" t="str">
        <f>TEXT(Table1[[#This Row],[Date Joined]],"MMM")</f>
        <v>Nov</v>
      </c>
      <c r="S3217" s="1" t="str">
        <f>TEXT(Table1[[#This Row],[Date Joined]],"YYYY")</f>
        <v>2017</v>
      </c>
    </row>
    <row r="3218" spans="1:19" x14ac:dyDescent="0.3">
      <c r="A3218" s="1" t="s">
        <v>3325</v>
      </c>
      <c r="B3218" s="1" t="s">
        <v>92</v>
      </c>
      <c r="C3218" s="1" t="s">
        <v>15</v>
      </c>
      <c r="D3218" s="2">
        <v>36</v>
      </c>
      <c r="E3218" s="1" t="s">
        <v>16</v>
      </c>
      <c r="F3218" s="1" t="s">
        <v>17</v>
      </c>
      <c r="G3218" s="28">
        <v>43056</v>
      </c>
      <c r="H3218" s="3">
        <v>7872.66</v>
      </c>
      <c r="I3218" s="1" t="s">
        <v>18</v>
      </c>
      <c r="J3218" s="1" t="s">
        <v>27</v>
      </c>
      <c r="K3218" s="1" t="s">
        <v>28</v>
      </c>
      <c r="L3218" s="1" t="s">
        <v>20</v>
      </c>
      <c r="M3218" s="1" t="s">
        <v>22</v>
      </c>
      <c r="N3218" s="1" t="s">
        <v>22</v>
      </c>
      <c r="O3218" s="1" t="s">
        <v>20</v>
      </c>
      <c r="P3218" s="1" t="str">
        <f>IFERROR( LOOKUP(Table1[[#This Row],[Age]],$AO$3:$AO$8,$AP$3:$AP$8), "Out of Range")</f>
        <v>35-45</v>
      </c>
      <c r="Q3218" s="1" t="str">
        <f>TEXT(Table1[[#This Row],[Date Joined]],"DD")</f>
        <v>17</v>
      </c>
      <c r="R3218" s="1" t="str">
        <f>TEXT(Table1[[#This Row],[Date Joined]],"MMM")</f>
        <v>Nov</v>
      </c>
      <c r="S3218" s="1" t="str">
        <f>TEXT(Table1[[#This Row],[Date Joined]],"YYYY")</f>
        <v>2017</v>
      </c>
    </row>
    <row r="3219" spans="1:19" x14ac:dyDescent="0.3">
      <c r="A3219" s="1" t="s">
        <v>3135</v>
      </c>
      <c r="B3219" s="1" t="s">
        <v>79</v>
      </c>
      <c r="C3219" s="1" t="s">
        <v>24</v>
      </c>
      <c r="D3219" s="2">
        <v>32</v>
      </c>
      <c r="E3219" s="1" t="s">
        <v>16</v>
      </c>
      <c r="F3219" s="1" t="s">
        <v>17</v>
      </c>
      <c r="G3219" s="28">
        <v>43044</v>
      </c>
      <c r="H3219" s="3">
        <v>83206.27</v>
      </c>
      <c r="I3219" s="1" t="s">
        <v>49</v>
      </c>
      <c r="J3219" s="1" t="s">
        <v>32</v>
      </c>
      <c r="K3219" s="1" t="s">
        <v>20</v>
      </c>
      <c r="L3219" s="1" t="s">
        <v>20</v>
      </c>
      <c r="M3219" s="1" t="s">
        <v>22</v>
      </c>
      <c r="N3219" s="1" t="s">
        <v>22</v>
      </c>
      <c r="O3219" s="1" t="s">
        <v>20</v>
      </c>
      <c r="P3219" s="1" t="str">
        <f>IFERROR( LOOKUP(Table1[[#This Row],[Age]],$AO$3:$AO$8,$AP$3:$AP$8), "Out of Range")</f>
        <v>26-35</v>
      </c>
      <c r="Q3219" s="1" t="str">
        <f>TEXT(Table1[[#This Row],[Date Joined]],"DD")</f>
        <v>05</v>
      </c>
      <c r="R3219" s="1" t="str">
        <f>TEXT(Table1[[#This Row],[Date Joined]],"MMM")</f>
        <v>Nov</v>
      </c>
      <c r="S3219" s="1" t="str">
        <f>TEXT(Table1[[#This Row],[Date Joined]],"YYYY")</f>
        <v>2017</v>
      </c>
    </row>
    <row r="3220" spans="1:19" x14ac:dyDescent="0.3">
      <c r="A3220" s="1" t="s">
        <v>3153</v>
      </c>
      <c r="B3220" s="1" t="s">
        <v>44</v>
      </c>
      <c r="C3220" s="1" t="s">
        <v>24</v>
      </c>
      <c r="D3220" s="2">
        <v>32</v>
      </c>
      <c r="E3220" s="1" t="s">
        <v>16</v>
      </c>
      <c r="F3220" s="1" t="s">
        <v>26</v>
      </c>
      <c r="G3220" s="28">
        <v>43046</v>
      </c>
      <c r="H3220" s="3">
        <v>16144.91</v>
      </c>
      <c r="I3220" s="1" t="s">
        <v>18</v>
      </c>
      <c r="J3220" s="1" t="s">
        <v>22</v>
      </c>
      <c r="K3220" s="1" t="s">
        <v>20</v>
      </c>
      <c r="L3220" s="1" t="s">
        <v>20</v>
      </c>
      <c r="M3220" s="1" t="s">
        <v>21</v>
      </c>
      <c r="N3220" s="1" t="s">
        <v>22</v>
      </c>
      <c r="O3220" s="1" t="s">
        <v>20</v>
      </c>
      <c r="P3220" s="1" t="str">
        <f>IFERROR( LOOKUP(Table1[[#This Row],[Age]],$AO$3:$AO$8,$AP$3:$AP$8), "Out of Range")</f>
        <v>26-35</v>
      </c>
      <c r="Q3220" s="1" t="str">
        <f>TEXT(Table1[[#This Row],[Date Joined]],"DD")</f>
        <v>07</v>
      </c>
      <c r="R3220" s="1" t="str">
        <f>TEXT(Table1[[#This Row],[Date Joined]],"MMM")</f>
        <v>Nov</v>
      </c>
      <c r="S3220" s="1" t="str">
        <f>TEXT(Table1[[#This Row],[Date Joined]],"YYYY")</f>
        <v>2017</v>
      </c>
    </row>
    <row r="3221" spans="1:19" x14ac:dyDescent="0.3">
      <c r="A3221" s="1" t="s">
        <v>3173</v>
      </c>
      <c r="B3221" s="1" t="s">
        <v>79</v>
      </c>
      <c r="C3221" s="1" t="s">
        <v>24</v>
      </c>
      <c r="D3221" s="2">
        <v>32</v>
      </c>
      <c r="E3221" s="1" t="s">
        <v>16</v>
      </c>
      <c r="F3221" s="1" t="s">
        <v>17</v>
      </c>
      <c r="G3221" s="28">
        <v>43047</v>
      </c>
      <c r="H3221" s="3">
        <v>40931.03</v>
      </c>
      <c r="I3221" s="1" t="s">
        <v>31</v>
      </c>
      <c r="J3221" s="1" t="s">
        <v>32</v>
      </c>
      <c r="K3221" s="1" t="s">
        <v>28</v>
      </c>
      <c r="L3221" s="1" t="s">
        <v>20</v>
      </c>
      <c r="M3221" s="1" t="s">
        <v>21</v>
      </c>
      <c r="N3221" s="1" t="s">
        <v>29</v>
      </c>
      <c r="O3221" s="1" t="s">
        <v>28</v>
      </c>
      <c r="P3221" s="1" t="str">
        <f>IFERROR( LOOKUP(Table1[[#This Row],[Age]],$AO$3:$AO$8,$AP$3:$AP$8), "Out of Range")</f>
        <v>26-35</v>
      </c>
      <c r="Q3221" s="1" t="str">
        <f>TEXT(Table1[[#This Row],[Date Joined]],"DD")</f>
        <v>08</v>
      </c>
      <c r="R3221" s="1" t="str">
        <f>TEXT(Table1[[#This Row],[Date Joined]],"MMM")</f>
        <v>Nov</v>
      </c>
      <c r="S3221" s="1" t="str">
        <f>TEXT(Table1[[#This Row],[Date Joined]],"YYYY")</f>
        <v>2017</v>
      </c>
    </row>
    <row r="3222" spans="1:19" x14ac:dyDescent="0.3">
      <c r="A3222" s="1" t="s">
        <v>3329</v>
      </c>
      <c r="B3222" s="1" t="s">
        <v>103</v>
      </c>
      <c r="C3222" s="1" t="s">
        <v>15</v>
      </c>
      <c r="D3222" s="2">
        <v>37</v>
      </c>
      <c r="E3222" s="1" t="s">
        <v>16</v>
      </c>
      <c r="F3222" s="1" t="s">
        <v>17</v>
      </c>
      <c r="G3222" s="28">
        <v>43056</v>
      </c>
      <c r="H3222" s="3">
        <v>56223.28</v>
      </c>
      <c r="I3222" s="1" t="s">
        <v>18</v>
      </c>
      <c r="J3222" s="1" t="s">
        <v>27</v>
      </c>
      <c r="K3222" s="1" t="s">
        <v>28</v>
      </c>
      <c r="L3222" s="1" t="s">
        <v>28</v>
      </c>
      <c r="M3222" s="1" t="s">
        <v>21</v>
      </c>
      <c r="N3222" s="1" t="s">
        <v>22</v>
      </c>
      <c r="O3222" s="1" t="s">
        <v>20</v>
      </c>
      <c r="P3222" s="1" t="str">
        <f>IFERROR( LOOKUP(Table1[[#This Row],[Age]],$AO$3:$AO$8,$AP$3:$AP$8), "Out of Range")</f>
        <v>35-45</v>
      </c>
      <c r="Q3222" s="1" t="str">
        <f>TEXT(Table1[[#This Row],[Date Joined]],"DD")</f>
        <v>17</v>
      </c>
      <c r="R3222" s="1" t="str">
        <f>TEXT(Table1[[#This Row],[Date Joined]],"MMM")</f>
        <v>Nov</v>
      </c>
      <c r="S3222" s="1" t="str">
        <f>TEXT(Table1[[#This Row],[Date Joined]],"YYYY")</f>
        <v>2017</v>
      </c>
    </row>
    <row r="3223" spans="1:19" x14ac:dyDescent="0.3">
      <c r="A3223" s="1" t="s">
        <v>3330</v>
      </c>
      <c r="B3223" s="1" t="s">
        <v>73</v>
      </c>
      <c r="C3223" s="1" t="s">
        <v>15</v>
      </c>
      <c r="D3223" s="2">
        <v>41</v>
      </c>
      <c r="E3223" s="1" t="s">
        <v>16</v>
      </c>
      <c r="F3223" s="1" t="s">
        <v>26</v>
      </c>
      <c r="G3223" s="28">
        <v>43056</v>
      </c>
      <c r="H3223" s="3">
        <v>7521.66</v>
      </c>
      <c r="I3223" s="1" t="s">
        <v>18</v>
      </c>
      <c r="J3223" s="1" t="s">
        <v>27</v>
      </c>
      <c r="K3223" s="1" t="s">
        <v>20</v>
      </c>
      <c r="L3223" s="1" t="s">
        <v>28</v>
      </c>
      <c r="M3223" s="1" t="s">
        <v>21</v>
      </c>
      <c r="N3223" s="1" t="s">
        <v>22</v>
      </c>
      <c r="O3223" s="1" t="s">
        <v>20</v>
      </c>
      <c r="P3223" s="1" t="str">
        <f>IFERROR( LOOKUP(Table1[[#This Row],[Age]],$AO$3:$AO$8,$AP$3:$AP$8), "Out of Range")</f>
        <v>35-45</v>
      </c>
      <c r="Q3223" s="1" t="str">
        <f>TEXT(Table1[[#This Row],[Date Joined]],"DD")</f>
        <v>17</v>
      </c>
      <c r="R3223" s="1" t="str">
        <f>TEXT(Table1[[#This Row],[Date Joined]],"MMM")</f>
        <v>Nov</v>
      </c>
      <c r="S3223" s="1" t="str">
        <f>TEXT(Table1[[#This Row],[Date Joined]],"YYYY")</f>
        <v>2017</v>
      </c>
    </row>
    <row r="3224" spans="1:19" x14ac:dyDescent="0.3">
      <c r="A3224" s="1" t="s">
        <v>3331</v>
      </c>
      <c r="B3224" s="1" t="s">
        <v>104</v>
      </c>
      <c r="C3224" s="1" t="s">
        <v>15</v>
      </c>
      <c r="D3224" s="2">
        <v>45</v>
      </c>
      <c r="E3224" s="1" t="s">
        <v>16</v>
      </c>
      <c r="F3224" s="1" t="s">
        <v>17</v>
      </c>
      <c r="G3224" s="28">
        <v>43056</v>
      </c>
      <c r="H3224" s="3">
        <v>56862.34</v>
      </c>
      <c r="I3224" s="1" t="s">
        <v>31</v>
      </c>
      <c r="J3224" s="1" t="s">
        <v>27</v>
      </c>
      <c r="K3224" s="1" t="s">
        <v>28</v>
      </c>
      <c r="L3224" s="1" t="s">
        <v>28</v>
      </c>
      <c r="M3224" s="1" t="s">
        <v>21</v>
      </c>
      <c r="N3224" s="1" t="s">
        <v>22</v>
      </c>
      <c r="O3224" s="1" t="s">
        <v>20</v>
      </c>
      <c r="P3224" s="1" t="str">
        <f>IFERROR( LOOKUP(Table1[[#This Row],[Age]],$AO$3:$AO$8,$AP$3:$AP$8), "Out of Range")</f>
        <v>45-55</v>
      </c>
      <c r="Q3224" s="1" t="str">
        <f>TEXT(Table1[[#This Row],[Date Joined]],"DD")</f>
        <v>17</v>
      </c>
      <c r="R3224" s="1" t="str">
        <f>TEXT(Table1[[#This Row],[Date Joined]],"MMM")</f>
        <v>Nov</v>
      </c>
      <c r="S3224" s="1" t="str">
        <f>TEXT(Table1[[#This Row],[Date Joined]],"YYYY")</f>
        <v>2017</v>
      </c>
    </row>
    <row r="3225" spans="1:19" x14ac:dyDescent="0.3">
      <c r="A3225" s="1" t="s">
        <v>3332</v>
      </c>
      <c r="B3225" s="1" t="s">
        <v>78</v>
      </c>
      <c r="C3225" s="1" t="s">
        <v>24</v>
      </c>
      <c r="D3225" s="2">
        <v>35</v>
      </c>
      <c r="E3225" s="1" t="s">
        <v>16</v>
      </c>
      <c r="F3225" s="1" t="s">
        <v>41</v>
      </c>
      <c r="G3225" s="28">
        <v>43056</v>
      </c>
      <c r="H3225" s="3">
        <v>123413.73</v>
      </c>
      <c r="I3225" s="1" t="s">
        <v>18</v>
      </c>
      <c r="J3225" s="1" t="s">
        <v>32</v>
      </c>
      <c r="K3225" s="1" t="s">
        <v>20</v>
      </c>
      <c r="L3225" s="1" t="s">
        <v>20</v>
      </c>
      <c r="M3225" s="1" t="s">
        <v>22</v>
      </c>
      <c r="N3225" s="1" t="s">
        <v>22</v>
      </c>
      <c r="O3225" s="1" t="s">
        <v>20</v>
      </c>
      <c r="P3225" s="1" t="str">
        <f>IFERROR( LOOKUP(Table1[[#This Row],[Age]],$AO$3:$AO$8,$AP$3:$AP$8), "Out of Range")</f>
        <v>35-45</v>
      </c>
      <c r="Q3225" s="1" t="str">
        <f>TEXT(Table1[[#This Row],[Date Joined]],"DD")</f>
        <v>17</v>
      </c>
      <c r="R3225" s="1" t="str">
        <f>TEXT(Table1[[#This Row],[Date Joined]],"MMM")</f>
        <v>Nov</v>
      </c>
      <c r="S3225" s="1" t="str">
        <f>TEXT(Table1[[#This Row],[Date Joined]],"YYYY")</f>
        <v>2017</v>
      </c>
    </row>
    <row r="3226" spans="1:19" x14ac:dyDescent="0.3">
      <c r="A3226" s="1" t="s">
        <v>3214</v>
      </c>
      <c r="B3226" s="1" t="s">
        <v>46</v>
      </c>
      <c r="C3226" s="1" t="s">
        <v>15</v>
      </c>
      <c r="D3226" s="2">
        <v>32</v>
      </c>
      <c r="E3226" s="1" t="s">
        <v>34</v>
      </c>
      <c r="F3226" s="1" t="s">
        <v>26</v>
      </c>
      <c r="G3226" s="28">
        <v>43049</v>
      </c>
      <c r="H3226" s="3">
        <v>64972.639999999999</v>
      </c>
      <c r="I3226" s="1" t="s">
        <v>49</v>
      </c>
      <c r="J3226" s="1" t="s">
        <v>27</v>
      </c>
      <c r="K3226" s="1" t="s">
        <v>28</v>
      </c>
      <c r="L3226" s="1" t="s">
        <v>20</v>
      </c>
      <c r="M3226" s="1" t="s">
        <v>21</v>
      </c>
      <c r="N3226" s="1" t="s">
        <v>22</v>
      </c>
      <c r="O3226" s="1" t="s">
        <v>20</v>
      </c>
      <c r="P3226" s="1" t="str">
        <f>IFERROR( LOOKUP(Table1[[#This Row],[Age]],$AO$3:$AO$8,$AP$3:$AP$8), "Out of Range")</f>
        <v>26-35</v>
      </c>
      <c r="Q3226" s="1" t="str">
        <f>TEXT(Table1[[#This Row],[Date Joined]],"DD")</f>
        <v>10</v>
      </c>
      <c r="R3226" s="1" t="str">
        <f>TEXT(Table1[[#This Row],[Date Joined]],"MMM")</f>
        <v>Nov</v>
      </c>
      <c r="S3226" s="1" t="str">
        <f>TEXT(Table1[[#This Row],[Date Joined]],"YYYY")</f>
        <v>2017</v>
      </c>
    </row>
    <row r="3227" spans="1:19" x14ac:dyDescent="0.3">
      <c r="A3227" s="1" t="s">
        <v>3334</v>
      </c>
      <c r="B3227" s="1" t="s">
        <v>52</v>
      </c>
      <c r="C3227" s="1" t="s">
        <v>15</v>
      </c>
      <c r="D3227" s="2">
        <v>39</v>
      </c>
      <c r="E3227" s="1" t="s">
        <v>16</v>
      </c>
      <c r="F3227" s="1" t="s">
        <v>17</v>
      </c>
      <c r="G3227" s="28">
        <v>43056</v>
      </c>
      <c r="H3227" s="3">
        <v>208109.1</v>
      </c>
      <c r="I3227" s="1" t="s">
        <v>18</v>
      </c>
      <c r="J3227" s="1" t="s">
        <v>27</v>
      </c>
      <c r="K3227" s="1" t="s">
        <v>28</v>
      </c>
      <c r="L3227" s="1" t="s">
        <v>20</v>
      </c>
      <c r="M3227" s="1" t="s">
        <v>21</v>
      </c>
      <c r="N3227" s="1" t="s">
        <v>22</v>
      </c>
      <c r="O3227" s="1" t="s">
        <v>20</v>
      </c>
      <c r="P3227" s="1" t="str">
        <f>IFERROR( LOOKUP(Table1[[#This Row],[Age]],$AO$3:$AO$8,$AP$3:$AP$8), "Out of Range")</f>
        <v>35-45</v>
      </c>
      <c r="Q3227" s="1" t="str">
        <f>TEXT(Table1[[#This Row],[Date Joined]],"DD")</f>
        <v>17</v>
      </c>
      <c r="R3227" s="1" t="str">
        <f>TEXT(Table1[[#This Row],[Date Joined]],"MMM")</f>
        <v>Nov</v>
      </c>
      <c r="S3227" s="1" t="str">
        <f>TEXT(Table1[[#This Row],[Date Joined]],"YYYY")</f>
        <v>2017</v>
      </c>
    </row>
    <row r="3228" spans="1:19" x14ac:dyDescent="0.3">
      <c r="A3228" s="1" t="s">
        <v>3335</v>
      </c>
      <c r="B3228" s="1" t="s">
        <v>45</v>
      </c>
      <c r="C3228" s="1" t="s">
        <v>24</v>
      </c>
      <c r="D3228" s="2">
        <v>43</v>
      </c>
      <c r="E3228" s="1" t="s">
        <v>16</v>
      </c>
      <c r="F3228" s="1" t="s">
        <v>17</v>
      </c>
      <c r="G3228" s="28">
        <v>43056</v>
      </c>
      <c r="H3228" s="3">
        <v>40726.120000000003</v>
      </c>
      <c r="I3228" s="1" t="s">
        <v>18</v>
      </c>
      <c r="J3228" s="1" t="s">
        <v>32</v>
      </c>
      <c r="K3228" s="1" t="s">
        <v>28</v>
      </c>
      <c r="L3228" s="1" t="s">
        <v>20</v>
      </c>
      <c r="M3228" s="1" t="s">
        <v>21</v>
      </c>
      <c r="N3228" s="1" t="s">
        <v>22</v>
      </c>
      <c r="O3228" s="1" t="s">
        <v>20</v>
      </c>
      <c r="P3228" s="1" t="str">
        <f>IFERROR( LOOKUP(Table1[[#This Row],[Age]],$AO$3:$AO$8,$AP$3:$AP$8), "Out of Range")</f>
        <v>35-45</v>
      </c>
      <c r="Q3228" s="1" t="str">
        <f>TEXT(Table1[[#This Row],[Date Joined]],"DD")</f>
        <v>17</v>
      </c>
      <c r="R3228" s="1" t="str">
        <f>TEXT(Table1[[#This Row],[Date Joined]],"MMM")</f>
        <v>Nov</v>
      </c>
      <c r="S3228" s="1" t="str">
        <f>TEXT(Table1[[#This Row],[Date Joined]],"YYYY")</f>
        <v>2017</v>
      </c>
    </row>
    <row r="3229" spans="1:19" x14ac:dyDescent="0.3">
      <c r="A3229" s="1" t="s">
        <v>3225</v>
      </c>
      <c r="B3229" s="1" t="s">
        <v>55</v>
      </c>
      <c r="C3229" s="1" t="s">
        <v>24</v>
      </c>
      <c r="D3229" s="2">
        <v>32</v>
      </c>
      <c r="E3229" s="1" t="s">
        <v>16</v>
      </c>
      <c r="F3229" s="1" t="s">
        <v>17</v>
      </c>
      <c r="G3229" s="28">
        <v>43050</v>
      </c>
      <c r="H3229" s="3">
        <v>95723.48</v>
      </c>
      <c r="I3229" s="1" t="s">
        <v>18</v>
      </c>
      <c r="J3229" s="1" t="s">
        <v>27</v>
      </c>
      <c r="K3229" s="1" t="s">
        <v>20</v>
      </c>
      <c r="L3229" s="1" t="s">
        <v>20</v>
      </c>
      <c r="M3229" s="1" t="s">
        <v>22</v>
      </c>
      <c r="N3229" s="1" t="s">
        <v>22</v>
      </c>
      <c r="O3229" s="1" t="s">
        <v>20</v>
      </c>
      <c r="P3229" s="1" t="str">
        <f>IFERROR( LOOKUP(Table1[[#This Row],[Age]],$AO$3:$AO$8,$AP$3:$AP$8), "Out of Range")</f>
        <v>26-35</v>
      </c>
      <c r="Q3229" s="1" t="str">
        <f>TEXT(Table1[[#This Row],[Date Joined]],"DD")</f>
        <v>11</v>
      </c>
      <c r="R3229" s="1" t="str">
        <f>TEXT(Table1[[#This Row],[Date Joined]],"MMM")</f>
        <v>Nov</v>
      </c>
      <c r="S3229" s="1" t="str">
        <f>TEXT(Table1[[#This Row],[Date Joined]],"YYYY")</f>
        <v>2017</v>
      </c>
    </row>
    <row r="3230" spans="1:19" x14ac:dyDescent="0.3">
      <c r="A3230" s="1" t="s">
        <v>3337</v>
      </c>
      <c r="B3230" s="1" t="s">
        <v>81</v>
      </c>
      <c r="C3230" s="1" t="s">
        <v>24</v>
      </c>
      <c r="D3230" s="2">
        <v>37</v>
      </c>
      <c r="E3230" s="1" t="s">
        <v>16</v>
      </c>
      <c r="F3230" s="1" t="s">
        <v>17</v>
      </c>
      <c r="G3230" s="28">
        <v>43056</v>
      </c>
      <c r="H3230" s="3">
        <v>66170.429999999993</v>
      </c>
      <c r="I3230" s="1" t="s">
        <v>31</v>
      </c>
      <c r="J3230" s="1" t="s">
        <v>32</v>
      </c>
      <c r="K3230" s="1" t="s">
        <v>28</v>
      </c>
      <c r="L3230" s="1" t="s">
        <v>20</v>
      </c>
      <c r="M3230" s="1" t="s">
        <v>21</v>
      </c>
      <c r="N3230" s="1" t="s">
        <v>22</v>
      </c>
      <c r="O3230" s="1" t="s">
        <v>20</v>
      </c>
      <c r="P3230" s="1" t="str">
        <f>IFERROR( LOOKUP(Table1[[#This Row],[Age]],$AO$3:$AO$8,$AP$3:$AP$8), "Out of Range")</f>
        <v>35-45</v>
      </c>
      <c r="Q3230" s="1" t="str">
        <f>TEXT(Table1[[#This Row],[Date Joined]],"DD")</f>
        <v>17</v>
      </c>
      <c r="R3230" s="1" t="str">
        <f>TEXT(Table1[[#This Row],[Date Joined]],"MMM")</f>
        <v>Nov</v>
      </c>
      <c r="S3230" s="1" t="str">
        <f>TEXT(Table1[[#This Row],[Date Joined]],"YYYY")</f>
        <v>2017</v>
      </c>
    </row>
    <row r="3231" spans="1:19" x14ac:dyDescent="0.3">
      <c r="A3231" s="1" t="s">
        <v>3338</v>
      </c>
      <c r="B3231" s="1" t="s">
        <v>42</v>
      </c>
      <c r="C3231" s="1" t="s">
        <v>24</v>
      </c>
      <c r="D3231" s="2">
        <v>39</v>
      </c>
      <c r="E3231" s="1" t="s">
        <v>16</v>
      </c>
      <c r="F3231" s="1" t="s">
        <v>26</v>
      </c>
      <c r="G3231" s="28">
        <v>43056</v>
      </c>
      <c r="H3231" s="3">
        <v>50120.55</v>
      </c>
      <c r="I3231" s="1" t="s">
        <v>18</v>
      </c>
      <c r="J3231" s="1" t="s">
        <v>19</v>
      </c>
      <c r="K3231" s="1" t="s">
        <v>28</v>
      </c>
      <c r="L3231" s="1" t="s">
        <v>20</v>
      </c>
      <c r="M3231" s="1" t="s">
        <v>21</v>
      </c>
      <c r="N3231" s="1" t="s">
        <v>22</v>
      </c>
      <c r="O3231" s="1" t="s">
        <v>28</v>
      </c>
      <c r="P3231" s="1" t="str">
        <f>IFERROR( LOOKUP(Table1[[#This Row],[Age]],$AO$3:$AO$8,$AP$3:$AP$8), "Out of Range")</f>
        <v>35-45</v>
      </c>
      <c r="Q3231" s="1" t="str">
        <f>TEXT(Table1[[#This Row],[Date Joined]],"DD")</f>
        <v>17</v>
      </c>
      <c r="R3231" s="1" t="str">
        <f>TEXT(Table1[[#This Row],[Date Joined]],"MMM")</f>
        <v>Nov</v>
      </c>
      <c r="S3231" s="1" t="str">
        <f>TEXT(Table1[[#This Row],[Date Joined]],"YYYY")</f>
        <v>2017</v>
      </c>
    </row>
    <row r="3232" spans="1:19" x14ac:dyDescent="0.3">
      <c r="A3232" s="1" t="s">
        <v>3339</v>
      </c>
      <c r="B3232" s="1" t="s">
        <v>73</v>
      </c>
      <c r="C3232" s="1" t="s">
        <v>15</v>
      </c>
      <c r="D3232" s="2">
        <v>42</v>
      </c>
      <c r="E3232" s="1" t="s">
        <v>16</v>
      </c>
      <c r="F3232" s="1" t="s">
        <v>17</v>
      </c>
      <c r="G3232" s="28">
        <v>43056</v>
      </c>
      <c r="H3232" s="3">
        <v>45965.34</v>
      </c>
      <c r="I3232" s="1" t="s">
        <v>31</v>
      </c>
      <c r="J3232" s="1" t="s">
        <v>27</v>
      </c>
      <c r="K3232" s="1" t="s">
        <v>28</v>
      </c>
      <c r="L3232" s="1" t="s">
        <v>20</v>
      </c>
      <c r="M3232" s="1" t="s">
        <v>22</v>
      </c>
      <c r="N3232" s="1" t="s">
        <v>22</v>
      </c>
      <c r="O3232" s="1" t="s">
        <v>20</v>
      </c>
      <c r="P3232" s="1" t="str">
        <f>IFERROR( LOOKUP(Table1[[#This Row],[Age]],$AO$3:$AO$8,$AP$3:$AP$8), "Out of Range")</f>
        <v>35-45</v>
      </c>
      <c r="Q3232" s="1" t="str">
        <f>TEXT(Table1[[#This Row],[Date Joined]],"DD")</f>
        <v>17</v>
      </c>
      <c r="R3232" s="1" t="str">
        <f>TEXT(Table1[[#This Row],[Date Joined]],"MMM")</f>
        <v>Nov</v>
      </c>
      <c r="S3232" s="1" t="str">
        <f>TEXT(Table1[[#This Row],[Date Joined]],"YYYY")</f>
        <v>2017</v>
      </c>
    </row>
    <row r="3233" spans="1:19" x14ac:dyDescent="0.3">
      <c r="A3233" s="1" t="s">
        <v>3244</v>
      </c>
      <c r="B3233" s="1" t="s">
        <v>95</v>
      </c>
      <c r="C3233" s="1" t="s">
        <v>15</v>
      </c>
      <c r="D3233" s="2">
        <v>32</v>
      </c>
      <c r="E3233" s="1" t="s">
        <v>16</v>
      </c>
      <c r="F3233" s="1" t="s">
        <v>17</v>
      </c>
      <c r="G3233" s="28">
        <v>43051</v>
      </c>
      <c r="H3233" s="3">
        <v>88455.6</v>
      </c>
      <c r="I3233" s="1" t="s">
        <v>18</v>
      </c>
      <c r="J3233" s="1" t="s">
        <v>32</v>
      </c>
      <c r="K3233" s="1" t="s">
        <v>28</v>
      </c>
      <c r="L3233" s="1" t="s">
        <v>20</v>
      </c>
      <c r="M3233" s="1" t="s">
        <v>21</v>
      </c>
      <c r="N3233" s="1" t="s">
        <v>22</v>
      </c>
      <c r="O3233" s="1" t="s">
        <v>28</v>
      </c>
      <c r="P3233" s="1" t="str">
        <f>IFERROR( LOOKUP(Table1[[#This Row],[Age]],$AO$3:$AO$8,$AP$3:$AP$8), "Out of Range")</f>
        <v>26-35</v>
      </c>
      <c r="Q3233" s="1" t="str">
        <f>TEXT(Table1[[#This Row],[Date Joined]],"DD")</f>
        <v>12</v>
      </c>
      <c r="R3233" s="1" t="str">
        <f>TEXT(Table1[[#This Row],[Date Joined]],"MMM")</f>
        <v>Nov</v>
      </c>
      <c r="S3233" s="1" t="str">
        <f>TEXT(Table1[[#This Row],[Date Joined]],"YYYY")</f>
        <v>2017</v>
      </c>
    </row>
    <row r="3234" spans="1:19" x14ac:dyDescent="0.3">
      <c r="A3234" s="1" t="s">
        <v>3341</v>
      </c>
      <c r="B3234" s="1" t="s">
        <v>64</v>
      </c>
      <c r="C3234" s="1" t="s">
        <v>15</v>
      </c>
      <c r="D3234" s="2">
        <v>39</v>
      </c>
      <c r="E3234" s="1" t="s">
        <v>16</v>
      </c>
      <c r="F3234" s="1" t="s">
        <v>17</v>
      </c>
      <c r="G3234" s="28">
        <v>43056</v>
      </c>
      <c r="H3234" s="3">
        <v>78456.100000000006</v>
      </c>
      <c r="I3234" s="1" t="s">
        <v>18</v>
      </c>
      <c r="J3234" s="1" t="s">
        <v>32</v>
      </c>
      <c r="K3234" s="1" t="s">
        <v>28</v>
      </c>
      <c r="L3234" s="1" t="s">
        <v>28</v>
      </c>
      <c r="M3234" s="1" t="s">
        <v>21</v>
      </c>
      <c r="N3234" s="1" t="s">
        <v>38</v>
      </c>
      <c r="O3234" s="1" t="s">
        <v>20</v>
      </c>
      <c r="P3234" s="1" t="str">
        <f>IFERROR( LOOKUP(Table1[[#This Row],[Age]],$AO$3:$AO$8,$AP$3:$AP$8), "Out of Range")</f>
        <v>35-45</v>
      </c>
      <c r="Q3234" s="1" t="str">
        <f>TEXT(Table1[[#This Row],[Date Joined]],"DD")</f>
        <v>17</v>
      </c>
      <c r="R3234" s="1" t="str">
        <f>TEXT(Table1[[#This Row],[Date Joined]],"MMM")</f>
        <v>Nov</v>
      </c>
      <c r="S3234" s="1" t="str">
        <f>TEXT(Table1[[#This Row],[Date Joined]],"YYYY")</f>
        <v>2017</v>
      </c>
    </row>
    <row r="3235" spans="1:19" x14ac:dyDescent="0.3">
      <c r="A3235" s="1" t="s">
        <v>3342</v>
      </c>
      <c r="B3235" s="1" t="s">
        <v>65</v>
      </c>
      <c r="C3235" s="1" t="s">
        <v>24</v>
      </c>
      <c r="D3235" s="2">
        <v>43</v>
      </c>
      <c r="E3235" s="1" t="s">
        <v>16</v>
      </c>
      <c r="F3235" s="1" t="s">
        <v>26</v>
      </c>
      <c r="G3235" s="28">
        <v>43056</v>
      </c>
      <c r="H3235" s="3">
        <v>35134.03</v>
      </c>
      <c r="I3235" s="1" t="s">
        <v>31</v>
      </c>
      <c r="J3235" s="1" t="s">
        <v>22</v>
      </c>
      <c r="K3235" s="1" t="s">
        <v>20</v>
      </c>
      <c r="L3235" s="1" t="s">
        <v>20</v>
      </c>
      <c r="M3235" s="1" t="s">
        <v>21</v>
      </c>
      <c r="N3235" s="1" t="s">
        <v>22</v>
      </c>
      <c r="O3235" s="1" t="s">
        <v>20</v>
      </c>
      <c r="P3235" s="1" t="str">
        <f>IFERROR( LOOKUP(Table1[[#This Row],[Age]],$AO$3:$AO$8,$AP$3:$AP$8), "Out of Range")</f>
        <v>35-45</v>
      </c>
      <c r="Q3235" s="1" t="str">
        <f>TEXT(Table1[[#This Row],[Date Joined]],"DD")</f>
        <v>17</v>
      </c>
      <c r="R3235" s="1" t="str">
        <f>TEXT(Table1[[#This Row],[Date Joined]],"MMM")</f>
        <v>Nov</v>
      </c>
      <c r="S3235" s="1" t="str">
        <f>TEXT(Table1[[#This Row],[Date Joined]],"YYYY")</f>
        <v>2017</v>
      </c>
    </row>
    <row r="3236" spans="1:19" x14ac:dyDescent="0.3">
      <c r="A3236" s="1" t="s">
        <v>3248</v>
      </c>
      <c r="B3236" s="1" t="s">
        <v>88</v>
      </c>
      <c r="C3236" s="1" t="s">
        <v>15</v>
      </c>
      <c r="D3236" s="2">
        <v>32</v>
      </c>
      <c r="E3236" s="1" t="s">
        <v>40</v>
      </c>
      <c r="F3236" s="1" t="s">
        <v>26</v>
      </c>
      <c r="G3236" s="28">
        <v>43051</v>
      </c>
      <c r="H3236" s="3">
        <v>68371.72</v>
      </c>
      <c r="I3236" s="1" t="s">
        <v>31</v>
      </c>
      <c r="J3236" s="1" t="s">
        <v>27</v>
      </c>
      <c r="K3236" s="1" t="s">
        <v>20</v>
      </c>
      <c r="L3236" s="1" t="s">
        <v>20</v>
      </c>
      <c r="M3236" s="1" t="s">
        <v>21</v>
      </c>
      <c r="N3236" s="1" t="s">
        <v>22</v>
      </c>
      <c r="O3236" s="1" t="s">
        <v>20</v>
      </c>
      <c r="P3236" s="1" t="str">
        <f>IFERROR( LOOKUP(Table1[[#This Row],[Age]],$AO$3:$AO$8,$AP$3:$AP$8), "Out of Range")</f>
        <v>26-35</v>
      </c>
      <c r="Q3236" s="1" t="str">
        <f>TEXT(Table1[[#This Row],[Date Joined]],"DD")</f>
        <v>12</v>
      </c>
      <c r="R3236" s="1" t="str">
        <f>TEXT(Table1[[#This Row],[Date Joined]],"MMM")</f>
        <v>Nov</v>
      </c>
      <c r="S3236" s="1" t="str">
        <f>TEXT(Table1[[#This Row],[Date Joined]],"YYYY")</f>
        <v>2017</v>
      </c>
    </row>
    <row r="3237" spans="1:19" x14ac:dyDescent="0.3">
      <c r="A3237" s="1" t="s">
        <v>3344</v>
      </c>
      <c r="B3237" s="1" t="s">
        <v>35</v>
      </c>
      <c r="C3237" s="1" t="s">
        <v>24</v>
      </c>
      <c r="D3237" s="2">
        <v>37</v>
      </c>
      <c r="E3237" s="1" t="s">
        <v>16</v>
      </c>
      <c r="F3237" s="1" t="s">
        <v>41</v>
      </c>
      <c r="G3237" s="28">
        <v>43056</v>
      </c>
      <c r="H3237" s="3">
        <v>504.84</v>
      </c>
      <c r="I3237" s="1" t="s">
        <v>31</v>
      </c>
      <c r="J3237" s="1" t="s">
        <v>27</v>
      </c>
      <c r="K3237" s="1" t="s">
        <v>28</v>
      </c>
      <c r="L3237" s="1" t="s">
        <v>20</v>
      </c>
      <c r="M3237" s="1" t="s">
        <v>21</v>
      </c>
      <c r="N3237" s="1" t="s">
        <v>29</v>
      </c>
      <c r="O3237" s="1" t="s">
        <v>20</v>
      </c>
      <c r="P3237" s="1" t="str">
        <f>IFERROR( LOOKUP(Table1[[#This Row],[Age]],$AO$3:$AO$8,$AP$3:$AP$8), "Out of Range")</f>
        <v>35-45</v>
      </c>
      <c r="Q3237" s="1" t="str">
        <f>TEXT(Table1[[#This Row],[Date Joined]],"DD")</f>
        <v>17</v>
      </c>
      <c r="R3237" s="1" t="str">
        <f>TEXT(Table1[[#This Row],[Date Joined]],"MMM")</f>
        <v>Nov</v>
      </c>
      <c r="S3237" s="1" t="str">
        <f>TEXT(Table1[[#This Row],[Date Joined]],"YYYY")</f>
        <v>2017</v>
      </c>
    </row>
    <row r="3238" spans="1:19" x14ac:dyDescent="0.3">
      <c r="A3238" s="1" t="s">
        <v>3256</v>
      </c>
      <c r="B3238" s="1" t="s">
        <v>72</v>
      </c>
      <c r="C3238" s="1" t="s">
        <v>24</v>
      </c>
      <c r="D3238" s="2">
        <v>32</v>
      </c>
      <c r="E3238" s="1" t="s">
        <v>16</v>
      </c>
      <c r="F3238" s="1" t="s">
        <v>17</v>
      </c>
      <c r="G3238" s="28">
        <v>43052</v>
      </c>
      <c r="H3238" s="3">
        <v>79513.19</v>
      </c>
      <c r="I3238" s="1" t="s">
        <v>18</v>
      </c>
      <c r="J3238" s="1" t="s">
        <v>27</v>
      </c>
      <c r="K3238" s="1" t="s">
        <v>20</v>
      </c>
      <c r="L3238" s="1" t="s">
        <v>20</v>
      </c>
      <c r="M3238" s="1" t="s">
        <v>22</v>
      </c>
      <c r="N3238" s="1" t="s">
        <v>22</v>
      </c>
      <c r="O3238" s="1" t="s">
        <v>20</v>
      </c>
      <c r="P3238" s="1" t="str">
        <f>IFERROR( LOOKUP(Table1[[#This Row],[Age]],$AO$3:$AO$8,$AP$3:$AP$8), "Out of Range")</f>
        <v>26-35</v>
      </c>
      <c r="Q3238" s="1" t="str">
        <f>TEXT(Table1[[#This Row],[Date Joined]],"DD")</f>
        <v>13</v>
      </c>
      <c r="R3238" s="1" t="str">
        <f>TEXT(Table1[[#This Row],[Date Joined]],"MMM")</f>
        <v>Nov</v>
      </c>
      <c r="S3238" s="1" t="str">
        <f>TEXT(Table1[[#This Row],[Date Joined]],"YYYY")</f>
        <v>2017</v>
      </c>
    </row>
    <row r="3239" spans="1:19" x14ac:dyDescent="0.3">
      <c r="A3239" s="1" t="s">
        <v>3346</v>
      </c>
      <c r="B3239" s="1" t="s">
        <v>36</v>
      </c>
      <c r="C3239" s="1" t="s">
        <v>24</v>
      </c>
      <c r="D3239" s="2">
        <v>43</v>
      </c>
      <c r="E3239" s="1" t="s">
        <v>40</v>
      </c>
      <c r="F3239" s="1" t="s">
        <v>41</v>
      </c>
      <c r="G3239" s="28">
        <v>43056</v>
      </c>
      <c r="H3239" s="3">
        <v>56733.25</v>
      </c>
      <c r="I3239" s="1" t="s">
        <v>18</v>
      </c>
      <c r="J3239" s="1" t="s">
        <v>19</v>
      </c>
      <c r="K3239" s="1" t="s">
        <v>20</v>
      </c>
      <c r="L3239" s="1" t="s">
        <v>20</v>
      </c>
      <c r="M3239" s="1" t="s">
        <v>21</v>
      </c>
      <c r="N3239" s="1" t="s">
        <v>22</v>
      </c>
      <c r="O3239" s="1" t="s">
        <v>20</v>
      </c>
      <c r="P3239" s="1" t="str">
        <f>IFERROR( LOOKUP(Table1[[#This Row],[Age]],$AO$3:$AO$8,$AP$3:$AP$8), "Out of Range")</f>
        <v>35-45</v>
      </c>
      <c r="Q3239" s="1" t="str">
        <f>TEXT(Table1[[#This Row],[Date Joined]],"DD")</f>
        <v>17</v>
      </c>
      <c r="R3239" s="1" t="str">
        <f>TEXT(Table1[[#This Row],[Date Joined]],"MMM")</f>
        <v>Nov</v>
      </c>
      <c r="S3239" s="1" t="str">
        <f>TEXT(Table1[[#This Row],[Date Joined]],"YYYY")</f>
        <v>2017</v>
      </c>
    </row>
    <row r="3240" spans="1:19" x14ac:dyDescent="0.3">
      <c r="A3240" s="1" t="s">
        <v>3347</v>
      </c>
      <c r="B3240" s="1" t="s">
        <v>36</v>
      </c>
      <c r="C3240" s="1" t="s">
        <v>24</v>
      </c>
      <c r="D3240" s="2">
        <v>56</v>
      </c>
      <c r="E3240" s="1" t="s">
        <v>40</v>
      </c>
      <c r="F3240" s="1" t="s">
        <v>17</v>
      </c>
      <c r="G3240" s="28">
        <v>43056</v>
      </c>
      <c r="H3240" s="3">
        <v>50369.16</v>
      </c>
      <c r="I3240" s="1" t="s">
        <v>49</v>
      </c>
      <c r="J3240" s="1" t="s">
        <v>27</v>
      </c>
      <c r="K3240" s="1" t="s">
        <v>28</v>
      </c>
      <c r="L3240" s="1" t="s">
        <v>28</v>
      </c>
      <c r="M3240" s="1" t="s">
        <v>21</v>
      </c>
      <c r="N3240" s="1" t="s">
        <v>22</v>
      </c>
      <c r="O3240" s="1" t="s">
        <v>20</v>
      </c>
      <c r="P3240" s="1" t="str">
        <f>IFERROR( LOOKUP(Table1[[#This Row],[Age]],$AO$3:$AO$8,$AP$3:$AP$8), "Out of Range")</f>
        <v>55-65</v>
      </c>
      <c r="Q3240" s="1" t="str">
        <f>TEXT(Table1[[#This Row],[Date Joined]],"DD")</f>
        <v>17</v>
      </c>
      <c r="R3240" s="1" t="str">
        <f>TEXT(Table1[[#This Row],[Date Joined]],"MMM")</f>
        <v>Nov</v>
      </c>
      <c r="S3240" s="1" t="str">
        <f>TEXT(Table1[[#This Row],[Date Joined]],"YYYY")</f>
        <v>2017</v>
      </c>
    </row>
    <row r="3241" spans="1:19" x14ac:dyDescent="0.3">
      <c r="A3241" s="1" t="s">
        <v>3348</v>
      </c>
      <c r="B3241" s="1" t="s">
        <v>55</v>
      </c>
      <c r="C3241" s="1" t="s">
        <v>15</v>
      </c>
      <c r="D3241" s="2">
        <v>57</v>
      </c>
      <c r="E3241" s="1" t="s">
        <v>40</v>
      </c>
      <c r="F3241" s="1" t="s">
        <v>26</v>
      </c>
      <c r="G3241" s="28">
        <v>43056</v>
      </c>
      <c r="H3241" s="3">
        <v>28222.45</v>
      </c>
      <c r="I3241" s="1" t="s">
        <v>18</v>
      </c>
      <c r="J3241" s="1" t="s">
        <v>27</v>
      </c>
      <c r="K3241" s="1" t="s">
        <v>28</v>
      </c>
      <c r="L3241" s="1" t="s">
        <v>20</v>
      </c>
      <c r="M3241" s="1" t="s">
        <v>21</v>
      </c>
      <c r="N3241" s="1" t="s">
        <v>29</v>
      </c>
      <c r="O3241" s="1" t="s">
        <v>28</v>
      </c>
      <c r="P3241" s="1" t="str">
        <f>IFERROR( LOOKUP(Table1[[#This Row],[Age]],$AO$3:$AO$8,$AP$3:$AP$8), "Out of Range")</f>
        <v>55-65</v>
      </c>
      <c r="Q3241" s="1" t="str">
        <f>TEXT(Table1[[#This Row],[Date Joined]],"DD")</f>
        <v>17</v>
      </c>
      <c r="R3241" s="1" t="str">
        <f>TEXT(Table1[[#This Row],[Date Joined]],"MMM")</f>
        <v>Nov</v>
      </c>
      <c r="S3241" s="1" t="str">
        <f>TEXT(Table1[[#This Row],[Date Joined]],"YYYY")</f>
        <v>2017</v>
      </c>
    </row>
    <row r="3242" spans="1:19" x14ac:dyDescent="0.3">
      <c r="A3242" s="1" t="s">
        <v>3349</v>
      </c>
      <c r="B3242" s="1" t="s">
        <v>92</v>
      </c>
      <c r="C3242" s="1" t="s">
        <v>15</v>
      </c>
      <c r="D3242" s="2">
        <v>37</v>
      </c>
      <c r="E3242" s="1" t="s">
        <v>40</v>
      </c>
      <c r="F3242" s="1" t="s">
        <v>26</v>
      </c>
      <c r="G3242" s="28">
        <v>43056</v>
      </c>
      <c r="H3242" s="3">
        <v>68187.19</v>
      </c>
      <c r="I3242" s="1" t="s">
        <v>31</v>
      </c>
      <c r="J3242" s="1" t="s">
        <v>27</v>
      </c>
      <c r="K3242" s="1" t="s">
        <v>20</v>
      </c>
      <c r="L3242" s="1" t="s">
        <v>20</v>
      </c>
      <c r="M3242" s="1" t="s">
        <v>53</v>
      </c>
      <c r="N3242" s="1" t="s">
        <v>22</v>
      </c>
      <c r="O3242" s="1" t="s">
        <v>20</v>
      </c>
      <c r="P3242" s="1" t="str">
        <f>IFERROR( LOOKUP(Table1[[#This Row],[Age]],$AO$3:$AO$8,$AP$3:$AP$8), "Out of Range")</f>
        <v>35-45</v>
      </c>
      <c r="Q3242" s="1" t="str">
        <f>TEXT(Table1[[#This Row],[Date Joined]],"DD")</f>
        <v>17</v>
      </c>
      <c r="R3242" s="1" t="str">
        <f>TEXT(Table1[[#This Row],[Date Joined]],"MMM")</f>
        <v>Nov</v>
      </c>
      <c r="S3242" s="1" t="str">
        <f>TEXT(Table1[[#This Row],[Date Joined]],"YYYY")</f>
        <v>2017</v>
      </c>
    </row>
    <row r="3243" spans="1:19" x14ac:dyDescent="0.3">
      <c r="A3243" s="1" t="s">
        <v>3350</v>
      </c>
      <c r="B3243" s="1" t="s">
        <v>74</v>
      </c>
      <c r="C3243" s="1" t="s">
        <v>24</v>
      </c>
      <c r="D3243" s="2">
        <v>39</v>
      </c>
      <c r="E3243" s="1" t="s">
        <v>40</v>
      </c>
      <c r="F3243" s="1" t="s">
        <v>41</v>
      </c>
      <c r="G3243" s="28">
        <v>43056</v>
      </c>
      <c r="H3243" s="3">
        <v>19493.28</v>
      </c>
      <c r="I3243" s="1" t="s">
        <v>18</v>
      </c>
      <c r="J3243" s="1" t="s">
        <v>27</v>
      </c>
      <c r="K3243" s="1" t="s">
        <v>20</v>
      </c>
      <c r="L3243" s="1" t="s">
        <v>20</v>
      </c>
      <c r="M3243" s="1" t="s">
        <v>22</v>
      </c>
      <c r="N3243" s="1" t="s">
        <v>22</v>
      </c>
      <c r="O3243" s="1" t="s">
        <v>20</v>
      </c>
      <c r="P3243" s="1" t="str">
        <f>IFERROR( LOOKUP(Table1[[#This Row],[Age]],$AO$3:$AO$8,$AP$3:$AP$8), "Out of Range")</f>
        <v>35-45</v>
      </c>
      <c r="Q3243" s="1" t="str">
        <f>TEXT(Table1[[#This Row],[Date Joined]],"DD")</f>
        <v>17</v>
      </c>
      <c r="R3243" s="1" t="str">
        <f>TEXT(Table1[[#This Row],[Date Joined]],"MMM")</f>
        <v>Nov</v>
      </c>
      <c r="S3243" s="1" t="str">
        <f>TEXT(Table1[[#This Row],[Date Joined]],"YYYY")</f>
        <v>2017</v>
      </c>
    </row>
    <row r="3244" spans="1:19" x14ac:dyDescent="0.3">
      <c r="A3244" s="1" t="s">
        <v>3351</v>
      </c>
      <c r="B3244" s="1" t="s">
        <v>78</v>
      </c>
      <c r="C3244" s="1" t="s">
        <v>24</v>
      </c>
      <c r="D3244" s="2">
        <v>46</v>
      </c>
      <c r="E3244" s="1" t="s">
        <v>40</v>
      </c>
      <c r="F3244" s="1" t="s">
        <v>26</v>
      </c>
      <c r="G3244" s="28">
        <v>43056</v>
      </c>
      <c r="H3244" s="3">
        <v>102278.54</v>
      </c>
      <c r="I3244" s="1" t="s">
        <v>31</v>
      </c>
      <c r="J3244" s="1" t="s">
        <v>27</v>
      </c>
      <c r="K3244" s="1" t="s">
        <v>28</v>
      </c>
      <c r="L3244" s="1" t="s">
        <v>20</v>
      </c>
      <c r="M3244" s="1" t="s">
        <v>21</v>
      </c>
      <c r="N3244" s="1" t="s">
        <v>22</v>
      </c>
      <c r="O3244" s="1" t="s">
        <v>20</v>
      </c>
      <c r="P3244" s="1" t="str">
        <f>IFERROR( LOOKUP(Table1[[#This Row],[Age]],$AO$3:$AO$8,$AP$3:$AP$8), "Out of Range")</f>
        <v>45-55</v>
      </c>
      <c r="Q3244" s="1" t="str">
        <f>TEXT(Table1[[#This Row],[Date Joined]],"DD")</f>
        <v>17</v>
      </c>
      <c r="R3244" s="1" t="str">
        <f>TEXT(Table1[[#This Row],[Date Joined]],"MMM")</f>
        <v>Nov</v>
      </c>
      <c r="S3244" s="1" t="str">
        <f>TEXT(Table1[[#This Row],[Date Joined]],"YYYY")</f>
        <v>2017</v>
      </c>
    </row>
    <row r="3245" spans="1:19" x14ac:dyDescent="0.3">
      <c r="A3245" s="1" t="s">
        <v>3352</v>
      </c>
      <c r="B3245" s="1" t="s">
        <v>33</v>
      </c>
      <c r="C3245" s="1" t="s">
        <v>15</v>
      </c>
      <c r="D3245" s="2">
        <v>56</v>
      </c>
      <c r="E3245" s="1" t="s">
        <v>40</v>
      </c>
      <c r="F3245" s="1" t="s">
        <v>41</v>
      </c>
      <c r="G3245" s="28">
        <v>43056</v>
      </c>
      <c r="H3245" s="3">
        <v>44567.73</v>
      </c>
      <c r="I3245" s="1" t="s">
        <v>31</v>
      </c>
      <c r="J3245" s="1" t="s">
        <v>32</v>
      </c>
      <c r="K3245" s="1" t="s">
        <v>20</v>
      </c>
      <c r="L3245" s="1" t="s">
        <v>20</v>
      </c>
      <c r="M3245" s="1" t="s">
        <v>21</v>
      </c>
      <c r="N3245" s="1" t="s">
        <v>69</v>
      </c>
      <c r="O3245" s="1" t="s">
        <v>20</v>
      </c>
      <c r="P3245" s="1" t="str">
        <f>IFERROR( LOOKUP(Table1[[#This Row],[Age]],$AO$3:$AO$8,$AP$3:$AP$8), "Out of Range")</f>
        <v>55-65</v>
      </c>
      <c r="Q3245" s="1" t="str">
        <f>TEXT(Table1[[#This Row],[Date Joined]],"DD")</f>
        <v>17</v>
      </c>
      <c r="R3245" s="1" t="str">
        <f>TEXT(Table1[[#This Row],[Date Joined]],"MMM")</f>
        <v>Nov</v>
      </c>
      <c r="S3245" s="1" t="str">
        <f>TEXT(Table1[[#This Row],[Date Joined]],"YYYY")</f>
        <v>2017</v>
      </c>
    </row>
    <row r="3246" spans="1:19" x14ac:dyDescent="0.3">
      <c r="A3246" s="1" t="s">
        <v>3353</v>
      </c>
      <c r="B3246" s="1" t="s">
        <v>58</v>
      </c>
      <c r="C3246" s="1" t="s">
        <v>15</v>
      </c>
      <c r="D3246" s="2">
        <v>44</v>
      </c>
      <c r="E3246" s="1" t="s">
        <v>40</v>
      </c>
      <c r="F3246" s="1" t="s">
        <v>41</v>
      </c>
      <c r="G3246" s="28">
        <v>43056</v>
      </c>
      <c r="H3246" s="3">
        <v>95125.46</v>
      </c>
      <c r="I3246" s="1" t="s">
        <v>18</v>
      </c>
      <c r="J3246" s="1" t="s">
        <v>22</v>
      </c>
      <c r="K3246" s="1" t="s">
        <v>20</v>
      </c>
      <c r="L3246" s="1" t="s">
        <v>20</v>
      </c>
      <c r="M3246" s="1" t="s">
        <v>21</v>
      </c>
      <c r="N3246" s="1" t="s">
        <v>22</v>
      </c>
      <c r="O3246" s="1" t="s">
        <v>20</v>
      </c>
      <c r="P3246" s="1" t="str">
        <f>IFERROR( LOOKUP(Table1[[#This Row],[Age]],$AO$3:$AO$8,$AP$3:$AP$8), "Out of Range")</f>
        <v>35-45</v>
      </c>
      <c r="Q3246" s="1" t="str">
        <f>TEXT(Table1[[#This Row],[Date Joined]],"DD")</f>
        <v>17</v>
      </c>
      <c r="R3246" s="1" t="str">
        <f>TEXT(Table1[[#This Row],[Date Joined]],"MMM")</f>
        <v>Nov</v>
      </c>
      <c r="S3246" s="1" t="str">
        <f>TEXT(Table1[[#This Row],[Date Joined]],"YYYY")</f>
        <v>2017</v>
      </c>
    </row>
    <row r="3247" spans="1:19" x14ac:dyDescent="0.3">
      <c r="A3247" s="1" t="s">
        <v>3354</v>
      </c>
      <c r="B3247" s="1" t="s">
        <v>59</v>
      </c>
      <c r="C3247" s="1" t="s">
        <v>24</v>
      </c>
      <c r="D3247" s="2">
        <v>45</v>
      </c>
      <c r="E3247" s="1" t="s">
        <v>34</v>
      </c>
      <c r="F3247" s="1" t="s">
        <v>17</v>
      </c>
      <c r="G3247" s="28">
        <v>43056</v>
      </c>
      <c r="H3247" s="3">
        <v>30371.18</v>
      </c>
      <c r="I3247" s="1" t="s">
        <v>31</v>
      </c>
      <c r="J3247" s="1" t="s">
        <v>32</v>
      </c>
      <c r="K3247" s="1" t="s">
        <v>28</v>
      </c>
      <c r="L3247" s="1" t="s">
        <v>20</v>
      </c>
      <c r="M3247" s="1" t="s">
        <v>22</v>
      </c>
      <c r="N3247" s="1" t="s">
        <v>22</v>
      </c>
      <c r="O3247" s="1" t="s">
        <v>20</v>
      </c>
      <c r="P3247" s="1" t="str">
        <f>IFERROR( LOOKUP(Table1[[#This Row],[Age]],$AO$3:$AO$8,$AP$3:$AP$8), "Out of Range")</f>
        <v>45-55</v>
      </c>
      <c r="Q3247" s="1" t="str">
        <f>TEXT(Table1[[#This Row],[Date Joined]],"DD")</f>
        <v>17</v>
      </c>
      <c r="R3247" s="1" t="str">
        <f>TEXT(Table1[[#This Row],[Date Joined]],"MMM")</f>
        <v>Nov</v>
      </c>
      <c r="S3247" s="1" t="str">
        <f>TEXT(Table1[[#This Row],[Date Joined]],"YYYY")</f>
        <v>2017</v>
      </c>
    </row>
    <row r="3248" spans="1:19" x14ac:dyDescent="0.3">
      <c r="A3248" s="1" t="s">
        <v>3258</v>
      </c>
      <c r="B3248" s="1" t="s">
        <v>60</v>
      </c>
      <c r="C3248" s="1" t="s">
        <v>24</v>
      </c>
      <c r="D3248" s="2">
        <v>32</v>
      </c>
      <c r="E3248" s="1" t="s">
        <v>16</v>
      </c>
      <c r="F3248" s="1" t="s">
        <v>17</v>
      </c>
      <c r="G3248" s="28">
        <v>43052</v>
      </c>
      <c r="H3248" s="3">
        <v>13860.66</v>
      </c>
      <c r="I3248" s="1" t="s">
        <v>18</v>
      </c>
      <c r="J3248" s="1" t="s">
        <v>27</v>
      </c>
      <c r="K3248" s="1" t="s">
        <v>28</v>
      </c>
      <c r="L3248" s="1" t="s">
        <v>20</v>
      </c>
      <c r="M3248" s="1" t="s">
        <v>22</v>
      </c>
      <c r="N3248" s="1" t="s">
        <v>22</v>
      </c>
      <c r="O3248" s="1" t="s">
        <v>20</v>
      </c>
      <c r="P3248" s="1" t="str">
        <f>IFERROR( LOOKUP(Table1[[#This Row],[Age]],$AO$3:$AO$8,$AP$3:$AP$8), "Out of Range")</f>
        <v>26-35</v>
      </c>
      <c r="Q3248" s="1" t="str">
        <f>TEXT(Table1[[#This Row],[Date Joined]],"DD")</f>
        <v>13</v>
      </c>
      <c r="R3248" s="1" t="str">
        <f>TEXT(Table1[[#This Row],[Date Joined]],"MMM")</f>
        <v>Nov</v>
      </c>
      <c r="S3248" s="1" t="str">
        <f>TEXT(Table1[[#This Row],[Date Joined]],"YYYY")</f>
        <v>2017</v>
      </c>
    </row>
    <row r="3249" spans="1:19" x14ac:dyDescent="0.3">
      <c r="A3249" s="1" t="s">
        <v>3283</v>
      </c>
      <c r="B3249" s="1" t="s">
        <v>43</v>
      </c>
      <c r="C3249" s="1" t="s">
        <v>15</v>
      </c>
      <c r="D3249" s="2">
        <v>32</v>
      </c>
      <c r="E3249" s="1" t="s">
        <v>16</v>
      </c>
      <c r="F3249" s="1" t="s">
        <v>26</v>
      </c>
      <c r="G3249" s="28">
        <v>43053</v>
      </c>
      <c r="H3249" s="3">
        <v>40768.81</v>
      </c>
      <c r="I3249" s="1" t="s">
        <v>31</v>
      </c>
      <c r="J3249" s="1" t="s">
        <v>27</v>
      </c>
      <c r="K3249" s="1" t="s">
        <v>28</v>
      </c>
      <c r="L3249" s="1" t="s">
        <v>20</v>
      </c>
      <c r="M3249" s="1" t="s">
        <v>53</v>
      </c>
      <c r="N3249" s="1" t="s">
        <v>22</v>
      </c>
      <c r="O3249" s="1" t="s">
        <v>20</v>
      </c>
      <c r="P3249" s="1" t="str">
        <f>IFERROR( LOOKUP(Table1[[#This Row],[Age]],$AO$3:$AO$8,$AP$3:$AP$8), "Out of Range")</f>
        <v>26-35</v>
      </c>
      <c r="Q3249" s="1" t="str">
        <f>TEXT(Table1[[#This Row],[Date Joined]],"DD")</f>
        <v>14</v>
      </c>
      <c r="R3249" s="1" t="str">
        <f>TEXT(Table1[[#This Row],[Date Joined]],"MMM")</f>
        <v>Nov</v>
      </c>
      <c r="S3249" s="1" t="str">
        <f>TEXT(Table1[[#This Row],[Date Joined]],"YYYY")</f>
        <v>2017</v>
      </c>
    </row>
    <row r="3250" spans="1:19" x14ac:dyDescent="0.3">
      <c r="A3250" s="1" t="s">
        <v>3357</v>
      </c>
      <c r="B3250" s="1" t="s">
        <v>44</v>
      </c>
      <c r="C3250" s="1" t="s">
        <v>15</v>
      </c>
      <c r="D3250" s="2">
        <v>43</v>
      </c>
      <c r="E3250" s="1" t="s">
        <v>16</v>
      </c>
      <c r="F3250" s="1" t="s">
        <v>17</v>
      </c>
      <c r="G3250" s="28">
        <v>43057</v>
      </c>
      <c r="H3250" s="3">
        <v>18392.73</v>
      </c>
      <c r="I3250" s="1" t="s">
        <v>49</v>
      </c>
      <c r="J3250" s="1" t="s">
        <v>27</v>
      </c>
      <c r="K3250" s="1" t="s">
        <v>20</v>
      </c>
      <c r="L3250" s="1" t="s">
        <v>20</v>
      </c>
      <c r="M3250" s="1" t="s">
        <v>22</v>
      </c>
      <c r="N3250" s="1" t="s">
        <v>22</v>
      </c>
      <c r="O3250" s="1" t="s">
        <v>28</v>
      </c>
      <c r="P3250" s="1" t="str">
        <f>IFERROR( LOOKUP(Table1[[#This Row],[Age]],$AO$3:$AO$8,$AP$3:$AP$8), "Out of Range")</f>
        <v>35-45</v>
      </c>
      <c r="Q3250" s="1" t="str">
        <f>TEXT(Table1[[#This Row],[Date Joined]],"DD")</f>
        <v>18</v>
      </c>
      <c r="R3250" s="1" t="str">
        <f>TEXT(Table1[[#This Row],[Date Joined]],"MMM")</f>
        <v>Nov</v>
      </c>
      <c r="S3250" s="1" t="str">
        <f>TEXT(Table1[[#This Row],[Date Joined]],"YYYY")</f>
        <v>2017</v>
      </c>
    </row>
    <row r="3251" spans="1:19" x14ac:dyDescent="0.3">
      <c r="A3251" s="1" t="s">
        <v>3358</v>
      </c>
      <c r="B3251" s="1" t="s">
        <v>72</v>
      </c>
      <c r="C3251" s="1" t="s">
        <v>15</v>
      </c>
      <c r="D3251" s="2">
        <v>34</v>
      </c>
      <c r="E3251" s="1" t="s">
        <v>16</v>
      </c>
      <c r="F3251" s="1" t="s">
        <v>26</v>
      </c>
      <c r="G3251" s="28">
        <v>43057</v>
      </c>
      <c r="H3251" s="3">
        <v>27479.69</v>
      </c>
      <c r="I3251" s="1" t="s">
        <v>18</v>
      </c>
      <c r="J3251" s="1" t="s">
        <v>19</v>
      </c>
      <c r="K3251" s="1" t="s">
        <v>28</v>
      </c>
      <c r="L3251" s="1" t="s">
        <v>20</v>
      </c>
      <c r="M3251" s="1" t="s">
        <v>53</v>
      </c>
      <c r="N3251" s="1" t="s">
        <v>22</v>
      </c>
      <c r="O3251" s="1" t="s">
        <v>20</v>
      </c>
      <c r="P3251" s="1" t="str">
        <f>IFERROR( LOOKUP(Table1[[#This Row],[Age]],$AO$3:$AO$8,$AP$3:$AP$8), "Out of Range")</f>
        <v>26-35</v>
      </c>
      <c r="Q3251" s="1" t="str">
        <f>TEXT(Table1[[#This Row],[Date Joined]],"DD")</f>
        <v>18</v>
      </c>
      <c r="R3251" s="1" t="str">
        <f>TEXT(Table1[[#This Row],[Date Joined]],"MMM")</f>
        <v>Nov</v>
      </c>
      <c r="S3251" s="1" t="str">
        <f>TEXT(Table1[[#This Row],[Date Joined]],"YYYY")</f>
        <v>2017</v>
      </c>
    </row>
    <row r="3252" spans="1:19" x14ac:dyDescent="0.3">
      <c r="A3252" s="1" t="s">
        <v>3359</v>
      </c>
      <c r="B3252" s="1" t="s">
        <v>65</v>
      </c>
      <c r="C3252" s="1" t="s">
        <v>15</v>
      </c>
      <c r="D3252" s="2">
        <v>34</v>
      </c>
      <c r="E3252" s="1" t="s">
        <v>16</v>
      </c>
      <c r="F3252" s="1" t="s">
        <v>17</v>
      </c>
      <c r="G3252" s="28">
        <v>43057</v>
      </c>
      <c r="H3252" s="3">
        <v>18264.310000000001</v>
      </c>
      <c r="I3252" s="1" t="s">
        <v>18</v>
      </c>
      <c r="J3252" s="1" t="s">
        <v>32</v>
      </c>
      <c r="K3252" s="1" t="s">
        <v>20</v>
      </c>
      <c r="L3252" s="1" t="s">
        <v>20</v>
      </c>
      <c r="M3252" s="1" t="s">
        <v>21</v>
      </c>
      <c r="N3252" s="1" t="s">
        <v>69</v>
      </c>
      <c r="O3252" s="1" t="s">
        <v>28</v>
      </c>
      <c r="P3252" s="1" t="str">
        <f>IFERROR( LOOKUP(Table1[[#This Row],[Age]],$AO$3:$AO$8,$AP$3:$AP$8), "Out of Range")</f>
        <v>26-35</v>
      </c>
      <c r="Q3252" s="1" t="str">
        <f>TEXT(Table1[[#This Row],[Date Joined]],"DD")</f>
        <v>18</v>
      </c>
      <c r="R3252" s="1" t="str">
        <f>TEXT(Table1[[#This Row],[Date Joined]],"MMM")</f>
        <v>Nov</v>
      </c>
      <c r="S3252" s="1" t="str">
        <f>TEXT(Table1[[#This Row],[Date Joined]],"YYYY")</f>
        <v>2017</v>
      </c>
    </row>
    <row r="3253" spans="1:19" x14ac:dyDescent="0.3">
      <c r="A3253" s="1" t="s">
        <v>3360</v>
      </c>
      <c r="B3253" s="1" t="s">
        <v>59</v>
      </c>
      <c r="C3253" s="1" t="s">
        <v>15</v>
      </c>
      <c r="D3253" s="2">
        <v>41</v>
      </c>
      <c r="E3253" s="1" t="s">
        <v>16</v>
      </c>
      <c r="F3253" s="1" t="s">
        <v>17</v>
      </c>
      <c r="G3253" s="28">
        <v>43057</v>
      </c>
      <c r="H3253" s="3">
        <v>82145.33</v>
      </c>
      <c r="I3253" s="1" t="s">
        <v>18</v>
      </c>
      <c r="J3253" s="1" t="s">
        <v>27</v>
      </c>
      <c r="K3253" s="1" t="s">
        <v>20</v>
      </c>
      <c r="L3253" s="1" t="s">
        <v>20</v>
      </c>
      <c r="M3253" s="1" t="s">
        <v>53</v>
      </c>
      <c r="N3253" s="1" t="s">
        <v>22</v>
      </c>
      <c r="O3253" s="1" t="s">
        <v>20</v>
      </c>
      <c r="P3253" s="1" t="str">
        <f>IFERROR( LOOKUP(Table1[[#This Row],[Age]],$AO$3:$AO$8,$AP$3:$AP$8), "Out of Range")</f>
        <v>35-45</v>
      </c>
      <c r="Q3253" s="1" t="str">
        <f>TEXT(Table1[[#This Row],[Date Joined]],"DD")</f>
        <v>18</v>
      </c>
      <c r="R3253" s="1" t="str">
        <f>TEXT(Table1[[#This Row],[Date Joined]],"MMM")</f>
        <v>Nov</v>
      </c>
      <c r="S3253" s="1" t="str">
        <f>TEXT(Table1[[#This Row],[Date Joined]],"YYYY")</f>
        <v>2017</v>
      </c>
    </row>
    <row r="3254" spans="1:19" x14ac:dyDescent="0.3">
      <c r="A3254" s="1" t="s">
        <v>3307</v>
      </c>
      <c r="B3254" s="1" t="s">
        <v>87</v>
      </c>
      <c r="C3254" s="1" t="s">
        <v>15</v>
      </c>
      <c r="D3254" s="2">
        <v>32</v>
      </c>
      <c r="E3254" s="1" t="s">
        <v>16</v>
      </c>
      <c r="F3254" s="1" t="s">
        <v>17</v>
      </c>
      <c r="G3254" s="28">
        <v>43054</v>
      </c>
      <c r="H3254" s="3">
        <v>19334.310000000001</v>
      </c>
      <c r="I3254" s="1" t="s">
        <v>18</v>
      </c>
      <c r="J3254" s="1" t="s">
        <v>32</v>
      </c>
      <c r="K3254" s="1" t="s">
        <v>20</v>
      </c>
      <c r="L3254" s="1" t="s">
        <v>20</v>
      </c>
      <c r="M3254" s="1" t="s">
        <v>21</v>
      </c>
      <c r="N3254" s="1" t="s">
        <v>22</v>
      </c>
      <c r="O3254" s="1" t="s">
        <v>20</v>
      </c>
      <c r="P3254" s="1" t="str">
        <f>IFERROR( LOOKUP(Table1[[#This Row],[Age]],$AO$3:$AO$8,$AP$3:$AP$8), "Out of Range")</f>
        <v>26-35</v>
      </c>
      <c r="Q3254" s="1" t="str">
        <f>TEXT(Table1[[#This Row],[Date Joined]],"DD")</f>
        <v>15</v>
      </c>
      <c r="R3254" s="1" t="str">
        <f>TEXT(Table1[[#This Row],[Date Joined]],"MMM")</f>
        <v>Nov</v>
      </c>
      <c r="S3254" s="1" t="str">
        <f>TEXT(Table1[[#This Row],[Date Joined]],"YYYY")</f>
        <v>2017</v>
      </c>
    </row>
    <row r="3255" spans="1:19" x14ac:dyDescent="0.3">
      <c r="A3255" s="1" t="s">
        <v>3362</v>
      </c>
      <c r="B3255" s="1" t="s">
        <v>83</v>
      </c>
      <c r="C3255" s="1" t="s">
        <v>15</v>
      </c>
      <c r="D3255" s="2">
        <v>38</v>
      </c>
      <c r="E3255" s="1" t="s">
        <v>16</v>
      </c>
      <c r="F3255" s="1" t="s">
        <v>17</v>
      </c>
      <c r="G3255" s="28">
        <v>43057</v>
      </c>
      <c r="H3255" s="3">
        <v>3936.9</v>
      </c>
      <c r="I3255" s="1" t="s">
        <v>18</v>
      </c>
      <c r="J3255" s="1" t="s">
        <v>22</v>
      </c>
      <c r="K3255" s="1" t="s">
        <v>28</v>
      </c>
      <c r="L3255" s="1" t="s">
        <v>20</v>
      </c>
      <c r="M3255" s="1" t="s">
        <v>22</v>
      </c>
      <c r="N3255" s="1" t="s">
        <v>22</v>
      </c>
      <c r="O3255" s="1" t="s">
        <v>20</v>
      </c>
      <c r="P3255" s="1" t="str">
        <f>IFERROR( LOOKUP(Table1[[#This Row],[Age]],$AO$3:$AO$8,$AP$3:$AP$8), "Out of Range")</f>
        <v>35-45</v>
      </c>
      <c r="Q3255" s="1" t="str">
        <f>TEXT(Table1[[#This Row],[Date Joined]],"DD")</f>
        <v>18</v>
      </c>
      <c r="R3255" s="1" t="str">
        <f>TEXT(Table1[[#This Row],[Date Joined]],"MMM")</f>
        <v>Nov</v>
      </c>
      <c r="S3255" s="1" t="str">
        <f>TEXT(Table1[[#This Row],[Date Joined]],"YYYY")</f>
        <v>2017</v>
      </c>
    </row>
    <row r="3256" spans="1:19" x14ac:dyDescent="0.3">
      <c r="A3256" s="1" t="s">
        <v>3363</v>
      </c>
      <c r="B3256" s="1" t="s">
        <v>58</v>
      </c>
      <c r="C3256" s="1" t="s">
        <v>24</v>
      </c>
      <c r="D3256" s="2">
        <v>34</v>
      </c>
      <c r="E3256" s="1" t="s">
        <v>34</v>
      </c>
      <c r="F3256" s="1" t="s">
        <v>41</v>
      </c>
      <c r="G3256" s="28">
        <v>43057</v>
      </c>
      <c r="H3256" s="3">
        <v>28729.51</v>
      </c>
      <c r="I3256" s="1" t="s">
        <v>18</v>
      </c>
      <c r="J3256" s="1" t="s">
        <v>27</v>
      </c>
      <c r="K3256" s="1" t="s">
        <v>28</v>
      </c>
      <c r="L3256" s="1" t="s">
        <v>28</v>
      </c>
      <c r="M3256" s="1" t="s">
        <v>22</v>
      </c>
      <c r="N3256" s="1" t="s">
        <v>22</v>
      </c>
      <c r="O3256" s="1" t="s">
        <v>20</v>
      </c>
      <c r="P3256" s="1" t="str">
        <f>IFERROR( LOOKUP(Table1[[#This Row],[Age]],$AO$3:$AO$8,$AP$3:$AP$8), "Out of Range")</f>
        <v>26-35</v>
      </c>
      <c r="Q3256" s="1" t="str">
        <f>TEXT(Table1[[#This Row],[Date Joined]],"DD")</f>
        <v>18</v>
      </c>
      <c r="R3256" s="1" t="str">
        <f>TEXT(Table1[[#This Row],[Date Joined]],"MMM")</f>
        <v>Nov</v>
      </c>
      <c r="S3256" s="1" t="str">
        <f>TEXT(Table1[[#This Row],[Date Joined]],"YYYY")</f>
        <v>2017</v>
      </c>
    </row>
    <row r="3257" spans="1:19" x14ac:dyDescent="0.3">
      <c r="A3257" s="1" t="s">
        <v>3364</v>
      </c>
      <c r="B3257" s="1" t="s">
        <v>101</v>
      </c>
      <c r="C3257" s="1" t="s">
        <v>24</v>
      </c>
      <c r="D3257" s="2">
        <v>40</v>
      </c>
      <c r="E3257" s="1" t="s">
        <v>34</v>
      </c>
      <c r="F3257" s="1" t="s">
        <v>17</v>
      </c>
      <c r="G3257" s="28">
        <v>43057</v>
      </c>
      <c r="H3257" s="3">
        <v>80143.45</v>
      </c>
      <c r="I3257" s="1" t="s">
        <v>18</v>
      </c>
      <c r="J3257" s="1" t="s">
        <v>19</v>
      </c>
      <c r="K3257" s="1" t="s">
        <v>20</v>
      </c>
      <c r="L3257" s="1" t="s">
        <v>28</v>
      </c>
      <c r="M3257" s="1" t="s">
        <v>53</v>
      </c>
      <c r="N3257" s="1" t="s">
        <v>22</v>
      </c>
      <c r="O3257" s="1" t="s">
        <v>20</v>
      </c>
      <c r="P3257" s="1" t="str">
        <f>IFERROR( LOOKUP(Table1[[#This Row],[Age]],$AO$3:$AO$8,$AP$3:$AP$8), "Out of Range")</f>
        <v>35-45</v>
      </c>
      <c r="Q3257" s="1" t="str">
        <f>TEXT(Table1[[#This Row],[Date Joined]],"DD")</f>
        <v>18</v>
      </c>
      <c r="R3257" s="1" t="str">
        <f>TEXT(Table1[[#This Row],[Date Joined]],"MMM")</f>
        <v>Nov</v>
      </c>
      <c r="S3257" s="1" t="str">
        <f>TEXT(Table1[[#This Row],[Date Joined]],"YYYY")</f>
        <v>2017</v>
      </c>
    </row>
    <row r="3258" spans="1:19" x14ac:dyDescent="0.3">
      <c r="A3258" s="1" t="s">
        <v>3324</v>
      </c>
      <c r="B3258" s="1" t="s">
        <v>56</v>
      </c>
      <c r="C3258" s="1" t="s">
        <v>24</v>
      </c>
      <c r="D3258" s="2">
        <v>32</v>
      </c>
      <c r="E3258" s="1" t="s">
        <v>16</v>
      </c>
      <c r="F3258" s="1" t="s">
        <v>17</v>
      </c>
      <c r="G3258" s="28">
        <v>43056</v>
      </c>
      <c r="H3258" s="3">
        <v>50051.12</v>
      </c>
      <c r="I3258" s="1" t="s">
        <v>18</v>
      </c>
      <c r="J3258" s="1" t="s">
        <v>27</v>
      </c>
      <c r="K3258" s="1" t="s">
        <v>28</v>
      </c>
      <c r="L3258" s="1" t="s">
        <v>20</v>
      </c>
      <c r="M3258" s="1" t="s">
        <v>21</v>
      </c>
      <c r="N3258" s="1" t="s">
        <v>22</v>
      </c>
      <c r="O3258" s="1" t="s">
        <v>20</v>
      </c>
      <c r="P3258" s="1" t="str">
        <f>IFERROR( LOOKUP(Table1[[#This Row],[Age]],$AO$3:$AO$8,$AP$3:$AP$8), "Out of Range")</f>
        <v>26-35</v>
      </c>
      <c r="Q3258" s="1" t="str">
        <f>TEXT(Table1[[#This Row],[Date Joined]],"DD")</f>
        <v>17</v>
      </c>
      <c r="R3258" s="1" t="str">
        <f>TEXT(Table1[[#This Row],[Date Joined]],"MMM")</f>
        <v>Nov</v>
      </c>
      <c r="S3258" s="1" t="str">
        <f>TEXT(Table1[[#This Row],[Date Joined]],"YYYY")</f>
        <v>2017</v>
      </c>
    </row>
    <row r="3259" spans="1:19" x14ac:dyDescent="0.3">
      <c r="A3259" s="1" t="s">
        <v>3366</v>
      </c>
      <c r="B3259" s="1" t="s">
        <v>61</v>
      </c>
      <c r="C3259" s="1" t="s">
        <v>24</v>
      </c>
      <c r="D3259" s="2">
        <v>42</v>
      </c>
      <c r="E3259" s="1" t="s">
        <v>16</v>
      </c>
      <c r="F3259" s="1" t="s">
        <v>17</v>
      </c>
      <c r="G3259" s="28">
        <v>43058</v>
      </c>
      <c r="H3259" s="3">
        <v>37547.9</v>
      </c>
      <c r="I3259" s="1" t="s">
        <v>31</v>
      </c>
      <c r="J3259" s="1" t="s">
        <v>27</v>
      </c>
      <c r="K3259" s="1" t="s">
        <v>28</v>
      </c>
      <c r="L3259" s="1" t="s">
        <v>20</v>
      </c>
      <c r="M3259" s="1" t="s">
        <v>22</v>
      </c>
      <c r="N3259" s="1" t="s">
        <v>22</v>
      </c>
      <c r="O3259" s="1" t="s">
        <v>20</v>
      </c>
      <c r="P3259" s="1" t="str">
        <f>IFERROR( LOOKUP(Table1[[#This Row],[Age]],$AO$3:$AO$8,$AP$3:$AP$8), "Out of Range")</f>
        <v>35-45</v>
      </c>
      <c r="Q3259" s="1" t="str">
        <f>TEXT(Table1[[#This Row],[Date Joined]],"DD")</f>
        <v>19</v>
      </c>
      <c r="R3259" s="1" t="str">
        <f>TEXT(Table1[[#This Row],[Date Joined]],"MMM")</f>
        <v>Nov</v>
      </c>
      <c r="S3259" s="1" t="str">
        <f>TEXT(Table1[[#This Row],[Date Joined]],"YYYY")</f>
        <v>2017</v>
      </c>
    </row>
    <row r="3260" spans="1:19" x14ac:dyDescent="0.3">
      <c r="A3260" s="1" t="s">
        <v>3367</v>
      </c>
      <c r="B3260" s="1" t="s">
        <v>36</v>
      </c>
      <c r="C3260" s="1" t="s">
        <v>24</v>
      </c>
      <c r="D3260" s="2">
        <v>37</v>
      </c>
      <c r="E3260" s="1" t="s">
        <v>16</v>
      </c>
      <c r="F3260" s="1" t="s">
        <v>17</v>
      </c>
      <c r="G3260" s="28">
        <v>43058</v>
      </c>
      <c r="H3260" s="3">
        <v>38882.46</v>
      </c>
      <c r="I3260" s="1" t="s">
        <v>18</v>
      </c>
      <c r="J3260" s="1" t="s">
        <v>27</v>
      </c>
      <c r="K3260" s="1" t="s">
        <v>28</v>
      </c>
      <c r="L3260" s="1" t="s">
        <v>20</v>
      </c>
      <c r="M3260" s="1" t="s">
        <v>53</v>
      </c>
      <c r="N3260" s="1" t="s">
        <v>22</v>
      </c>
      <c r="O3260" s="1" t="s">
        <v>20</v>
      </c>
      <c r="P3260" s="1" t="str">
        <f>IFERROR( LOOKUP(Table1[[#This Row],[Age]],$AO$3:$AO$8,$AP$3:$AP$8), "Out of Range")</f>
        <v>35-45</v>
      </c>
      <c r="Q3260" s="1" t="str">
        <f>TEXT(Table1[[#This Row],[Date Joined]],"DD")</f>
        <v>19</v>
      </c>
      <c r="R3260" s="1" t="str">
        <f>TEXT(Table1[[#This Row],[Date Joined]],"MMM")</f>
        <v>Nov</v>
      </c>
      <c r="S3260" s="1" t="str">
        <f>TEXT(Table1[[#This Row],[Date Joined]],"YYYY")</f>
        <v>2017</v>
      </c>
    </row>
    <row r="3261" spans="1:19" x14ac:dyDescent="0.3">
      <c r="A3261" s="1" t="s">
        <v>3368</v>
      </c>
      <c r="B3261" s="1" t="s">
        <v>73</v>
      </c>
      <c r="C3261" s="1" t="s">
        <v>15</v>
      </c>
      <c r="D3261" s="2">
        <v>51</v>
      </c>
      <c r="E3261" s="1" t="s">
        <v>40</v>
      </c>
      <c r="F3261" s="1" t="s">
        <v>26</v>
      </c>
      <c r="G3261" s="28">
        <v>43058</v>
      </c>
      <c r="H3261" s="3">
        <v>19051.39</v>
      </c>
      <c r="I3261" s="1" t="s">
        <v>18</v>
      </c>
      <c r="J3261" s="1" t="s">
        <v>27</v>
      </c>
      <c r="K3261" s="1" t="s">
        <v>28</v>
      </c>
      <c r="L3261" s="1" t="s">
        <v>20</v>
      </c>
      <c r="M3261" s="1" t="s">
        <v>22</v>
      </c>
      <c r="N3261" s="1" t="s">
        <v>22</v>
      </c>
      <c r="O3261" s="1" t="s">
        <v>20</v>
      </c>
      <c r="P3261" s="1" t="str">
        <f>IFERROR( LOOKUP(Table1[[#This Row],[Age]],$AO$3:$AO$8,$AP$3:$AP$8), "Out of Range")</f>
        <v>45-55</v>
      </c>
      <c r="Q3261" s="1" t="str">
        <f>TEXT(Table1[[#This Row],[Date Joined]],"DD")</f>
        <v>19</v>
      </c>
      <c r="R3261" s="1" t="str">
        <f>TEXT(Table1[[#This Row],[Date Joined]],"MMM")</f>
        <v>Nov</v>
      </c>
      <c r="S3261" s="1" t="str">
        <f>TEXT(Table1[[#This Row],[Date Joined]],"YYYY")</f>
        <v>2017</v>
      </c>
    </row>
    <row r="3262" spans="1:19" x14ac:dyDescent="0.3">
      <c r="A3262" s="1" t="s">
        <v>3369</v>
      </c>
      <c r="B3262" s="1" t="s">
        <v>83</v>
      </c>
      <c r="C3262" s="1" t="s">
        <v>24</v>
      </c>
      <c r="D3262" s="2">
        <v>43</v>
      </c>
      <c r="E3262" s="1" t="s">
        <v>40</v>
      </c>
      <c r="F3262" s="1" t="s">
        <v>41</v>
      </c>
      <c r="G3262" s="28">
        <v>43058</v>
      </c>
      <c r="H3262" s="3">
        <v>13188.58</v>
      </c>
      <c r="I3262" s="1" t="s">
        <v>18</v>
      </c>
      <c r="J3262" s="1" t="s">
        <v>19</v>
      </c>
      <c r="K3262" s="1" t="s">
        <v>20</v>
      </c>
      <c r="L3262" s="1" t="s">
        <v>20</v>
      </c>
      <c r="M3262" s="1" t="s">
        <v>21</v>
      </c>
      <c r="N3262" s="1" t="s">
        <v>38</v>
      </c>
      <c r="O3262" s="1" t="s">
        <v>20</v>
      </c>
      <c r="P3262" s="1" t="str">
        <f>IFERROR( LOOKUP(Table1[[#This Row],[Age]],$AO$3:$AO$8,$AP$3:$AP$8), "Out of Range")</f>
        <v>35-45</v>
      </c>
      <c r="Q3262" s="1" t="str">
        <f>TEXT(Table1[[#This Row],[Date Joined]],"DD")</f>
        <v>19</v>
      </c>
      <c r="R3262" s="1" t="str">
        <f>TEXT(Table1[[#This Row],[Date Joined]],"MMM")</f>
        <v>Nov</v>
      </c>
      <c r="S3262" s="1" t="str">
        <f>TEXT(Table1[[#This Row],[Date Joined]],"YYYY")</f>
        <v>2017</v>
      </c>
    </row>
    <row r="3263" spans="1:19" x14ac:dyDescent="0.3">
      <c r="A3263" s="1" t="s">
        <v>3361</v>
      </c>
      <c r="B3263" s="1" t="s">
        <v>90</v>
      </c>
      <c r="C3263" s="1" t="s">
        <v>15</v>
      </c>
      <c r="D3263" s="2">
        <v>32</v>
      </c>
      <c r="E3263" s="1" t="s">
        <v>16</v>
      </c>
      <c r="F3263" s="1" t="s">
        <v>17</v>
      </c>
      <c r="G3263" s="28">
        <v>43057</v>
      </c>
      <c r="H3263" s="3">
        <v>46067.13</v>
      </c>
      <c r="I3263" s="1" t="s">
        <v>18</v>
      </c>
      <c r="J3263" s="1" t="s">
        <v>32</v>
      </c>
      <c r="K3263" s="1" t="s">
        <v>28</v>
      </c>
      <c r="L3263" s="1" t="s">
        <v>28</v>
      </c>
      <c r="M3263" s="1" t="s">
        <v>21</v>
      </c>
      <c r="N3263" s="1" t="s">
        <v>22</v>
      </c>
      <c r="O3263" s="1" t="s">
        <v>20</v>
      </c>
      <c r="P3263" s="1" t="str">
        <f>IFERROR( LOOKUP(Table1[[#This Row],[Age]],$AO$3:$AO$8,$AP$3:$AP$8), "Out of Range")</f>
        <v>26-35</v>
      </c>
      <c r="Q3263" s="1" t="str">
        <f>TEXT(Table1[[#This Row],[Date Joined]],"DD")</f>
        <v>18</v>
      </c>
      <c r="R3263" s="1" t="str">
        <f>TEXT(Table1[[#This Row],[Date Joined]],"MMM")</f>
        <v>Nov</v>
      </c>
      <c r="S3263" s="1" t="str">
        <f>TEXT(Table1[[#This Row],[Date Joined]],"YYYY")</f>
        <v>2017</v>
      </c>
    </row>
    <row r="3264" spans="1:19" x14ac:dyDescent="0.3">
      <c r="A3264" s="1" t="s">
        <v>3377</v>
      </c>
      <c r="B3264" s="1" t="s">
        <v>87</v>
      </c>
      <c r="C3264" s="1" t="s">
        <v>15</v>
      </c>
      <c r="D3264" s="2">
        <v>32</v>
      </c>
      <c r="E3264" s="1" t="s">
        <v>16</v>
      </c>
      <c r="F3264" s="1" t="s">
        <v>17</v>
      </c>
      <c r="G3264" s="28">
        <v>43059</v>
      </c>
      <c r="H3264" s="3">
        <v>13533.97</v>
      </c>
      <c r="I3264" s="1" t="s">
        <v>18</v>
      </c>
      <c r="J3264" s="1" t="s">
        <v>27</v>
      </c>
      <c r="K3264" s="1" t="s">
        <v>28</v>
      </c>
      <c r="L3264" s="1" t="s">
        <v>20</v>
      </c>
      <c r="M3264" s="1" t="s">
        <v>21</v>
      </c>
      <c r="N3264" s="1" t="s">
        <v>22</v>
      </c>
      <c r="O3264" s="1" t="s">
        <v>20</v>
      </c>
      <c r="P3264" s="1" t="str">
        <f>IFERROR( LOOKUP(Table1[[#This Row],[Age]],$AO$3:$AO$8,$AP$3:$AP$8), "Out of Range")</f>
        <v>26-35</v>
      </c>
      <c r="Q3264" s="1" t="str">
        <f>TEXT(Table1[[#This Row],[Date Joined]],"DD")</f>
        <v>20</v>
      </c>
      <c r="R3264" s="1" t="str">
        <f>TEXT(Table1[[#This Row],[Date Joined]],"MMM")</f>
        <v>Nov</v>
      </c>
      <c r="S3264" s="1" t="str">
        <f>TEXT(Table1[[#This Row],[Date Joined]],"YYYY")</f>
        <v>2017</v>
      </c>
    </row>
    <row r="3265" spans="1:19" x14ac:dyDescent="0.3">
      <c r="A3265" s="1" t="s">
        <v>3372</v>
      </c>
      <c r="B3265" s="1" t="s">
        <v>63</v>
      </c>
      <c r="C3265" s="1" t="s">
        <v>24</v>
      </c>
      <c r="D3265" s="2">
        <v>39</v>
      </c>
      <c r="E3265" s="1" t="s">
        <v>34</v>
      </c>
      <c r="F3265" s="1" t="s">
        <v>41</v>
      </c>
      <c r="G3265" s="28">
        <v>43058</v>
      </c>
      <c r="H3265" s="3">
        <v>102475</v>
      </c>
      <c r="I3265" s="1" t="s">
        <v>18</v>
      </c>
      <c r="J3265" s="1" t="s">
        <v>32</v>
      </c>
      <c r="K3265" s="1" t="s">
        <v>28</v>
      </c>
      <c r="L3265" s="1" t="s">
        <v>20</v>
      </c>
      <c r="M3265" s="1" t="s">
        <v>21</v>
      </c>
      <c r="N3265" s="1" t="s">
        <v>29</v>
      </c>
      <c r="O3265" s="1" t="s">
        <v>20</v>
      </c>
      <c r="P3265" s="1" t="str">
        <f>IFERROR( LOOKUP(Table1[[#This Row],[Age]],$AO$3:$AO$8,$AP$3:$AP$8), "Out of Range")</f>
        <v>35-45</v>
      </c>
      <c r="Q3265" s="1" t="str">
        <f>TEXT(Table1[[#This Row],[Date Joined]],"DD")</f>
        <v>19</v>
      </c>
      <c r="R3265" s="1" t="str">
        <f>TEXT(Table1[[#This Row],[Date Joined]],"MMM")</f>
        <v>Nov</v>
      </c>
      <c r="S3265" s="1" t="str">
        <f>TEXT(Table1[[#This Row],[Date Joined]],"YYYY")</f>
        <v>2017</v>
      </c>
    </row>
    <row r="3266" spans="1:19" x14ac:dyDescent="0.3">
      <c r="A3266" s="1" t="s">
        <v>3379</v>
      </c>
      <c r="B3266" s="1" t="s">
        <v>100</v>
      </c>
      <c r="C3266" s="1" t="s">
        <v>15</v>
      </c>
      <c r="D3266" s="2">
        <v>32</v>
      </c>
      <c r="E3266" s="1" t="s">
        <v>16</v>
      </c>
      <c r="F3266" s="1" t="s">
        <v>26</v>
      </c>
      <c r="G3266" s="28">
        <v>43059</v>
      </c>
      <c r="H3266" s="3">
        <v>114166.88</v>
      </c>
      <c r="I3266" s="1" t="s">
        <v>18</v>
      </c>
      <c r="J3266" s="1" t="s">
        <v>27</v>
      </c>
      <c r="K3266" s="1" t="s">
        <v>20</v>
      </c>
      <c r="L3266" s="1" t="s">
        <v>20</v>
      </c>
      <c r="M3266" s="1" t="s">
        <v>21</v>
      </c>
      <c r="N3266" s="1" t="s">
        <v>69</v>
      </c>
      <c r="O3266" s="1" t="s">
        <v>20</v>
      </c>
      <c r="P3266" s="1" t="str">
        <f>IFERROR( LOOKUP(Table1[[#This Row],[Age]],$AO$3:$AO$8,$AP$3:$AP$8), "Out of Range")</f>
        <v>26-35</v>
      </c>
      <c r="Q3266" s="1" t="str">
        <f>TEXT(Table1[[#This Row],[Date Joined]],"DD")</f>
        <v>20</v>
      </c>
      <c r="R3266" s="1" t="str">
        <f>TEXT(Table1[[#This Row],[Date Joined]],"MMM")</f>
        <v>Nov</v>
      </c>
      <c r="S3266" s="1" t="str">
        <f>TEXT(Table1[[#This Row],[Date Joined]],"YYYY")</f>
        <v>2017</v>
      </c>
    </row>
    <row r="3267" spans="1:19" x14ac:dyDescent="0.3">
      <c r="A3267" s="1" t="s">
        <v>3374</v>
      </c>
      <c r="B3267" s="1" t="s">
        <v>71</v>
      </c>
      <c r="C3267" s="1" t="s">
        <v>15</v>
      </c>
      <c r="D3267" s="2">
        <v>34</v>
      </c>
      <c r="E3267" s="1" t="s">
        <v>16</v>
      </c>
      <c r="F3267" s="1" t="s">
        <v>41</v>
      </c>
      <c r="G3267" s="28">
        <v>43059</v>
      </c>
      <c r="H3267" s="3">
        <v>101333.25</v>
      </c>
      <c r="I3267" s="1" t="s">
        <v>18</v>
      </c>
      <c r="J3267" s="1" t="s">
        <v>27</v>
      </c>
      <c r="K3267" s="1" t="s">
        <v>20</v>
      </c>
      <c r="L3267" s="1" t="s">
        <v>28</v>
      </c>
      <c r="M3267" s="1" t="s">
        <v>21</v>
      </c>
      <c r="N3267" s="1" t="s">
        <v>22</v>
      </c>
      <c r="O3267" s="1" t="s">
        <v>20</v>
      </c>
      <c r="P3267" s="1" t="str">
        <f>IFERROR( LOOKUP(Table1[[#This Row],[Age]],$AO$3:$AO$8,$AP$3:$AP$8), "Out of Range")</f>
        <v>26-35</v>
      </c>
      <c r="Q3267" s="1" t="str">
        <f>TEXT(Table1[[#This Row],[Date Joined]],"DD")</f>
        <v>20</v>
      </c>
      <c r="R3267" s="1" t="str">
        <f>TEXT(Table1[[#This Row],[Date Joined]],"MMM")</f>
        <v>Nov</v>
      </c>
      <c r="S3267" s="1" t="str">
        <f>TEXT(Table1[[#This Row],[Date Joined]],"YYYY")</f>
        <v>2017</v>
      </c>
    </row>
    <row r="3268" spans="1:19" x14ac:dyDescent="0.3">
      <c r="A3268" s="1" t="s">
        <v>3375</v>
      </c>
      <c r="B3268" s="1" t="s">
        <v>73</v>
      </c>
      <c r="C3268" s="1" t="s">
        <v>15</v>
      </c>
      <c r="D3268" s="2">
        <v>36</v>
      </c>
      <c r="E3268" s="1" t="s">
        <v>16</v>
      </c>
      <c r="F3268" s="1" t="s">
        <v>17</v>
      </c>
      <c r="G3268" s="28">
        <v>43059</v>
      </c>
      <c r="H3268" s="3">
        <v>94511.37</v>
      </c>
      <c r="I3268" s="1" t="s">
        <v>18</v>
      </c>
      <c r="J3268" s="1" t="s">
        <v>27</v>
      </c>
      <c r="K3268" s="1" t="s">
        <v>28</v>
      </c>
      <c r="L3268" s="1" t="s">
        <v>20</v>
      </c>
      <c r="M3268" s="1" t="s">
        <v>21</v>
      </c>
      <c r="N3268" s="1" t="s">
        <v>38</v>
      </c>
      <c r="O3268" s="1" t="s">
        <v>20</v>
      </c>
      <c r="P3268" s="1" t="str">
        <f>IFERROR( LOOKUP(Table1[[#This Row],[Age]],$AO$3:$AO$8,$AP$3:$AP$8), "Out of Range")</f>
        <v>35-45</v>
      </c>
      <c r="Q3268" s="1" t="str">
        <f>TEXT(Table1[[#This Row],[Date Joined]],"DD")</f>
        <v>20</v>
      </c>
      <c r="R3268" s="1" t="str">
        <f>TEXT(Table1[[#This Row],[Date Joined]],"MMM")</f>
        <v>Nov</v>
      </c>
      <c r="S3268" s="1" t="str">
        <f>TEXT(Table1[[#This Row],[Date Joined]],"YYYY")</f>
        <v>2017</v>
      </c>
    </row>
    <row r="3269" spans="1:19" x14ac:dyDescent="0.3">
      <c r="A3269" s="1" t="s">
        <v>3376</v>
      </c>
      <c r="B3269" s="1" t="s">
        <v>71</v>
      </c>
      <c r="C3269" s="1" t="s">
        <v>24</v>
      </c>
      <c r="D3269" s="2">
        <v>36</v>
      </c>
      <c r="E3269" s="1" t="s">
        <v>16</v>
      </c>
      <c r="F3269" s="1" t="s">
        <v>17</v>
      </c>
      <c r="G3269" s="28">
        <v>43059</v>
      </c>
      <c r="H3269" s="3">
        <v>126406.25</v>
      </c>
      <c r="I3269" s="1" t="s">
        <v>18</v>
      </c>
      <c r="J3269" s="1" t="s">
        <v>27</v>
      </c>
      <c r="K3269" s="1" t="s">
        <v>20</v>
      </c>
      <c r="L3269" s="1" t="s">
        <v>20</v>
      </c>
      <c r="M3269" s="1" t="s">
        <v>22</v>
      </c>
      <c r="N3269" s="1" t="s">
        <v>22</v>
      </c>
      <c r="O3269" s="1" t="s">
        <v>20</v>
      </c>
      <c r="P3269" s="1" t="str">
        <f>IFERROR( LOOKUP(Table1[[#This Row],[Age]],$AO$3:$AO$8,$AP$3:$AP$8), "Out of Range")</f>
        <v>35-45</v>
      </c>
      <c r="Q3269" s="1" t="str">
        <f>TEXT(Table1[[#This Row],[Date Joined]],"DD")</f>
        <v>20</v>
      </c>
      <c r="R3269" s="1" t="str">
        <f>TEXT(Table1[[#This Row],[Date Joined]],"MMM")</f>
        <v>Nov</v>
      </c>
      <c r="S3269" s="1" t="str">
        <f>TEXT(Table1[[#This Row],[Date Joined]],"YYYY")</f>
        <v>2017</v>
      </c>
    </row>
    <row r="3270" spans="1:19" x14ac:dyDescent="0.3">
      <c r="A3270" s="1" t="s">
        <v>3395</v>
      </c>
      <c r="B3270" s="1" t="s">
        <v>108</v>
      </c>
      <c r="C3270" s="1" t="s">
        <v>24</v>
      </c>
      <c r="D3270" s="2">
        <v>32</v>
      </c>
      <c r="E3270" s="1" t="s">
        <v>16</v>
      </c>
      <c r="F3270" s="1" t="s">
        <v>17</v>
      </c>
      <c r="G3270" s="28">
        <v>43060</v>
      </c>
      <c r="H3270" s="3">
        <v>111391.39</v>
      </c>
      <c r="I3270" s="1" t="s">
        <v>31</v>
      </c>
      <c r="J3270" s="1" t="s">
        <v>19</v>
      </c>
      <c r="K3270" s="1" t="s">
        <v>28</v>
      </c>
      <c r="L3270" s="1" t="s">
        <v>20</v>
      </c>
      <c r="M3270" s="1" t="s">
        <v>22</v>
      </c>
      <c r="N3270" s="1" t="s">
        <v>22</v>
      </c>
      <c r="O3270" s="1" t="s">
        <v>20</v>
      </c>
      <c r="P3270" s="1" t="str">
        <f>IFERROR( LOOKUP(Table1[[#This Row],[Age]],$AO$3:$AO$8,$AP$3:$AP$8), "Out of Range")</f>
        <v>26-35</v>
      </c>
      <c r="Q3270" s="1" t="str">
        <f>TEXT(Table1[[#This Row],[Date Joined]],"DD")</f>
        <v>21</v>
      </c>
      <c r="R3270" s="1" t="str">
        <f>TEXT(Table1[[#This Row],[Date Joined]],"MMM")</f>
        <v>Nov</v>
      </c>
      <c r="S3270" s="1" t="str">
        <f>TEXT(Table1[[#This Row],[Date Joined]],"YYYY")</f>
        <v>2017</v>
      </c>
    </row>
    <row r="3271" spans="1:19" x14ac:dyDescent="0.3">
      <c r="A3271" s="1" t="s">
        <v>3378</v>
      </c>
      <c r="B3271" s="1" t="s">
        <v>37</v>
      </c>
      <c r="C3271" s="1" t="s">
        <v>24</v>
      </c>
      <c r="D3271" s="2">
        <v>37</v>
      </c>
      <c r="E3271" s="1" t="s">
        <v>16</v>
      </c>
      <c r="F3271" s="1" t="s">
        <v>26</v>
      </c>
      <c r="G3271" s="28">
        <v>43059</v>
      </c>
      <c r="H3271" s="3">
        <v>16526.52</v>
      </c>
      <c r="I3271" s="1" t="s">
        <v>49</v>
      </c>
      <c r="J3271" s="1" t="s">
        <v>27</v>
      </c>
      <c r="K3271" s="1" t="s">
        <v>28</v>
      </c>
      <c r="L3271" s="1" t="s">
        <v>20</v>
      </c>
      <c r="M3271" s="1" t="s">
        <v>22</v>
      </c>
      <c r="N3271" s="1" t="s">
        <v>22</v>
      </c>
      <c r="O3271" s="1" t="s">
        <v>20</v>
      </c>
      <c r="P3271" s="1" t="str">
        <f>IFERROR( LOOKUP(Table1[[#This Row],[Age]],$AO$3:$AO$8,$AP$3:$AP$8), "Out of Range")</f>
        <v>35-45</v>
      </c>
      <c r="Q3271" s="1" t="str">
        <f>TEXT(Table1[[#This Row],[Date Joined]],"DD")</f>
        <v>20</v>
      </c>
      <c r="R3271" s="1" t="str">
        <f>TEXT(Table1[[#This Row],[Date Joined]],"MMM")</f>
        <v>Nov</v>
      </c>
      <c r="S3271" s="1" t="str">
        <f>TEXT(Table1[[#This Row],[Date Joined]],"YYYY")</f>
        <v>2017</v>
      </c>
    </row>
    <row r="3272" spans="1:19" x14ac:dyDescent="0.3">
      <c r="A3272" s="1" t="s">
        <v>3420</v>
      </c>
      <c r="B3272" s="1" t="s">
        <v>80</v>
      </c>
      <c r="C3272" s="1" t="s">
        <v>24</v>
      </c>
      <c r="D3272" s="2">
        <v>32</v>
      </c>
      <c r="E3272" s="1" t="s">
        <v>16</v>
      </c>
      <c r="F3272" s="1" t="s">
        <v>17</v>
      </c>
      <c r="G3272" s="28">
        <v>43062</v>
      </c>
      <c r="H3272" s="3">
        <v>70583.22</v>
      </c>
      <c r="I3272" s="1" t="s">
        <v>18</v>
      </c>
      <c r="J3272" s="1" t="s">
        <v>19</v>
      </c>
      <c r="K3272" s="1" t="s">
        <v>20</v>
      </c>
      <c r="L3272" s="1" t="s">
        <v>20</v>
      </c>
      <c r="M3272" s="1" t="s">
        <v>21</v>
      </c>
      <c r="N3272" s="1" t="s">
        <v>22</v>
      </c>
      <c r="O3272" s="1" t="s">
        <v>28</v>
      </c>
      <c r="P3272" s="1" t="str">
        <f>IFERROR( LOOKUP(Table1[[#This Row],[Age]],$AO$3:$AO$8,$AP$3:$AP$8), "Out of Range")</f>
        <v>26-35</v>
      </c>
      <c r="Q3272" s="1" t="str">
        <f>TEXT(Table1[[#This Row],[Date Joined]],"DD")</f>
        <v>23</v>
      </c>
      <c r="R3272" s="1" t="str">
        <f>TEXT(Table1[[#This Row],[Date Joined]],"MMM")</f>
        <v>Nov</v>
      </c>
      <c r="S3272" s="1" t="str">
        <f>TEXT(Table1[[#This Row],[Date Joined]],"YYYY")</f>
        <v>2017</v>
      </c>
    </row>
    <row r="3273" spans="1:19" x14ac:dyDescent="0.3">
      <c r="A3273" s="1" t="s">
        <v>3380</v>
      </c>
      <c r="B3273" s="1" t="s">
        <v>79</v>
      </c>
      <c r="C3273" s="1" t="s">
        <v>15</v>
      </c>
      <c r="D3273" s="2">
        <v>41</v>
      </c>
      <c r="E3273" s="1" t="s">
        <v>16</v>
      </c>
      <c r="F3273" s="1" t="s">
        <v>41</v>
      </c>
      <c r="G3273" s="28">
        <v>43059</v>
      </c>
      <c r="H3273" s="3">
        <v>48828.13</v>
      </c>
      <c r="I3273" s="1" t="s">
        <v>18</v>
      </c>
      <c r="J3273" s="1" t="s">
        <v>27</v>
      </c>
      <c r="K3273" s="1" t="s">
        <v>28</v>
      </c>
      <c r="L3273" s="1" t="s">
        <v>20</v>
      </c>
      <c r="M3273" s="1" t="s">
        <v>22</v>
      </c>
      <c r="N3273" s="1" t="s">
        <v>22</v>
      </c>
      <c r="O3273" s="1" t="s">
        <v>28</v>
      </c>
      <c r="P3273" s="1" t="str">
        <f>IFERROR( LOOKUP(Table1[[#This Row],[Age]],$AO$3:$AO$8,$AP$3:$AP$8), "Out of Range")</f>
        <v>35-45</v>
      </c>
      <c r="Q3273" s="1" t="str">
        <f>TEXT(Table1[[#This Row],[Date Joined]],"DD")</f>
        <v>20</v>
      </c>
      <c r="R3273" s="1" t="str">
        <f>TEXT(Table1[[#This Row],[Date Joined]],"MMM")</f>
        <v>Nov</v>
      </c>
      <c r="S3273" s="1" t="str">
        <f>TEXT(Table1[[#This Row],[Date Joined]],"YYYY")</f>
        <v>2017</v>
      </c>
    </row>
    <row r="3274" spans="1:19" x14ac:dyDescent="0.3">
      <c r="A3274" s="1" t="s">
        <v>3381</v>
      </c>
      <c r="B3274" s="1" t="s">
        <v>74</v>
      </c>
      <c r="C3274" s="1" t="s">
        <v>24</v>
      </c>
      <c r="D3274" s="2">
        <v>39</v>
      </c>
      <c r="E3274" s="1" t="s">
        <v>16</v>
      </c>
      <c r="F3274" s="1" t="s">
        <v>26</v>
      </c>
      <c r="G3274" s="28">
        <v>43059</v>
      </c>
      <c r="H3274" s="3">
        <v>15946.39</v>
      </c>
      <c r="I3274" s="1" t="s">
        <v>31</v>
      </c>
      <c r="J3274" s="1" t="s">
        <v>27</v>
      </c>
      <c r="K3274" s="1" t="s">
        <v>28</v>
      </c>
      <c r="L3274" s="1" t="s">
        <v>20</v>
      </c>
      <c r="M3274" s="1" t="s">
        <v>21</v>
      </c>
      <c r="N3274" s="1" t="s">
        <v>38</v>
      </c>
      <c r="O3274" s="1" t="s">
        <v>20</v>
      </c>
      <c r="P3274" s="1" t="str">
        <f>IFERROR( LOOKUP(Table1[[#This Row],[Age]],$AO$3:$AO$8,$AP$3:$AP$8), "Out of Range")</f>
        <v>35-45</v>
      </c>
      <c r="Q3274" s="1" t="str">
        <f>TEXT(Table1[[#This Row],[Date Joined]],"DD")</f>
        <v>20</v>
      </c>
      <c r="R3274" s="1" t="str">
        <f>TEXT(Table1[[#This Row],[Date Joined]],"MMM")</f>
        <v>Nov</v>
      </c>
      <c r="S3274" s="1" t="str">
        <f>TEXT(Table1[[#This Row],[Date Joined]],"YYYY")</f>
        <v>2017</v>
      </c>
    </row>
    <row r="3275" spans="1:19" x14ac:dyDescent="0.3">
      <c r="A3275" s="1" t="s">
        <v>3422</v>
      </c>
      <c r="B3275" s="1" t="s">
        <v>102</v>
      </c>
      <c r="C3275" s="1" t="s">
        <v>15</v>
      </c>
      <c r="D3275" s="2">
        <v>32</v>
      </c>
      <c r="E3275" s="1" t="s">
        <v>16</v>
      </c>
      <c r="F3275" s="1" t="s">
        <v>41</v>
      </c>
      <c r="G3275" s="28">
        <v>43062</v>
      </c>
      <c r="H3275" s="3">
        <v>1010.28</v>
      </c>
      <c r="I3275" s="1" t="s">
        <v>18</v>
      </c>
      <c r="J3275" s="1" t="s">
        <v>19</v>
      </c>
      <c r="K3275" s="1" t="s">
        <v>20</v>
      </c>
      <c r="L3275" s="1" t="s">
        <v>20</v>
      </c>
      <c r="M3275" s="1" t="s">
        <v>22</v>
      </c>
      <c r="N3275" s="1" t="s">
        <v>22</v>
      </c>
      <c r="O3275" s="1" t="s">
        <v>20</v>
      </c>
      <c r="P3275" s="1" t="str">
        <f>IFERROR( LOOKUP(Table1[[#This Row],[Age]],$AO$3:$AO$8,$AP$3:$AP$8), "Out of Range")</f>
        <v>26-35</v>
      </c>
      <c r="Q3275" s="1" t="str">
        <f>TEXT(Table1[[#This Row],[Date Joined]],"DD")</f>
        <v>23</v>
      </c>
      <c r="R3275" s="1" t="str">
        <f>TEXT(Table1[[#This Row],[Date Joined]],"MMM")</f>
        <v>Nov</v>
      </c>
      <c r="S3275" s="1" t="str">
        <f>TEXT(Table1[[#This Row],[Date Joined]],"YYYY")</f>
        <v>2017</v>
      </c>
    </row>
    <row r="3276" spans="1:19" x14ac:dyDescent="0.3">
      <c r="A3276" s="1" t="s">
        <v>3383</v>
      </c>
      <c r="B3276" s="1" t="s">
        <v>63</v>
      </c>
      <c r="C3276" s="1" t="s">
        <v>15</v>
      </c>
      <c r="D3276" s="2">
        <v>47</v>
      </c>
      <c r="E3276" s="1" t="s">
        <v>40</v>
      </c>
      <c r="F3276" s="1" t="s">
        <v>41</v>
      </c>
      <c r="G3276" s="28">
        <v>43059</v>
      </c>
      <c r="H3276" s="3">
        <v>10873.39</v>
      </c>
      <c r="I3276" s="1" t="s">
        <v>18</v>
      </c>
      <c r="J3276" s="1" t="s">
        <v>32</v>
      </c>
      <c r="K3276" s="1" t="s">
        <v>20</v>
      </c>
      <c r="L3276" s="1" t="s">
        <v>20</v>
      </c>
      <c r="M3276" s="1" t="s">
        <v>22</v>
      </c>
      <c r="N3276" s="1" t="s">
        <v>22</v>
      </c>
      <c r="O3276" s="1" t="s">
        <v>20</v>
      </c>
      <c r="P3276" s="1" t="str">
        <f>IFERROR( LOOKUP(Table1[[#This Row],[Age]],$AO$3:$AO$8,$AP$3:$AP$8), "Out of Range")</f>
        <v>45-55</v>
      </c>
      <c r="Q3276" s="1" t="str">
        <f>TEXT(Table1[[#This Row],[Date Joined]],"DD")</f>
        <v>20</v>
      </c>
      <c r="R3276" s="1" t="str">
        <f>TEXT(Table1[[#This Row],[Date Joined]],"MMM")</f>
        <v>Nov</v>
      </c>
      <c r="S3276" s="1" t="str">
        <f>TEXT(Table1[[#This Row],[Date Joined]],"YYYY")</f>
        <v>2017</v>
      </c>
    </row>
    <row r="3277" spans="1:19" x14ac:dyDescent="0.3">
      <c r="A3277" s="1" t="s">
        <v>3384</v>
      </c>
      <c r="B3277" s="1" t="s">
        <v>79</v>
      </c>
      <c r="C3277" s="1" t="s">
        <v>24</v>
      </c>
      <c r="D3277" s="2">
        <v>39</v>
      </c>
      <c r="E3277" s="1" t="s">
        <v>16</v>
      </c>
      <c r="F3277" s="1" t="s">
        <v>17</v>
      </c>
      <c r="G3277" s="28">
        <v>43060</v>
      </c>
      <c r="H3277" s="3">
        <v>157222.25</v>
      </c>
      <c r="I3277" s="1" t="s">
        <v>18</v>
      </c>
      <c r="J3277" s="1" t="s">
        <v>32</v>
      </c>
      <c r="K3277" s="1" t="s">
        <v>20</v>
      </c>
      <c r="L3277" s="1" t="s">
        <v>20</v>
      </c>
      <c r="M3277" s="1" t="s">
        <v>21</v>
      </c>
      <c r="N3277" s="1" t="s">
        <v>22</v>
      </c>
      <c r="O3277" s="1" t="s">
        <v>20</v>
      </c>
      <c r="P3277" s="1" t="str">
        <f>IFERROR( LOOKUP(Table1[[#This Row],[Age]],$AO$3:$AO$8,$AP$3:$AP$8), "Out of Range")</f>
        <v>35-45</v>
      </c>
      <c r="Q3277" s="1" t="str">
        <f>TEXT(Table1[[#This Row],[Date Joined]],"DD")</f>
        <v>21</v>
      </c>
      <c r="R3277" s="1" t="str">
        <f>TEXT(Table1[[#This Row],[Date Joined]],"MMM")</f>
        <v>Nov</v>
      </c>
      <c r="S3277" s="1" t="str">
        <f>TEXT(Table1[[#This Row],[Date Joined]],"YYYY")</f>
        <v>2017</v>
      </c>
    </row>
    <row r="3278" spans="1:19" x14ac:dyDescent="0.3">
      <c r="A3278" s="1" t="s">
        <v>3385</v>
      </c>
      <c r="B3278" s="1" t="s">
        <v>37</v>
      </c>
      <c r="C3278" s="1" t="s">
        <v>15</v>
      </c>
      <c r="D3278" s="2">
        <v>42</v>
      </c>
      <c r="E3278" s="1" t="s">
        <v>16</v>
      </c>
      <c r="F3278" s="1" t="s">
        <v>17</v>
      </c>
      <c r="G3278" s="28">
        <v>43060</v>
      </c>
      <c r="H3278" s="3">
        <v>17361.060000000001</v>
      </c>
      <c r="I3278" s="1" t="s">
        <v>18</v>
      </c>
      <c r="J3278" s="1" t="s">
        <v>32</v>
      </c>
      <c r="K3278" s="1" t="s">
        <v>28</v>
      </c>
      <c r="L3278" s="1" t="s">
        <v>28</v>
      </c>
      <c r="M3278" s="1" t="s">
        <v>21</v>
      </c>
      <c r="N3278" s="1" t="s">
        <v>22</v>
      </c>
      <c r="O3278" s="1" t="s">
        <v>20</v>
      </c>
      <c r="P3278" s="1" t="str">
        <f>IFERROR( LOOKUP(Table1[[#This Row],[Age]],$AO$3:$AO$8,$AP$3:$AP$8), "Out of Range")</f>
        <v>35-45</v>
      </c>
      <c r="Q3278" s="1" t="str">
        <f>TEXT(Table1[[#This Row],[Date Joined]],"DD")</f>
        <v>21</v>
      </c>
      <c r="R3278" s="1" t="str">
        <f>TEXT(Table1[[#This Row],[Date Joined]],"MMM")</f>
        <v>Nov</v>
      </c>
      <c r="S3278" s="1" t="str">
        <f>TEXT(Table1[[#This Row],[Date Joined]],"YYYY")</f>
        <v>2017</v>
      </c>
    </row>
    <row r="3279" spans="1:19" x14ac:dyDescent="0.3">
      <c r="A3279" s="1" t="s">
        <v>3386</v>
      </c>
      <c r="B3279" s="1" t="s">
        <v>78</v>
      </c>
      <c r="C3279" s="1" t="s">
        <v>24</v>
      </c>
      <c r="D3279" s="2">
        <v>21</v>
      </c>
      <c r="E3279" s="1" t="s">
        <v>16</v>
      </c>
      <c r="F3279" s="1" t="s">
        <v>17</v>
      </c>
      <c r="G3279" s="28">
        <v>43060</v>
      </c>
      <c r="H3279" s="3">
        <v>4533.3</v>
      </c>
      <c r="I3279" s="1" t="s">
        <v>18</v>
      </c>
      <c r="J3279" s="1" t="s">
        <v>27</v>
      </c>
      <c r="K3279" s="1" t="s">
        <v>28</v>
      </c>
      <c r="L3279" s="1" t="s">
        <v>20</v>
      </c>
      <c r="M3279" s="1" t="s">
        <v>22</v>
      </c>
      <c r="N3279" s="1" t="s">
        <v>22</v>
      </c>
      <c r="O3279" s="1" t="s">
        <v>20</v>
      </c>
      <c r="P3279" s="1" t="str">
        <f>IFERROR( LOOKUP(Table1[[#This Row],[Age]],$AO$3:$AO$8,$AP$3:$AP$8), "Out of Range")</f>
        <v>15-25</v>
      </c>
      <c r="Q3279" s="1" t="str">
        <f>TEXT(Table1[[#This Row],[Date Joined]],"DD")</f>
        <v>21</v>
      </c>
      <c r="R3279" s="1" t="str">
        <f>TEXT(Table1[[#This Row],[Date Joined]],"MMM")</f>
        <v>Nov</v>
      </c>
      <c r="S3279" s="1" t="str">
        <f>TEXT(Table1[[#This Row],[Date Joined]],"YYYY")</f>
        <v>2017</v>
      </c>
    </row>
    <row r="3280" spans="1:19" x14ac:dyDescent="0.3">
      <c r="A3280" s="1" t="s">
        <v>3387</v>
      </c>
      <c r="B3280" s="1" t="s">
        <v>44</v>
      </c>
      <c r="C3280" s="1" t="s">
        <v>15</v>
      </c>
      <c r="D3280" s="2">
        <v>36</v>
      </c>
      <c r="E3280" s="1" t="s">
        <v>16</v>
      </c>
      <c r="F3280" s="1" t="s">
        <v>41</v>
      </c>
      <c r="G3280" s="28">
        <v>43060</v>
      </c>
      <c r="H3280" s="3">
        <v>141035.26999999999</v>
      </c>
      <c r="I3280" s="1" t="s">
        <v>18</v>
      </c>
      <c r="J3280" s="1" t="s">
        <v>19</v>
      </c>
      <c r="K3280" s="1" t="s">
        <v>20</v>
      </c>
      <c r="L3280" s="1" t="s">
        <v>20</v>
      </c>
      <c r="M3280" s="1" t="s">
        <v>53</v>
      </c>
      <c r="N3280" s="1" t="s">
        <v>29</v>
      </c>
      <c r="O3280" s="1" t="s">
        <v>20</v>
      </c>
      <c r="P3280" s="1" t="str">
        <f>IFERROR( LOOKUP(Table1[[#This Row],[Age]],$AO$3:$AO$8,$AP$3:$AP$8), "Out of Range")</f>
        <v>35-45</v>
      </c>
      <c r="Q3280" s="1" t="str">
        <f>TEXT(Table1[[#This Row],[Date Joined]],"DD")</f>
        <v>21</v>
      </c>
      <c r="R3280" s="1" t="str">
        <f>TEXT(Table1[[#This Row],[Date Joined]],"MMM")</f>
        <v>Nov</v>
      </c>
      <c r="S3280" s="1" t="str">
        <f>TEXT(Table1[[#This Row],[Date Joined]],"YYYY")</f>
        <v>2017</v>
      </c>
    </row>
    <row r="3281" spans="1:19" x14ac:dyDescent="0.3">
      <c r="A3281" s="1" t="s">
        <v>3388</v>
      </c>
      <c r="B3281" s="1" t="s">
        <v>95</v>
      </c>
      <c r="C3281" s="1" t="s">
        <v>24</v>
      </c>
      <c r="D3281" s="2">
        <v>35</v>
      </c>
      <c r="E3281" s="1" t="s">
        <v>16</v>
      </c>
      <c r="F3281" s="1" t="s">
        <v>17</v>
      </c>
      <c r="G3281" s="28">
        <v>43060</v>
      </c>
      <c r="H3281" s="3">
        <v>30800.39</v>
      </c>
      <c r="I3281" s="1" t="s">
        <v>31</v>
      </c>
      <c r="J3281" s="1" t="s">
        <v>32</v>
      </c>
      <c r="K3281" s="1" t="s">
        <v>28</v>
      </c>
      <c r="L3281" s="1" t="s">
        <v>20</v>
      </c>
      <c r="M3281" s="1" t="s">
        <v>22</v>
      </c>
      <c r="N3281" s="1" t="s">
        <v>22</v>
      </c>
      <c r="O3281" s="1" t="s">
        <v>20</v>
      </c>
      <c r="P3281" s="1" t="str">
        <f>IFERROR( LOOKUP(Table1[[#This Row],[Age]],$AO$3:$AO$8,$AP$3:$AP$8), "Out of Range")</f>
        <v>35-45</v>
      </c>
      <c r="Q3281" s="1" t="str">
        <f>TEXT(Table1[[#This Row],[Date Joined]],"DD")</f>
        <v>21</v>
      </c>
      <c r="R3281" s="1" t="str">
        <f>TEXT(Table1[[#This Row],[Date Joined]],"MMM")</f>
        <v>Nov</v>
      </c>
      <c r="S3281" s="1" t="str">
        <f>TEXT(Table1[[#This Row],[Date Joined]],"YYYY")</f>
        <v>2017</v>
      </c>
    </row>
    <row r="3282" spans="1:19" x14ac:dyDescent="0.3">
      <c r="A3282" s="1" t="s">
        <v>3431</v>
      </c>
      <c r="B3282" s="1" t="s">
        <v>30</v>
      </c>
      <c r="C3282" s="1" t="s">
        <v>24</v>
      </c>
      <c r="D3282" s="2">
        <v>32</v>
      </c>
      <c r="E3282" s="1" t="s">
        <v>16</v>
      </c>
      <c r="F3282" s="1" t="s">
        <v>41</v>
      </c>
      <c r="G3282" s="28">
        <v>43063</v>
      </c>
      <c r="H3282" s="3">
        <v>92953.12</v>
      </c>
      <c r="I3282" s="1" t="s">
        <v>31</v>
      </c>
      <c r="J3282" s="1" t="s">
        <v>27</v>
      </c>
      <c r="K3282" s="1" t="s">
        <v>28</v>
      </c>
      <c r="L3282" s="1" t="s">
        <v>20</v>
      </c>
      <c r="M3282" s="1" t="s">
        <v>22</v>
      </c>
      <c r="N3282" s="1" t="s">
        <v>22</v>
      </c>
      <c r="O3282" s="1" t="s">
        <v>20</v>
      </c>
      <c r="P3282" s="1" t="str">
        <f>IFERROR( LOOKUP(Table1[[#This Row],[Age]],$AO$3:$AO$8,$AP$3:$AP$8), "Out of Range")</f>
        <v>26-35</v>
      </c>
      <c r="Q3282" s="1" t="str">
        <f>TEXT(Table1[[#This Row],[Date Joined]],"DD")</f>
        <v>24</v>
      </c>
      <c r="R3282" s="1" t="str">
        <f>TEXT(Table1[[#This Row],[Date Joined]],"MMM")</f>
        <v>Nov</v>
      </c>
      <c r="S3282" s="1" t="str">
        <f>TEXT(Table1[[#This Row],[Date Joined]],"YYYY")</f>
        <v>2017</v>
      </c>
    </row>
    <row r="3283" spans="1:19" x14ac:dyDescent="0.3">
      <c r="A3283" s="1" t="s">
        <v>3390</v>
      </c>
      <c r="B3283" s="1" t="s">
        <v>56</v>
      </c>
      <c r="C3283" s="1" t="s">
        <v>15</v>
      </c>
      <c r="D3283" s="2">
        <v>43</v>
      </c>
      <c r="E3283" s="1" t="s">
        <v>16</v>
      </c>
      <c r="F3283" s="1" t="s">
        <v>17</v>
      </c>
      <c r="G3283" s="28">
        <v>43060</v>
      </c>
      <c r="H3283" s="3">
        <v>3908.73</v>
      </c>
      <c r="I3283" s="1" t="s">
        <v>31</v>
      </c>
      <c r="J3283" s="1" t="s">
        <v>27</v>
      </c>
      <c r="K3283" s="1" t="s">
        <v>28</v>
      </c>
      <c r="L3283" s="1" t="s">
        <v>20</v>
      </c>
      <c r="M3283" s="1" t="s">
        <v>21</v>
      </c>
      <c r="N3283" s="1" t="s">
        <v>69</v>
      </c>
      <c r="O3283" s="1" t="s">
        <v>20</v>
      </c>
      <c r="P3283" s="1" t="str">
        <f>IFERROR( LOOKUP(Table1[[#This Row],[Age]],$AO$3:$AO$8,$AP$3:$AP$8), "Out of Range")</f>
        <v>35-45</v>
      </c>
      <c r="Q3283" s="1" t="str">
        <f>TEXT(Table1[[#This Row],[Date Joined]],"DD")</f>
        <v>21</v>
      </c>
      <c r="R3283" s="1" t="str">
        <f>TEXT(Table1[[#This Row],[Date Joined]],"MMM")</f>
        <v>Nov</v>
      </c>
      <c r="S3283" s="1" t="str">
        <f>TEXT(Table1[[#This Row],[Date Joined]],"YYYY")</f>
        <v>2017</v>
      </c>
    </row>
    <row r="3284" spans="1:19" x14ac:dyDescent="0.3">
      <c r="A3284" s="1" t="s">
        <v>3391</v>
      </c>
      <c r="B3284" s="1" t="s">
        <v>101</v>
      </c>
      <c r="C3284" s="1" t="s">
        <v>24</v>
      </c>
      <c r="D3284" s="2">
        <v>38</v>
      </c>
      <c r="E3284" s="1" t="s">
        <v>16</v>
      </c>
      <c r="F3284" s="1" t="s">
        <v>17</v>
      </c>
      <c r="G3284" s="28">
        <v>43060</v>
      </c>
      <c r="H3284" s="3">
        <v>133022.57999999999</v>
      </c>
      <c r="I3284" s="1" t="s">
        <v>18</v>
      </c>
      <c r="J3284" s="1" t="s">
        <v>27</v>
      </c>
      <c r="K3284" s="1" t="s">
        <v>28</v>
      </c>
      <c r="L3284" s="1" t="s">
        <v>20</v>
      </c>
      <c r="M3284" s="1" t="s">
        <v>21</v>
      </c>
      <c r="N3284" s="1" t="s">
        <v>22</v>
      </c>
      <c r="O3284" s="1" t="s">
        <v>20</v>
      </c>
      <c r="P3284" s="1" t="str">
        <f>IFERROR( LOOKUP(Table1[[#This Row],[Age]],$AO$3:$AO$8,$AP$3:$AP$8), "Out of Range")</f>
        <v>35-45</v>
      </c>
      <c r="Q3284" s="1" t="str">
        <f>TEXT(Table1[[#This Row],[Date Joined]],"DD")</f>
        <v>21</v>
      </c>
      <c r="R3284" s="1" t="str">
        <f>TEXT(Table1[[#This Row],[Date Joined]],"MMM")</f>
        <v>Nov</v>
      </c>
      <c r="S3284" s="1" t="str">
        <f>TEXT(Table1[[#This Row],[Date Joined]],"YYYY")</f>
        <v>2017</v>
      </c>
    </row>
    <row r="3285" spans="1:19" x14ac:dyDescent="0.3">
      <c r="A3285" s="1" t="s">
        <v>3392</v>
      </c>
      <c r="B3285" s="1" t="s">
        <v>35</v>
      </c>
      <c r="C3285" s="1" t="s">
        <v>24</v>
      </c>
      <c r="D3285" s="2">
        <v>35</v>
      </c>
      <c r="E3285" s="1" t="s">
        <v>16</v>
      </c>
      <c r="F3285" s="1" t="s">
        <v>17</v>
      </c>
      <c r="G3285" s="28">
        <v>43060</v>
      </c>
      <c r="H3285" s="3">
        <v>44075.28</v>
      </c>
      <c r="I3285" s="1" t="s">
        <v>18</v>
      </c>
      <c r="J3285" s="1" t="s">
        <v>19</v>
      </c>
      <c r="K3285" s="1" t="s">
        <v>28</v>
      </c>
      <c r="L3285" s="1" t="s">
        <v>20</v>
      </c>
      <c r="M3285" s="1" t="s">
        <v>22</v>
      </c>
      <c r="N3285" s="1" t="s">
        <v>22</v>
      </c>
      <c r="O3285" s="1" t="s">
        <v>20</v>
      </c>
      <c r="P3285" s="1" t="str">
        <f>IFERROR( LOOKUP(Table1[[#This Row],[Age]],$AO$3:$AO$8,$AP$3:$AP$8), "Out of Range")</f>
        <v>35-45</v>
      </c>
      <c r="Q3285" s="1" t="str">
        <f>TEXT(Table1[[#This Row],[Date Joined]],"DD")</f>
        <v>21</v>
      </c>
      <c r="R3285" s="1" t="str">
        <f>TEXT(Table1[[#This Row],[Date Joined]],"MMM")</f>
        <v>Nov</v>
      </c>
      <c r="S3285" s="1" t="str">
        <f>TEXT(Table1[[#This Row],[Date Joined]],"YYYY")</f>
        <v>2017</v>
      </c>
    </row>
    <row r="3286" spans="1:19" x14ac:dyDescent="0.3">
      <c r="A3286" s="1" t="s">
        <v>3393</v>
      </c>
      <c r="B3286" s="1" t="s">
        <v>57</v>
      </c>
      <c r="C3286" s="1" t="s">
        <v>24</v>
      </c>
      <c r="D3286" s="2">
        <v>49</v>
      </c>
      <c r="E3286" s="1" t="s">
        <v>16</v>
      </c>
      <c r="F3286" s="1" t="s">
        <v>41</v>
      </c>
      <c r="G3286" s="28">
        <v>43060</v>
      </c>
      <c r="H3286" s="3">
        <v>134401.37</v>
      </c>
      <c r="I3286" s="1" t="s">
        <v>18</v>
      </c>
      <c r="J3286" s="1" t="s">
        <v>27</v>
      </c>
      <c r="K3286" s="1" t="s">
        <v>20</v>
      </c>
      <c r="L3286" s="1" t="s">
        <v>20</v>
      </c>
      <c r="M3286" s="1" t="s">
        <v>53</v>
      </c>
      <c r="N3286" s="1" t="s">
        <v>22</v>
      </c>
      <c r="O3286" s="1" t="s">
        <v>20</v>
      </c>
      <c r="P3286" s="1" t="str">
        <f>IFERROR( LOOKUP(Table1[[#This Row],[Age]],$AO$3:$AO$8,$AP$3:$AP$8), "Out of Range")</f>
        <v>45-55</v>
      </c>
      <c r="Q3286" s="1" t="str">
        <f>TEXT(Table1[[#This Row],[Date Joined]],"DD")</f>
        <v>21</v>
      </c>
      <c r="R3286" s="1" t="str">
        <f>TEXT(Table1[[#This Row],[Date Joined]],"MMM")</f>
        <v>Nov</v>
      </c>
      <c r="S3286" s="1" t="str">
        <f>TEXT(Table1[[#This Row],[Date Joined]],"YYYY")</f>
        <v>2017</v>
      </c>
    </row>
    <row r="3287" spans="1:19" x14ac:dyDescent="0.3">
      <c r="A3287" s="1" t="s">
        <v>3394</v>
      </c>
      <c r="B3287" s="1" t="s">
        <v>79</v>
      </c>
      <c r="C3287" s="1" t="s">
        <v>15</v>
      </c>
      <c r="D3287" s="2">
        <v>38</v>
      </c>
      <c r="E3287" s="1" t="s">
        <v>16</v>
      </c>
      <c r="F3287" s="1" t="s">
        <v>17</v>
      </c>
      <c r="G3287" s="28">
        <v>43060</v>
      </c>
      <c r="H3287" s="3">
        <v>31964.34</v>
      </c>
      <c r="I3287" s="1" t="s">
        <v>18</v>
      </c>
      <c r="J3287" s="1" t="s">
        <v>32</v>
      </c>
      <c r="K3287" s="1" t="s">
        <v>20</v>
      </c>
      <c r="L3287" s="1" t="s">
        <v>20</v>
      </c>
      <c r="M3287" s="1" t="s">
        <v>21</v>
      </c>
      <c r="N3287" s="1" t="s">
        <v>22</v>
      </c>
      <c r="O3287" s="1" t="s">
        <v>20</v>
      </c>
      <c r="P3287" s="1" t="str">
        <f>IFERROR( LOOKUP(Table1[[#This Row],[Age]],$AO$3:$AO$8,$AP$3:$AP$8), "Out of Range")</f>
        <v>35-45</v>
      </c>
      <c r="Q3287" s="1" t="str">
        <f>TEXT(Table1[[#This Row],[Date Joined]],"DD")</f>
        <v>21</v>
      </c>
      <c r="R3287" s="1" t="str">
        <f>TEXT(Table1[[#This Row],[Date Joined]],"MMM")</f>
        <v>Nov</v>
      </c>
      <c r="S3287" s="1" t="str">
        <f>TEXT(Table1[[#This Row],[Date Joined]],"YYYY")</f>
        <v>2017</v>
      </c>
    </row>
    <row r="3288" spans="1:19" x14ac:dyDescent="0.3">
      <c r="A3288" s="1" t="s">
        <v>3437</v>
      </c>
      <c r="B3288" s="1" t="s">
        <v>78</v>
      </c>
      <c r="C3288" s="1" t="s">
        <v>24</v>
      </c>
      <c r="D3288" s="2">
        <v>32</v>
      </c>
      <c r="E3288" s="1" t="s">
        <v>16</v>
      </c>
      <c r="F3288" s="1" t="s">
        <v>17</v>
      </c>
      <c r="G3288" s="28">
        <v>43063</v>
      </c>
      <c r="H3288" s="3">
        <v>102346.57</v>
      </c>
      <c r="I3288" s="1" t="s">
        <v>31</v>
      </c>
      <c r="J3288" s="1" t="s">
        <v>32</v>
      </c>
      <c r="K3288" s="1" t="s">
        <v>28</v>
      </c>
      <c r="L3288" s="1" t="s">
        <v>20</v>
      </c>
      <c r="M3288" s="1" t="s">
        <v>21</v>
      </c>
      <c r="N3288" s="1" t="s">
        <v>22</v>
      </c>
      <c r="O3288" s="1" t="s">
        <v>20</v>
      </c>
      <c r="P3288" s="1" t="str">
        <f>IFERROR( LOOKUP(Table1[[#This Row],[Age]],$AO$3:$AO$8,$AP$3:$AP$8), "Out of Range")</f>
        <v>26-35</v>
      </c>
      <c r="Q3288" s="1" t="str">
        <f>TEXT(Table1[[#This Row],[Date Joined]],"DD")</f>
        <v>24</v>
      </c>
      <c r="R3288" s="1" t="str">
        <f>TEXT(Table1[[#This Row],[Date Joined]],"MMM")</f>
        <v>Nov</v>
      </c>
      <c r="S3288" s="1" t="str">
        <f>TEXT(Table1[[#This Row],[Date Joined]],"YYYY")</f>
        <v>2017</v>
      </c>
    </row>
    <row r="3289" spans="1:19" x14ac:dyDescent="0.3">
      <c r="A3289" s="1" t="s">
        <v>3396</v>
      </c>
      <c r="B3289" s="1" t="s">
        <v>72</v>
      </c>
      <c r="C3289" s="1" t="s">
        <v>15</v>
      </c>
      <c r="D3289" s="2">
        <v>37</v>
      </c>
      <c r="E3289" s="1" t="s">
        <v>16</v>
      </c>
      <c r="F3289" s="1" t="s">
        <v>17</v>
      </c>
      <c r="G3289" s="28">
        <v>43060</v>
      </c>
      <c r="H3289" s="3">
        <v>115155.58</v>
      </c>
      <c r="I3289" s="1" t="s">
        <v>31</v>
      </c>
      <c r="J3289" s="1" t="s">
        <v>27</v>
      </c>
      <c r="K3289" s="1" t="s">
        <v>28</v>
      </c>
      <c r="L3289" s="1" t="s">
        <v>20</v>
      </c>
      <c r="M3289" s="1" t="s">
        <v>21</v>
      </c>
      <c r="N3289" s="1" t="s">
        <v>38</v>
      </c>
      <c r="O3289" s="1" t="s">
        <v>20</v>
      </c>
      <c r="P3289" s="1" t="str">
        <f>IFERROR( LOOKUP(Table1[[#This Row],[Age]],$AO$3:$AO$8,$AP$3:$AP$8), "Out of Range")</f>
        <v>35-45</v>
      </c>
      <c r="Q3289" s="1" t="str">
        <f>TEXT(Table1[[#This Row],[Date Joined]],"DD")</f>
        <v>21</v>
      </c>
      <c r="R3289" s="1" t="str">
        <f>TEXT(Table1[[#This Row],[Date Joined]],"MMM")</f>
        <v>Nov</v>
      </c>
      <c r="S3289" s="1" t="str">
        <f>TEXT(Table1[[#This Row],[Date Joined]],"YYYY")</f>
        <v>2017</v>
      </c>
    </row>
    <row r="3290" spans="1:19" x14ac:dyDescent="0.3">
      <c r="A3290" s="1" t="s">
        <v>3397</v>
      </c>
      <c r="B3290" s="1" t="s">
        <v>73</v>
      </c>
      <c r="C3290" s="1" t="s">
        <v>15</v>
      </c>
      <c r="D3290" s="2">
        <v>50</v>
      </c>
      <c r="E3290" s="1" t="s">
        <v>40</v>
      </c>
      <c r="F3290" s="1" t="s">
        <v>41</v>
      </c>
      <c r="G3290" s="28">
        <v>43060</v>
      </c>
      <c r="H3290" s="3">
        <v>148140.6</v>
      </c>
      <c r="I3290" s="1" t="s">
        <v>49</v>
      </c>
      <c r="J3290" s="1" t="s">
        <v>27</v>
      </c>
      <c r="K3290" s="1" t="s">
        <v>20</v>
      </c>
      <c r="L3290" s="1" t="s">
        <v>20</v>
      </c>
      <c r="M3290" s="1" t="s">
        <v>53</v>
      </c>
      <c r="N3290" s="1" t="s">
        <v>22</v>
      </c>
      <c r="O3290" s="1" t="s">
        <v>20</v>
      </c>
      <c r="P3290" s="1" t="str">
        <f>IFERROR( LOOKUP(Table1[[#This Row],[Age]],$AO$3:$AO$8,$AP$3:$AP$8), "Out of Range")</f>
        <v>45-55</v>
      </c>
      <c r="Q3290" s="1" t="str">
        <f>TEXT(Table1[[#This Row],[Date Joined]],"DD")</f>
        <v>21</v>
      </c>
      <c r="R3290" s="1" t="str">
        <f>TEXT(Table1[[#This Row],[Date Joined]],"MMM")</f>
        <v>Nov</v>
      </c>
      <c r="S3290" s="1" t="str">
        <f>TEXT(Table1[[#This Row],[Date Joined]],"YYYY")</f>
        <v>2017</v>
      </c>
    </row>
    <row r="3291" spans="1:19" x14ac:dyDescent="0.3">
      <c r="A3291" s="1" t="s">
        <v>3398</v>
      </c>
      <c r="B3291" s="1" t="s">
        <v>45</v>
      </c>
      <c r="C3291" s="1" t="s">
        <v>24</v>
      </c>
      <c r="D3291" s="2">
        <v>43</v>
      </c>
      <c r="E3291" s="1" t="s">
        <v>40</v>
      </c>
      <c r="F3291" s="1" t="s">
        <v>41</v>
      </c>
      <c r="G3291" s="28">
        <v>43060</v>
      </c>
      <c r="H3291" s="3">
        <v>61995.96</v>
      </c>
      <c r="I3291" s="1" t="s">
        <v>18</v>
      </c>
      <c r="J3291" s="1" t="s">
        <v>32</v>
      </c>
      <c r="K3291" s="1" t="s">
        <v>20</v>
      </c>
      <c r="L3291" s="1" t="s">
        <v>20</v>
      </c>
      <c r="M3291" s="1" t="s">
        <v>53</v>
      </c>
      <c r="N3291" s="1" t="s">
        <v>22</v>
      </c>
      <c r="O3291" s="1" t="s">
        <v>20</v>
      </c>
      <c r="P3291" s="1" t="str">
        <f>IFERROR( LOOKUP(Table1[[#This Row],[Age]],$AO$3:$AO$8,$AP$3:$AP$8), "Out of Range")</f>
        <v>35-45</v>
      </c>
      <c r="Q3291" s="1" t="str">
        <f>TEXT(Table1[[#This Row],[Date Joined]],"DD")</f>
        <v>21</v>
      </c>
      <c r="R3291" s="1" t="str">
        <f>TEXT(Table1[[#This Row],[Date Joined]],"MMM")</f>
        <v>Nov</v>
      </c>
      <c r="S3291" s="1" t="str">
        <f>TEXT(Table1[[#This Row],[Date Joined]],"YYYY")</f>
        <v>2017</v>
      </c>
    </row>
    <row r="3292" spans="1:19" x14ac:dyDescent="0.3">
      <c r="A3292" s="1" t="s">
        <v>3399</v>
      </c>
      <c r="B3292" s="1" t="s">
        <v>85</v>
      </c>
      <c r="C3292" s="1" t="s">
        <v>24</v>
      </c>
      <c r="D3292" s="2">
        <v>42</v>
      </c>
      <c r="E3292" s="1" t="s">
        <v>40</v>
      </c>
      <c r="F3292" s="1" t="s">
        <v>41</v>
      </c>
      <c r="G3292" s="28">
        <v>43060</v>
      </c>
      <c r="H3292" s="3">
        <v>10321.1</v>
      </c>
      <c r="I3292" s="1" t="s">
        <v>18</v>
      </c>
      <c r="J3292" s="1" t="s">
        <v>19</v>
      </c>
      <c r="K3292" s="1" t="s">
        <v>20</v>
      </c>
      <c r="L3292" s="1" t="s">
        <v>20</v>
      </c>
      <c r="M3292" s="1" t="s">
        <v>21</v>
      </c>
      <c r="N3292" s="1" t="s">
        <v>22</v>
      </c>
      <c r="O3292" s="1" t="s">
        <v>20</v>
      </c>
      <c r="P3292" s="1" t="str">
        <f>IFERROR( LOOKUP(Table1[[#This Row],[Age]],$AO$3:$AO$8,$AP$3:$AP$8), "Out of Range")</f>
        <v>35-45</v>
      </c>
      <c r="Q3292" s="1" t="str">
        <f>TEXT(Table1[[#This Row],[Date Joined]],"DD")</f>
        <v>21</v>
      </c>
      <c r="R3292" s="1" t="str">
        <f>TEXT(Table1[[#This Row],[Date Joined]],"MMM")</f>
        <v>Nov</v>
      </c>
      <c r="S3292" s="1" t="str">
        <f>TEXT(Table1[[#This Row],[Date Joined]],"YYYY")</f>
        <v>2017</v>
      </c>
    </row>
    <row r="3293" spans="1:19" x14ac:dyDescent="0.3">
      <c r="A3293" s="1" t="s">
        <v>3400</v>
      </c>
      <c r="B3293" s="1" t="s">
        <v>103</v>
      </c>
      <c r="C3293" s="1" t="s">
        <v>15</v>
      </c>
      <c r="D3293" s="2">
        <v>51</v>
      </c>
      <c r="E3293" s="1" t="s">
        <v>40</v>
      </c>
      <c r="F3293" s="1" t="s">
        <v>26</v>
      </c>
      <c r="G3293" s="28">
        <v>43060</v>
      </c>
      <c r="H3293" s="3">
        <v>21975.07</v>
      </c>
      <c r="I3293" s="1" t="s">
        <v>18</v>
      </c>
      <c r="J3293" s="1" t="s">
        <v>32</v>
      </c>
      <c r="K3293" s="1" t="s">
        <v>20</v>
      </c>
      <c r="L3293" s="1" t="s">
        <v>20</v>
      </c>
      <c r="M3293" s="1" t="s">
        <v>21</v>
      </c>
      <c r="N3293" s="1" t="s">
        <v>22</v>
      </c>
      <c r="O3293" s="1" t="s">
        <v>20</v>
      </c>
      <c r="P3293" s="1" t="str">
        <f>IFERROR( LOOKUP(Table1[[#This Row],[Age]],$AO$3:$AO$8,$AP$3:$AP$8), "Out of Range")</f>
        <v>45-55</v>
      </c>
      <c r="Q3293" s="1" t="str">
        <f>TEXT(Table1[[#This Row],[Date Joined]],"DD")</f>
        <v>21</v>
      </c>
      <c r="R3293" s="1" t="str">
        <f>TEXT(Table1[[#This Row],[Date Joined]],"MMM")</f>
        <v>Nov</v>
      </c>
      <c r="S3293" s="1" t="str">
        <f>TEXT(Table1[[#This Row],[Date Joined]],"YYYY")</f>
        <v>2017</v>
      </c>
    </row>
    <row r="3294" spans="1:19" x14ac:dyDescent="0.3">
      <c r="A3294" s="1" t="s">
        <v>3401</v>
      </c>
      <c r="B3294" s="1" t="s">
        <v>75</v>
      </c>
      <c r="C3294" s="1" t="s">
        <v>15</v>
      </c>
      <c r="D3294" s="2">
        <v>47</v>
      </c>
      <c r="E3294" s="1" t="s">
        <v>40</v>
      </c>
      <c r="F3294" s="1" t="s">
        <v>26</v>
      </c>
      <c r="G3294" s="28">
        <v>43060</v>
      </c>
      <c r="H3294" s="3">
        <v>8768.6299999999992</v>
      </c>
      <c r="I3294" s="1" t="s">
        <v>31</v>
      </c>
      <c r="J3294" s="1" t="s">
        <v>32</v>
      </c>
      <c r="K3294" s="1" t="s">
        <v>20</v>
      </c>
      <c r="L3294" s="1" t="s">
        <v>20</v>
      </c>
      <c r="M3294" s="1" t="s">
        <v>21</v>
      </c>
      <c r="N3294" s="1" t="s">
        <v>22</v>
      </c>
      <c r="O3294" s="1" t="s">
        <v>20</v>
      </c>
      <c r="P3294" s="1" t="str">
        <f>IFERROR( LOOKUP(Table1[[#This Row],[Age]],$AO$3:$AO$8,$AP$3:$AP$8), "Out of Range")</f>
        <v>45-55</v>
      </c>
      <c r="Q3294" s="1" t="str">
        <f>TEXT(Table1[[#This Row],[Date Joined]],"DD")</f>
        <v>21</v>
      </c>
      <c r="R3294" s="1" t="str">
        <f>TEXT(Table1[[#This Row],[Date Joined]],"MMM")</f>
        <v>Nov</v>
      </c>
      <c r="S3294" s="1" t="str">
        <f>TEXT(Table1[[#This Row],[Date Joined]],"YYYY")</f>
        <v>2017</v>
      </c>
    </row>
    <row r="3295" spans="1:19" x14ac:dyDescent="0.3">
      <c r="A3295" s="1" t="s">
        <v>3402</v>
      </c>
      <c r="B3295" s="1" t="s">
        <v>66</v>
      </c>
      <c r="C3295" s="1" t="s">
        <v>15</v>
      </c>
      <c r="D3295" s="2">
        <v>55</v>
      </c>
      <c r="E3295" s="1" t="s">
        <v>40</v>
      </c>
      <c r="F3295" s="1" t="s">
        <v>26</v>
      </c>
      <c r="G3295" s="28">
        <v>43060</v>
      </c>
      <c r="H3295" s="3">
        <v>106381.66</v>
      </c>
      <c r="I3295" s="1" t="s">
        <v>49</v>
      </c>
      <c r="J3295" s="1" t="s">
        <v>19</v>
      </c>
      <c r="K3295" s="1" t="s">
        <v>28</v>
      </c>
      <c r="L3295" s="1" t="s">
        <v>20</v>
      </c>
      <c r="M3295" s="1" t="s">
        <v>21</v>
      </c>
      <c r="N3295" s="1" t="s">
        <v>22</v>
      </c>
      <c r="O3295" s="1" t="s">
        <v>20</v>
      </c>
      <c r="P3295" s="1" t="str">
        <f>IFERROR( LOOKUP(Table1[[#This Row],[Age]],$AO$3:$AO$8,$AP$3:$AP$8), "Out of Range")</f>
        <v>55-65</v>
      </c>
      <c r="Q3295" s="1" t="str">
        <f>TEXT(Table1[[#This Row],[Date Joined]],"DD")</f>
        <v>21</v>
      </c>
      <c r="R3295" s="1" t="str">
        <f>TEXT(Table1[[#This Row],[Date Joined]],"MMM")</f>
        <v>Nov</v>
      </c>
      <c r="S3295" s="1" t="str">
        <f>TEXT(Table1[[#This Row],[Date Joined]],"YYYY")</f>
        <v>2017</v>
      </c>
    </row>
    <row r="3296" spans="1:19" x14ac:dyDescent="0.3">
      <c r="A3296" s="1" t="s">
        <v>3403</v>
      </c>
      <c r="B3296" s="1" t="s">
        <v>101</v>
      </c>
      <c r="C3296" s="1" t="s">
        <v>15</v>
      </c>
      <c r="D3296" s="2">
        <v>51</v>
      </c>
      <c r="E3296" s="1" t="s">
        <v>40</v>
      </c>
      <c r="F3296" s="1" t="s">
        <v>41</v>
      </c>
      <c r="G3296" s="28">
        <v>43060</v>
      </c>
      <c r="H3296" s="3">
        <v>55703.7</v>
      </c>
      <c r="I3296" s="1" t="s">
        <v>18</v>
      </c>
      <c r="J3296" s="1" t="s">
        <v>32</v>
      </c>
      <c r="K3296" s="1" t="s">
        <v>28</v>
      </c>
      <c r="L3296" s="1" t="s">
        <v>28</v>
      </c>
      <c r="M3296" s="1" t="s">
        <v>21</v>
      </c>
      <c r="N3296" s="1" t="s">
        <v>22</v>
      </c>
      <c r="O3296" s="1" t="s">
        <v>20</v>
      </c>
      <c r="P3296" s="1" t="str">
        <f>IFERROR( LOOKUP(Table1[[#This Row],[Age]],$AO$3:$AO$8,$AP$3:$AP$8), "Out of Range")</f>
        <v>45-55</v>
      </c>
      <c r="Q3296" s="1" t="str">
        <f>TEXT(Table1[[#This Row],[Date Joined]],"DD")</f>
        <v>21</v>
      </c>
      <c r="R3296" s="1" t="str">
        <f>TEXT(Table1[[#This Row],[Date Joined]],"MMM")</f>
        <v>Nov</v>
      </c>
      <c r="S3296" s="1" t="str">
        <f>TEXT(Table1[[#This Row],[Date Joined]],"YYYY")</f>
        <v>2017</v>
      </c>
    </row>
    <row r="3297" spans="1:19" x14ac:dyDescent="0.3">
      <c r="A3297" s="1" t="s">
        <v>3468</v>
      </c>
      <c r="B3297" s="1" t="s">
        <v>107</v>
      </c>
      <c r="C3297" s="1" t="s">
        <v>15</v>
      </c>
      <c r="D3297" s="2">
        <v>32</v>
      </c>
      <c r="E3297" s="1" t="s">
        <v>16</v>
      </c>
      <c r="F3297" s="1" t="s">
        <v>17</v>
      </c>
      <c r="G3297" s="28">
        <v>43065</v>
      </c>
      <c r="H3297" s="3">
        <v>29559.88</v>
      </c>
      <c r="I3297" s="1" t="s">
        <v>31</v>
      </c>
      <c r="J3297" s="1" t="s">
        <v>27</v>
      </c>
      <c r="K3297" s="1" t="s">
        <v>20</v>
      </c>
      <c r="L3297" s="1" t="s">
        <v>28</v>
      </c>
      <c r="M3297" s="1" t="s">
        <v>22</v>
      </c>
      <c r="N3297" s="1" t="s">
        <v>22</v>
      </c>
      <c r="O3297" s="1" t="s">
        <v>20</v>
      </c>
      <c r="P3297" s="1" t="str">
        <f>IFERROR( LOOKUP(Table1[[#This Row],[Age]],$AO$3:$AO$8,$AP$3:$AP$8), "Out of Range")</f>
        <v>26-35</v>
      </c>
      <c r="Q3297" s="1" t="str">
        <f>TEXT(Table1[[#This Row],[Date Joined]],"DD")</f>
        <v>26</v>
      </c>
      <c r="R3297" s="1" t="str">
        <f>TEXT(Table1[[#This Row],[Date Joined]],"MMM")</f>
        <v>Nov</v>
      </c>
      <c r="S3297" s="1" t="str">
        <f>TEXT(Table1[[#This Row],[Date Joined]],"YYYY")</f>
        <v>2017</v>
      </c>
    </row>
    <row r="3298" spans="1:19" x14ac:dyDescent="0.3">
      <c r="A3298" s="1" t="s">
        <v>3405</v>
      </c>
      <c r="B3298" s="1" t="s">
        <v>91</v>
      </c>
      <c r="C3298" s="1" t="s">
        <v>15</v>
      </c>
      <c r="D3298" s="2">
        <v>54</v>
      </c>
      <c r="E3298" s="1" t="s">
        <v>40</v>
      </c>
      <c r="F3298" s="1" t="s">
        <v>26</v>
      </c>
      <c r="G3298" s="28">
        <v>43060</v>
      </c>
      <c r="H3298" s="3">
        <v>11059.31</v>
      </c>
      <c r="I3298" s="1" t="s">
        <v>18</v>
      </c>
      <c r="J3298" s="1" t="s">
        <v>27</v>
      </c>
      <c r="K3298" s="1" t="s">
        <v>20</v>
      </c>
      <c r="L3298" s="1" t="s">
        <v>28</v>
      </c>
      <c r="M3298" s="1" t="s">
        <v>22</v>
      </c>
      <c r="N3298" s="1" t="s">
        <v>22</v>
      </c>
      <c r="O3298" s="1" t="s">
        <v>20</v>
      </c>
      <c r="P3298" s="1" t="str">
        <f>IFERROR( LOOKUP(Table1[[#This Row],[Age]],$AO$3:$AO$8,$AP$3:$AP$8), "Out of Range")</f>
        <v>45-55</v>
      </c>
      <c r="Q3298" s="1" t="str">
        <f>TEXT(Table1[[#This Row],[Date Joined]],"DD")</f>
        <v>21</v>
      </c>
      <c r="R3298" s="1" t="str">
        <f>TEXT(Table1[[#This Row],[Date Joined]],"MMM")</f>
        <v>Nov</v>
      </c>
      <c r="S3298" s="1" t="str">
        <f>TEXT(Table1[[#This Row],[Date Joined]],"YYYY")</f>
        <v>2017</v>
      </c>
    </row>
    <row r="3299" spans="1:19" x14ac:dyDescent="0.3">
      <c r="A3299" s="1" t="s">
        <v>3406</v>
      </c>
      <c r="B3299" s="1" t="s">
        <v>58</v>
      </c>
      <c r="C3299" s="1" t="s">
        <v>24</v>
      </c>
      <c r="D3299" s="2">
        <v>53</v>
      </c>
      <c r="E3299" s="1" t="s">
        <v>40</v>
      </c>
      <c r="F3299" s="1" t="s">
        <v>41</v>
      </c>
      <c r="G3299" s="28">
        <v>43060</v>
      </c>
      <c r="H3299" s="3">
        <v>694.06</v>
      </c>
      <c r="I3299" s="1" t="s">
        <v>31</v>
      </c>
      <c r="J3299" s="1" t="s">
        <v>32</v>
      </c>
      <c r="K3299" s="1" t="s">
        <v>20</v>
      </c>
      <c r="L3299" s="1" t="s">
        <v>20</v>
      </c>
      <c r="M3299" s="1" t="s">
        <v>21</v>
      </c>
      <c r="N3299" s="1" t="s">
        <v>38</v>
      </c>
      <c r="O3299" s="1" t="s">
        <v>28</v>
      </c>
      <c r="P3299" s="1" t="str">
        <f>IFERROR( LOOKUP(Table1[[#This Row],[Age]],$AO$3:$AO$8,$AP$3:$AP$8), "Out of Range")</f>
        <v>45-55</v>
      </c>
      <c r="Q3299" s="1" t="str">
        <f>TEXT(Table1[[#This Row],[Date Joined]],"DD")</f>
        <v>21</v>
      </c>
      <c r="R3299" s="1" t="str">
        <f>TEXT(Table1[[#This Row],[Date Joined]],"MMM")</f>
        <v>Nov</v>
      </c>
      <c r="S3299" s="1" t="str">
        <f>TEXT(Table1[[#This Row],[Date Joined]],"YYYY")</f>
        <v>2017</v>
      </c>
    </row>
    <row r="3300" spans="1:19" x14ac:dyDescent="0.3">
      <c r="A3300" s="1" t="s">
        <v>3407</v>
      </c>
      <c r="B3300" s="1" t="s">
        <v>79</v>
      </c>
      <c r="C3300" s="1" t="s">
        <v>15</v>
      </c>
      <c r="D3300" s="2">
        <v>34</v>
      </c>
      <c r="E3300" s="1" t="s">
        <v>34</v>
      </c>
      <c r="F3300" s="1" t="s">
        <v>17</v>
      </c>
      <c r="G3300" s="28">
        <v>43060</v>
      </c>
      <c r="H3300" s="3">
        <v>49030.34</v>
      </c>
      <c r="I3300" s="1" t="s">
        <v>31</v>
      </c>
      <c r="J3300" s="1" t="s">
        <v>32</v>
      </c>
      <c r="K3300" s="1" t="s">
        <v>28</v>
      </c>
      <c r="L3300" s="1" t="s">
        <v>20</v>
      </c>
      <c r="M3300" s="1" t="s">
        <v>21</v>
      </c>
      <c r="N3300" s="1" t="s">
        <v>38</v>
      </c>
      <c r="O3300" s="1" t="s">
        <v>20</v>
      </c>
      <c r="P3300" s="1" t="str">
        <f>IFERROR( LOOKUP(Table1[[#This Row],[Age]],$AO$3:$AO$8,$AP$3:$AP$8), "Out of Range")</f>
        <v>26-35</v>
      </c>
      <c r="Q3300" s="1" t="str">
        <f>TEXT(Table1[[#This Row],[Date Joined]],"DD")</f>
        <v>21</v>
      </c>
      <c r="R3300" s="1" t="str">
        <f>TEXT(Table1[[#This Row],[Date Joined]],"MMM")</f>
        <v>Nov</v>
      </c>
      <c r="S3300" s="1" t="str">
        <f>TEXT(Table1[[#This Row],[Date Joined]],"YYYY")</f>
        <v>2017</v>
      </c>
    </row>
    <row r="3301" spans="1:19" x14ac:dyDescent="0.3">
      <c r="A3301" s="1" t="s">
        <v>3408</v>
      </c>
      <c r="B3301" s="1" t="s">
        <v>104</v>
      </c>
      <c r="C3301" s="1" t="s">
        <v>15</v>
      </c>
      <c r="D3301" s="2">
        <v>38</v>
      </c>
      <c r="E3301" s="1" t="s">
        <v>16</v>
      </c>
      <c r="F3301" s="1" t="s">
        <v>41</v>
      </c>
      <c r="G3301" s="28">
        <v>43061</v>
      </c>
      <c r="H3301" s="3">
        <v>96280.51</v>
      </c>
      <c r="I3301" s="1" t="s">
        <v>31</v>
      </c>
      <c r="J3301" s="1" t="s">
        <v>32</v>
      </c>
      <c r="K3301" s="1" t="s">
        <v>28</v>
      </c>
      <c r="L3301" s="1" t="s">
        <v>20</v>
      </c>
      <c r="M3301" s="1" t="s">
        <v>21</v>
      </c>
      <c r="N3301" s="1" t="s">
        <v>29</v>
      </c>
      <c r="O3301" s="1" t="s">
        <v>20</v>
      </c>
      <c r="P3301" s="1" t="str">
        <f>IFERROR( LOOKUP(Table1[[#This Row],[Age]],$AO$3:$AO$8,$AP$3:$AP$8), "Out of Range")</f>
        <v>35-45</v>
      </c>
      <c r="Q3301" s="1" t="str">
        <f>TEXT(Table1[[#This Row],[Date Joined]],"DD")</f>
        <v>22</v>
      </c>
      <c r="R3301" s="1" t="str">
        <f>TEXT(Table1[[#This Row],[Date Joined]],"MMM")</f>
        <v>Nov</v>
      </c>
      <c r="S3301" s="1" t="str">
        <f>TEXT(Table1[[#This Row],[Date Joined]],"YYYY")</f>
        <v>2017</v>
      </c>
    </row>
    <row r="3302" spans="1:19" x14ac:dyDescent="0.3">
      <c r="A3302" s="1" t="s">
        <v>3409</v>
      </c>
      <c r="B3302" s="1" t="s">
        <v>76</v>
      </c>
      <c r="C3302" s="1" t="s">
        <v>15</v>
      </c>
      <c r="D3302" s="2">
        <v>46</v>
      </c>
      <c r="E3302" s="1" t="s">
        <v>16</v>
      </c>
      <c r="F3302" s="1" t="s">
        <v>17</v>
      </c>
      <c r="G3302" s="28">
        <v>43061</v>
      </c>
      <c r="H3302" s="3">
        <v>71504.13</v>
      </c>
      <c r="I3302" s="1" t="s">
        <v>18</v>
      </c>
      <c r="J3302" s="1" t="s">
        <v>32</v>
      </c>
      <c r="K3302" s="1" t="s">
        <v>28</v>
      </c>
      <c r="L3302" s="1" t="s">
        <v>20</v>
      </c>
      <c r="M3302" s="1" t="s">
        <v>22</v>
      </c>
      <c r="N3302" s="1" t="s">
        <v>22</v>
      </c>
      <c r="O3302" s="1" t="s">
        <v>20</v>
      </c>
      <c r="P3302" s="1" t="str">
        <f>IFERROR( LOOKUP(Table1[[#This Row],[Age]],$AO$3:$AO$8,$AP$3:$AP$8), "Out of Range")</f>
        <v>45-55</v>
      </c>
      <c r="Q3302" s="1" t="str">
        <f>TEXT(Table1[[#This Row],[Date Joined]],"DD")</f>
        <v>22</v>
      </c>
      <c r="R3302" s="1" t="str">
        <f>TEXT(Table1[[#This Row],[Date Joined]],"MMM")</f>
        <v>Nov</v>
      </c>
      <c r="S3302" s="1" t="str">
        <f>TEXT(Table1[[#This Row],[Date Joined]],"YYYY")</f>
        <v>2017</v>
      </c>
    </row>
    <row r="3303" spans="1:19" x14ac:dyDescent="0.3">
      <c r="A3303" s="1" t="s">
        <v>3410</v>
      </c>
      <c r="B3303" s="1" t="s">
        <v>51</v>
      </c>
      <c r="C3303" s="1" t="s">
        <v>24</v>
      </c>
      <c r="D3303" s="2">
        <v>36</v>
      </c>
      <c r="E3303" s="1" t="s">
        <v>16</v>
      </c>
      <c r="F3303" s="1" t="s">
        <v>17</v>
      </c>
      <c r="G3303" s="28">
        <v>43061</v>
      </c>
      <c r="H3303" s="3">
        <v>115750.45</v>
      </c>
      <c r="I3303" s="1" t="s">
        <v>18</v>
      </c>
      <c r="J3303" s="1" t="s">
        <v>32</v>
      </c>
      <c r="K3303" s="1" t="s">
        <v>28</v>
      </c>
      <c r="L3303" s="1" t="s">
        <v>20</v>
      </c>
      <c r="M3303" s="1" t="s">
        <v>21</v>
      </c>
      <c r="N3303" s="1" t="s">
        <v>38</v>
      </c>
      <c r="O3303" s="1" t="s">
        <v>28</v>
      </c>
      <c r="P3303" s="1" t="str">
        <f>IFERROR( LOOKUP(Table1[[#This Row],[Age]],$AO$3:$AO$8,$AP$3:$AP$8), "Out of Range")</f>
        <v>35-45</v>
      </c>
      <c r="Q3303" s="1" t="str">
        <f>TEXT(Table1[[#This Row],[Date Joined]],"DD")</f>
        <v>22</v>
      </c>
      <c r="R3303" s="1" t="str">
        <f>TEXT(Table1[[#This Row],[Date Joined]],"MMM")</f>
        <v>Nov</v>
      </c>
      <c r="S3303" s="1" t="str">
        <f>TEXT(Table1[[#This Row],[Date Joined]],"YYYY")</f>
        <v>2017</v>
      </c>
    </row>
    <row r="3304" spans="1:19" x14ac:dyDescent="0.3">
      <c r="A3304" s="1" t="s">
        <v>3411</v>
      </c>
      <c r="B3304" s="1" t="s">
        <v>81</v>
      </c>
      <c r="C3304" s="1" t="s">
        <v>24</v>
      </c>
      <c r="D3304" s="2">
        <v>47</v>
      </c>
      <c r="E3304" s="1" t="s">
        <v>16</v>
      </c>
      <c r="F3304" s="1" t="s">
        <v>26</v>
      </c>
      <c r="G3304" s="28">
        <v>43061</v>
      </c>
      <c r="H3304" s="3">
        <v>23417.88</v>
      </c>
      <c r="I3304" s="1" t="s">
        <v>49</v>
      </c>
      <c r="J3304" s="1" t="s">
        <v>32</v>
      </c>
      <c r="K3304" s="1" t="s">
        <v>28</v>
      </c>
      <c r="L3304" s="1" t="s">
        <v>28</v>
      </c>
      <c r="M3304" s="1" t="s">
        <v>21</v>
      </c>
      <c r="N3304" s="1" t="s">
        <v>22</v>
      </c>
      <c r="O3304" s="1" t="s">
        <v>20</v>
      </c>
      <c r="P3304" s="1" t="str">
        <f>IFERROR( LOOKUP(Table1[[#This Row],[Age]],$AO$3:$AO$8,$AP$3:$AP$8), "Out of Range")</f>
        <v>45-55</v>
      </c>
      <c r="Q3304" s="1" t="str">
        <f>TEXT(Table1[[#This Row],[Date Joined]],"DD")</f>
        <v>22</v>
      </c>
      <c r="R3304" s="1" t="str">
        <f>TEXT(Table1[[#This Row],[Date Joined]],"MMM")</f>
        <v>Nov</v>
      </c>
      <c r="S3304" s="1" t="str">
        <f>TEXT(Table1[[#This Row],[Date Joined]],"YYYY")</f>
        <v>2017</v>
      </c>
    </row>
    <row r="3305" spans="1:19" x14ac:dyDescent="0.3">
      <c r="A3305" s="1" t="s">
        <v>3493</v>
      </c>
      <c r="B3305" s="1" t="s">
        <v>44</v>
      </c>
      <c r="C3305" s="1" t="s">
        <v>15</v>
      </c>
      <c r="D3305" s="2">
        <v>32</v>
      </c>
      <c r="E3305" s="1" t="s">
        <v>16</v>
      </c>
      <c r="F3305" s="1" t="s">
        <v>17</v>
      </c>
      <c r="G3305" s="28">
        <v>43066</v>
      </c>
      <c r="H3305" s="3">
        <v>38182.400000000001</v>
      </c>
      <c r="I3305" s="1" t="s">
        <v>31</v>
      </c>
      <c r="J3305" s="1" t="s">
        <v>27</v>
      </c>
      <c r="K3305" s="1" t="s">
        <v>28</v>
      </c>
      <c r="L3305" s="1" t="s">
        <v>20</v>
      </c>
      <c r="M3305" s="1" t="s">
        <v>21</v>
      </c>
      <c r="N3305" s="1" t="s">
        <v>22</v>
      </c>
      <c r="O3305" s="1" t="s">
        <v>20</v>
      </c>
      <c r="P3305" s="1" t="str">
        <f>IFERROR( LOOKUP(Table1[[#This Row],[Age]],$AO$3:$AO$8,$AP$3:$AP$8), "Out of Range")</f>
        <v>26-35</v>
      </c>
      <c r="Q3305" s="1" t="str">
        <f>TEXT(Table1[[#This Row],[Date Joined]],"DD")</f>
        <v>27</v>
      </c>
      <c r="R3305" s="1" t="str">
        <f>TEXT(Table1[[#This Row],[Date Joined]],"MMM")</f>
        <v>Nov</v>
      </c>
      <c r="S3305" s="1" t="str">
        <f>TEXT(Table1[[#This Row],[Date Joined]],"YYYY")</f>
        <v>2017</v>
      </c>
    </row>
    <row r="3306" spans="1:19" x14ac:dyDescent="0.3">
      <c r="A3306" s="1" t="s">
        <v>3413</v>
      </c>
      <c r="B3306" s="1" t="s">
        <v>72</v>
      </c>
      <c r="C3306" s="1" t="s">
        <v>24</v>
      </c>
      <c r="D3306" s="2">
        <v>45</v>
      </c>
      <c r="E3306" s="1" t="s">
        <v>40</v>
      </c>
      <c r="F3306" s="1" t="s">
        <v>41</v>
      </c>
      <c r="G3306" s="28">
        <v>43061</v>
      </c>
      <c r="H3306" s="3">
        <v>9217.91</v>
      </c>
      <c r="I3306" s="1" t="s">
        <v>18</v>
      </c>
      <c r="J3306" s="1" t="s">
        <v>32</v>
      </c>
      <c r="K3306" s="1" t="s">
        <v>20</v>
      </c>
      <c r="L3306" s="1" t="s">
        <v>20</v>
      </c>
      <c r="M3306" s="1" t="s">
        <v>21</v>
      </c>
      <c r="N3306" s="1" t="s">
        <v>29</v>
      </c>
      <c r="O3306" s="1" t="s">
        <v>28</v>
      </c>
      <c r="P3306" s="1" t="str">
        <f>IFERROR( LOOKUP(Table1[[#This Row],[Age]],$AO$3:$AO$8,$AP$3:$AP$8), "Out of Range")</f>
        <v>45-55</v>
      </c>
      <c r="Q3306" s="1" t="str">
        <f>TEXT(Table1[[#This Row],[Date Joined]],"DD")</f>
        <v>22</v>
      </c>
      <c r="R3306" s="1" t="str">
        <f>TEXT(Table1[[#This Row],[Date Joined]],"MMM")</f>
        <v>Nov</v>
      </c>
      <c r="S3306" s="1" t="str">
        <f>TEXT(Table1[[#This Row],[Date Joined]],"YYYY")</f>
        <v>2017</v>
      </c>
    </row>
    <row r="3307" spans="1:19" x14ac:dyDescent="0.3">
      <c r="A3307" s="1" t="s">
        <v>3414</v>
      </c>
      <c r="B3307" s="1" t="s">
        <v>89</v>
      </c>
      <c r="C3307" s="1" t="s">
        <v>15</v>
      </c>
      <c r="D3307" s="2">
        <v>35</v>
      </c>
      <c r="E3307" s="1" t="s">
        <v>40</v>
      </c>
      <c r="F3307" s="1" t="s">
        <v>41</v>
      </c>
      <c r="G3307" s="28">
        <v>43061</v>
      </c>
      <c r="H3307" s="3">
        <v>50111.66</v>
      </c>
      <c r="I3307" s="1" t="s">
        <v>31</v>
      </c>
      <c r="J3307" s="1" t="s">
        <v>27</v>
      </c>
      <c r="K3307" s="1" t="s">
        <v>20</v>
      </c>
      <c r="L3307" s="1" t="s">
        <v>20</v>
      </c>
      <c r="M3307" s="1" t="s">
        <v>21</v>
      </c>
      <c r="N3307" s="1" t="s">
        <v>22</v>
      </c>
      <c r="O3307" s="1" t="s">
        <v>28</v>
      </c>
      <c r="P3307" s="1" t="str">
        <f>IFERROR( LOOKUP(Table1[[#This Row],[Age]],$AO$3:$AO$8,$AP$3:$AP$8), "Out of Range")</f>
        <v>35-45</v>
      </c>
      <c r="Q3307" s="1" t="str">
        <f>TEXT(Table1[[#This Row],[Date Joined]],"DD")</f>
        <v>22</v>
      </c>
      <c r="R3307" s="1" t="str">
        <f>TEXT(Table1[[#This Row],[Date Joined]],"MMM")</f>
        <v>Nov</v>
      </c>
      <c r="S3307" s="1" t="str">
        <f>TEXT(Table1[[#This Row],[Date Joined]],"YYYY")</f>
        <v>2017</v>
      </c>
    </row>
    <row r="3308" spans="1:19" x14ac:dyDescent="0.3">
      <c r="A3308" s="1" t="s">
        <v>3415</v>
      </c>
      <c r="B3308" s="1" t="s">
        <v>97</v>
      </c>
      <c r="C3308" s="1" t="s">
        <v>24</v>
      </c>
      <c r="D3308" s="2">
        <v>53</v>
      </c>
      <c r="E3308" s="1" t="s">
        <v>16</v>
      </c>
      <c r="F3308" s="1" t="s">
        <v>41</v>
      </c>
      <c r="G3308" s="28">
        <v>43062</v>
      </c>
      <c r="H3308" s="3">
        <v>54207.1</v>
      </c>
      <c r="I3308" s="1" t="s">
        <v>18</v>
      </c>
      <c r="J3308" s="1" t="s">
        <v>27</v>
      </c>
      <c r="K3308" s="1" t="s">
        <v>20</v>
      </c>
      <c r="L3308" s="1" t="s">
        <v>20</v>
      </c>
      <c r="M3308" s="1" t="s">
        <v>22</v>
      </c>
      <c r="N3308" s="1" t="s">
        <v>22</v>
      </c>
      <c r="O3308" s="1" t="s">
        <v>20</v>
      </c>
      <c r="P3308" s="1" t="str">
        <f>IFERROR( LOOKUP(Table1[[#This Row],[Age]],$AO$3:$AO$8,$AP$3:$AP$8), "Out of Range")</f>
        <v>45-55</v>
      </c>
      <c r="Q3308" s="1" t="str">
        <f>TEXT(Table1[[#This Row],[Date Joined]],"DD")</f>
        <v>23</v>
      </c>
      <c r="R3308" s="1" t="str">
        <f>TEXT(Table1[[#This Row],[Date Joined]],"MMM")</f>
        <v>Nov</v>
      </c>
      <c r="S3308" s="1" t="str">
        <f>TEXT(Table1[[#This Row],[Date Joined]],"YYYY")</f>
        <v>2017</v>
      </c>
    </row>
    <row r="3309" spans="1:19" x14ac:dyDescent="0.3">
      <c r="A3309" s="1" t="s">
        <v>3514</v>
      </c>
      <c r="B3309" s="1" t="s">
        <v>36</v>
      </c>
      <c r="C3309" s="1" t="s">
        <v>15</v>
      </c>
      <c r="D3309" s="2">
        <v>32</v>
      </c>
      <c r="E3309" s="1" t="s">
        <v>40</v>
      </c>
      <c r="F3309" s="1" t="s">
        <v>26</v>
      </c>
      <c r="G3309" s="28">
        <v>43066</v>
      </c>
      <c r="H3309" s="3">
        <v>32020.55</v>
      </c>
      <c r="I3309" s="1" t="s">
        <v>18</v>
      </c>
      <c r="J3309" s="1" t="s">
        <v>27</v>
      </c>
      <c r="K3309" s="1" t="s">
        <v>28</v>
      </c>
      <c r="L3309" s="1" t="s">
        <v>20</v>
      </c>
      <c r="M3309" s="1" t="s">
        <v>22</v>
      </c>
      <c r="N3309" s="1" t="s">
        <v>22</v>
      </c>
      <c r="O3309" s="1" t="s">
        <v>20</v>
      </c>
      <c r="P3309" s="1" t="str">
        <f>IFERROR( LOOKUP(Table1[[#This Row],[Age]],$AO$3:$AO$8,$AP$3:$AP$8), "Out of Range")</f>
        <v>26-35</v>
      </c>
      <c r="Q3309" s="1" t="str">
        <f>TEXT(Table1[[#This Row],[Date Joined]],"DD")</f>
        <v>27</v>
      </c>
      <c r="R3309" s="1" t="str">
        <f>TEXT(Table1[[#This Row],[Date Joined]],"MMM")</f>
        <v>Nov</v>
      </c>
      <c r="S3309" s="1" t="str">
        <f>TEXT(Table1[[#This Row],[Date Joined]],"YYYY")</f>
        <v>2017</v>
      </c>
    </row>
    <row r="3310" spans="1:19" x14ac:dyDescent="0.3">
      <c r="A3310" s="1" t="s">
        <v>3417</v>
      </c>
      <c r="B3310" s="1" t="s">
        <v>66</v>
      </c>
      <c r="C3310" s="1" t="s">
        <v>24</v>
      </c>
      <c r="D3310" s="2">
        <v>43</v>
      </c>
      <c r="E3310" s="1" t="s">
        <v>16</v>
      </c>
      <c r="F3310" s="1" t="s">
        <v>17</v>
      </c>
      <c r="G3310" s="28">
        <v>43062</v>
      </c>
      <c r="H3310" s="3">
        <v>24045.37</v>
      </c>
      <c r="I3310" s="1" t="s">
        <v>18</v>
      </c>
      <c r="J3310" s="1" t="s">
        <v>27</v>
      </c>
      <c r="K3310" s="1" t="s">
        <v>28</v>
      </c>
      <c r="L3310" s="1" t="s">
        <v>20</v>
      </c>
      <c r="M3310" s="1" t="s">
        <v>22</v>
      </c>
      <c r="N3310" s="1" t="s">
        <v>22</v>
      </c>
      <c r="O3310" s="1" t="s">
        <v>20</v>
      </c>
      <c r="P3310" s="1" t="str">
        <f>IFERROR( LOOKUP(Table1[[#This Row],[Age]],$AO$3:$AO$8,$AP$3:$AP$8), "Out of Range")</f>
        <v>35-45</v>
      </c>
      <c r="Q3310" s="1" t="str">
        <f>TEXT(Table1[[#This Row],[Date Joined]],"DD")</f>
        <v>23</v>
      </c>
      <c r="R3310" s="1" t="str">
        <f>TEXT(Table1[[#This Row],[Date Joined]],"MMM")</f>
        <v>Nov</v>
      </c>
      <c r="S3310" s="1" t="str">
        <f>TEXT(Table1[[#This Row],[Date Joined]],"YYYY")</f>
        <v>2017</v>
      </c>
    </row>
    <row r="3311" spans="1:19" x14ac:dyDescent="0.3">
      <c r="A3311" s="1" t="s">
        <v>3527</v>
      </c>
      <c r="B3311" s="1" t="s">
        <v>79</v>
      </c>
      <c r="C3311" s="1" t="s">
        <v>24</v>
      </c>
      <c r="D3311" s="2">
        <v>32</v>
      </c>
      <c r="E3311" s="1" t="s">
        <v>16</v>
      </c>
      <c r="F3311" s="1" t="s">
        <v>17</v>
      </c>
      <c r="G3311" s="28">
        <v>43067</v>
      </c>
      <c r="H3311" s="3">
        <v>38945.120000000003</v>
      </c>
      <c r="I3311" s="1" t="s">
        <v>18</v>
      </c>
      <c r="J3311" s="1" t="s">
        <v>27</v>
      </c>
      <c r="K3311" s="1" t="s">
        <v>28</v>
      </c>
      <c r="L3311" s="1" t="s">
        <v>28</v>
      </c>
      <c r="M3311" s="1" t="s">
        <v>22</v>
      </c>
      <c r="N3311" s="1" t="s">
        <v>22</v>
      </c>
      <c r="O3311" s="1" t="s">
        <v>20</v>
      </c>
      <c r="P3311" s="1" t="str">
        <f>IFERROR( LOOKUP(Table1[[#This Row],[Age]],$AO$3:$AO$8,$AP$3:$AP$8), "Out of Range")</f>
        <v>26-35</v>
      </c>
      <c r="Q3311" s="1" t="str">
        <f>TEXT(Table1[[#This Row],[Date Joined]],"DD")</f>
        <v>28</v>
      </c>
      <c r="R3311" s="1" t="str">
        <f>TEXT(Table1[[#This Row],[Date Joined]],"MMM")</f>
        <v>Nov</v>
      </c>
      <c r="S3311" s="1" t="str">
        <f>TEXT(Table1[[#This Row],[Date Joined]],"YYYY")</f>
        <v>2017</v>
      </c>
    </row>
    <row r="3312" spans="1:19" x14ac:dyDescent="0.3">
      <c r="A3312" s="1" t="s">
        <v>3419</v>
      </c>
      <c r="B3312" s="1" t="s">
        <v>46</v>
      </c>
      <c r="C3312" s="1" t="s">
        <v>15</v>
      </c>
      <c r="D3312" s="2">
        <v>43</v>
      </c>
      <c r="E3312" s="1" t="s">
        <v>16</v>
      </c>
      <c r="F3312" s="1" t="s">
        <v>17</v>
      </c>
      <c r="G3312" s="28">
        <v>43062</v>
      </c>
      <c r="H3312" s="3">
        <v>67797.88</v>
      </c>
      <c r="I3312" s="1" t="s">
        <v>31</v>
      </c>
      <c r="J3312" s="1" t="s">
        <v>32</v>
      </c>
      <c r="K3312" s="1" t="s">
        <v>28</v>
      </c>
      <c r="L3312" s="1" t="s">
        <v>20</v>
      </c>
      <c r="M3312" s="1" t="s">
        <v>22</v>
      </c>
      <c r="N3312" s="1" t="s">
        <v>22</v>
      </c>
      <c r="O3312" s="1" t="s">
        <v>20</v>
      </c>
      <c r="P3312" s="1" t="str">
        <f>IFERROR( LOOKUP(Table1[[#This Row],[Age]],$AO$3:$AO$8,$AP$3:$AP$8), "Out of Range")</f>
        <v>35-45</v>
      </c>
      <c r="Q3312" s="1" t="str">
        <f>TEXT(Table1[[#This Row],[Date Joined]],"DD")</f>
        <v>23</v>
      </c>
      <c r="R3312" s="1" t="str">
        <f>TEXT(Table1[[#This Row],[Date Joined]],"MMM")</f>
        <v>Nov</v>
      </c>
      <c r="S3312" s="1" t="str">
        <f>TEXT(Table1[[#This Row],[Date Joined]],"YYYY")</f>
        <v>2017</v>
      </c>
    </row>
    <row r="3313" spans="1:19" x14ac:dyDescent="0.3">
      <c r="A3313" s="1" t="s">
        <v>3531</v>
      </c>
      <c r="B3313" s="1" t="s">
        <v>87</v>
      </c>
      <c r="C3313" s="1" t="s">
        <v>15</v>
      </c>
      <c r="D3313" s="2">
        <v>32</v>
      </c>
      <c r="E3313" s="1" t="s">
        <v>16</v>
      </c>
      <c r="F3313" s="1" t="s">
        <v>17</v>
      </c>
      <c r="G3313" s="28">
        <v>43067</v>
      </c>
      <c r="H3313" s="3">
        <v>78650.67</v>
      </c>
      <c r="I3313" s="1" t="s">
        <v>18</v>
      </c>
      <c r="J3313" s="1" t="s">
        <v>32</v>
      </c>
      <c r="K3313" s="1" t="s">
        <v>20</v>
      </c>
      <c r="L3313" s="1" t="s">
        <v>20</v>
      </c>
      <c r="M3313" s="1" t="s">
        <v>22</v>
      </c>
      <c r="N3313" s="1" t="s">
        <v>22</v>
      </c>
      <c r="O3313" s="1" t="s">
        <v>28</v>
      </c>
      <c r="P3313" s="1" t="str">
        <f>IFERROR( LOOKUP(Table1[[#This Row],[Age]],$AO$3:$AO$8,$AP$3:$AP$8), "Out of Range")</f>
        <v>26-35</v>
      </c>
      <c r="Q3313" s="1" t="str">
        <f>TEXT(Table1[[#This Row],[Date Joined]],"DD")</f>
        <v>28</v>
      </c>
      <c r="R3313" s="1" t="str">
        <f>TEXT(Table1[[#This Row],[Date Joined]],"MMM")</f>
        <v>Nov</v>
      </c>
      <c r="S3313" s="1" t="str">
        <f>TEXT(Table1[[#This Row],[Date Joined]],"YYYY")</f>
        <v>2017</v>
      </c>
    </row>
    <row r="3314" spans="1:19" x14ac:dyDescent="0.3">
      <c r="A3314" s="1" t="s">
        <v>3546</v>
      </c>
      <c r="B3314" s="1" t="s">
        <v>57</v>
      </c>
      <c r="C3314" s="1" t="s">
        <v>24</v>
      </c>
      <c r="D3314" s="2">
        <v>32</v>
      </c>
      <c r="E3314" s="1" t="s">
        <v>16</v>
      </c>
      <c r="F3314" s="1" t="s">
        <v>17</v>
      </c>
      <c r="G3314" s="28">
        <v>43068</v>
      </c>
      <c r="H3314" s="3">
        <v>107560.46</v>
      </c>
      <c r="I3314" s="1" t="s">
        <v>31</v>
      </c>
      <c r="J3314" s="1" t="s">
        <v>27</v>
      </c>
      <c r="K3314" s="1" t="s">
        <v>28</v>
      </c>
      <c r="L3314" s="1" t="s">
        <v>20</v>
      </c>
      <c r="M3314" s="1" t="s">
        <v>21</v>
      </c>
      <c r="N3314" s="1" t="s">
        <v>22</v>
      </c>
      <c r="O3314" s="1" t="s">
        <v>20</v>
      </c>
      <c r="P3314" s="1" t="str">
        <f>IFERROR( LOOKUP(Table1[[#This Row],[Age]],$AO$3:$AO$8,$AP$3:$AP$8), "Out of Range")</f>
        <v>26-35</v>
      </c>
      <c r="Q3314" s="1" t="str">
        <f>TEXT(Table1[[#This Row],[Date Joined]],"DD")</f>
        <v>29</v>
      </c>
      <c r="R3314" s="1" t="str">
        <f>TEXT(Table1[[#This Row],[Date Joined]],"MMM")</f>
        <v>Nov</v>
      </c>
      <c r="S3314" s="1" t="str">
        <f>TEXT(Table1[[#This Row],[Date Joined]],"YYYY")</f>
        <v>2017</v>
      </c>
    </row>
    <row r="3315" spans="1:19" x14ac:dyDescent="0.3">
      <c r="A3315" s="1" t="s">
        <v>3562</v>
      </c>
      <c r="B3315" s="1" t="s">
        <v>50</v>
      </c>
      <c r="C3315" s="1" t="s">
        <v>24</v>
      </c>
      <c r="D3315" s="2">
        <v>32</v>
      </c>
      <c r="E3315" s="1" t="s">
        <v>16</v>
      </c>
      <c r="F3315" s="1" t="s">
        <v>17</v>
      </c>
      <c r="G3315" s="28">
        <v>43069</v>
      </c>
      <c r="H3315" s="3">
        <v>146334.06</v>
      </c>
      <c r="I3315" s="1" t="s">
        <v>31</v>
      </c>
      <c r="J3315" s="1" t="s">
        <v>27</v>
      </c>
      <c r="K3315" s="1" t="s">
        <v>28</v>
      </c>
      <c r="L3315" s="1" t="s">
        <v>20</v>
      </c>
      <c r="M3315" s="1" t="s">
        <v>22</v>
      </c>
      <c r="N3315" s="1" t="s">
        <v>22</v>
      </c>
      <c r="O3315" s="1" t="s">
        <v>20</v>
      </c>
      <c r="P3315" s="1" t="str">
        <f>IFERROR( LOOKUP(Table1[[#This Row],[Age]],$AO$3:$AO$8,$AP$3:$AP$8), "Out of Range")</f>
        <v>26-35</v>
      </c>
      <c r="Q3315" s="1" t="str">
        <f>TEXT(Table1[[#This Row],[Date Joined]],"DD")</f>
        <v>30</v>
      </c>
      <c r="R3315" s="1" t="str">
        <f>TEXT(Table1[[#This Row],[Date Joined]],"MMM")</f>
        <v>Nov</v>
      </c>
      <c r="S3315" s="1" t="str">
        <f>TEXT(Table1[[#This Row],[Date Joined]],"YYYY")</f>
        <v>2017</v>
      </c>
    </row>
    <row r="3316" spans="1:19" x14ac:dyDescent="0.3">
      <c r="A3316" s="1" t="s">
        <v>3621</v>
      </c>
      <c r="B3316" s="1" t="s">
        <v>30</v>
      </c>
      <c r="C3316" s="1" t="s">
        <v>24</v>
      </c>
      <c r="D3316" s="2">
        <v>32</v>
      </c>
      <c r="E3316" s="1" t="s">
        <v>16</v>
      </c>
      <c r="F3316" s="1" t="s">
        <v>17</v>
      </c>
      <c r="G3316" s="28">
        <v>43072</v>
      </c>
      <c r="H3316" s="3">
        <v>47961.279999999999</v>
      </c>
      <c r="I3316" s="1" t="s">
        <v>31</v>
      </c>
      <c r="J3316" s="1" t="s">
        <v>32</v>
      </c>
      <c r="K3316" s="1" t="s">
        <v>20</v>
      </c>
      <c r="L3316" s="1" t="s">
        <v>20</v>
      </c>
      <c r="M3316" s="1" t="s">
        <v>21</v>
      </c>
      <c r="N3316" s="1" t="s">
        <v>22</v>
      </c>
      <c r="O3316" s="1" t="s">
        <v>20</v>
      </c>
      <c r="P3316" s="1" t="str">
        <f>IFERROR( LOOKUP(Table1[[#This Row],[Age]],$AO$3:$AO$8,$AP$3:$AP$8), "Out of Range")</f>
        <v>26-35</v>
      </c>
      <c r="Q3316" s="1" t="str">
        <f>TEXT(Table1[[#This Row],[Date Joined]],"DD")</f>
        <v>03</v>
      </c>
      <c r="R3316" s="1" t="str">
        <f>TEXT(Table1[[#This Row],[Date Joined]],"MMM")</f>
        <v>Dec</v>
      </c>
      <c r="S3316" s="1" t="str">
        <f>TEXT(Table1[[#This Row],[Date Joined]],"YYYY")</f>
        <v>2017</v>
      </c>
    </row>
    <row r="3317" spans="1:19" x14ac:dyDescent="0.3">
      <c r="A3317" s="1" t="s">
        <v>3637</v>
      </c>
      <c r="B3317" s="1" t="s">
        <v>96</v>
      </c>
      <c r="C3317" s="1" t="s">
        <v>24</v>
      </c>
      <c r="D3317" s="2">
        <v>32</v>
      </c>
      <c r="E3317" s="1" t="s">
        <v>40</v>
      </c>
      <c r="F3317" s="1" t="s">
        <v>41</v>
      </c>
      <c r="G3317" s="28">
        <v>43072</v>
      </c>
      <c r="H3317" s="3">
        <v>56596.79</v>
      </c>
      <c r="I3317" s="1" t="s">
        <v>49</v>
      </c>
      <c r="J3317" s="1" t="s">
        <v>32</v>
      </c>
      <c r="K3317" s="1" t="s">
        <v>28</v>
      </c>
      <c r="L3317" s="1" t="s">
        <v>20</v>
      </c>
      <c r="M3317" s="1" t="s">
        <v>21</v>
      </c>
      <c r="N3317" s="1" t="s">
        <v>38</v>
      </c>
      <c r="O3317" s="1" t="s">
        <v>20</v>
      </c>
      <c r="P3317" s="1" t="str">
        <f>IFERROR( LOOKUP(Table1[[#This Row],[Age]],$AO$3:$AO$8,$AP$3:$AP$8), "Out of Range")</f>
        <v>26-35</v>
      </c>
      <c r="Q3317" s="1" t="str">
        <f>TEXT(Table1[[#This Row],[Date Joined]],"DD")</f>
        <v>03</v>
      </c>
      <c r="R3317" s="1" t="str">
        <f>TEXT(Table1[[#This Row],[Date Joined]],"MMM")</f>
        <v>Dec</v>
      </c>
      <c r="S3317" s="1" t="str">
        <f>TEXT(Table1[[#This Row],[Date Joined]],"YYYY")</f>
        <v>2017</v>
      </c>
    </row>
    <row r="3318" spans="1:19" x14ac:dyDescent="0.3">
      <c r="A3318" s="1" t="s">
        <v>3425</v>
      </c>
      <c r="B3318" s="1" t="s">
        <v>35</v>
      </c>
      <c r="C3318" s="1" t="s">
        <v>15</v>
      </c>
      <c r="D3318" s="2">
        <v>41</v>
      </c>
      <c r="E3318" s="1" t="s">
        <v>16</v>
      </c>
      <c r="F3318" s="1" t="s">
        <v>17</v>
      </c>
      <c r="G3318" s="28">
        <v>43062</v>
      </c>
      <c r="H3318" s="3">
        <v>95750.22</v>
      </c>
      <c r="I3318" s="1" t="s">
        <v>18</v>
      </c>
      <c r="J3318" s="1" t="s">
        <v>27</v>
      </c>
      <c r="K3318" s="1" t="s">
        <v>20</v>
      </c>
      <c r="L3318" s="1" t="s">
        <v>20</v>
      </c>
      <c r="M3318" s="1" t="s">
        <v>21</v>
      </c>
      <c r="N3318" s="1" t="s">
        <v>22</v>
      </c>
      <c r="O3318" s="1" t="s">
        <v>20</v>
      </c>
      <c r="P3318" s="1" t="str">
        <f>IFERROR( LOOKUP(Table1[[#This Row],[Age]],$AO$3:$AO$8,$AP$3:$AP$8), "Out of Range")</f>
        <v>35-45</v>
      </c>
      <c r="Q3318" s="1" t="str">
        <f>TEXT(Table1[[#This Row],[Date Joined]],"DD")</f>
        <v>23</v>
      </c>
      <c r="R3318" s="1" t="str">
        <f>TEXT(Table1[[#This Row],[Date Joined]],"MMM")</f>
        <v>Nov</v>
      </c>
      <c r="S3318" s="1" t="str">
        <f>TEXT(Table1[[#This Row],[Date Joined]],"YYYY")</f>
        <v>2017</v>
      </c>
    </row>
    <row r="3319" spans="1:19" x14ac:dyDescent="0.3">
      <c r="A3319" s="1" t="s">
        <v>3426</v>
      </c>
      <c r="B3319" s="1" t="s">
        <v>96</v>
      </c>
      <c r="C3319" s="1" t="s">
        <v>15</v>
      </c>
      <c r="D3319" s="2">
        <v>50</v>
      </c>
      <c r="E3319" s="1" t="s">
        <v>40</v>
      </c>
      <c r="F3319" s="1" t="s">
        <v>41</v>
      </c>
      <c r="G3319" s="28">
        <v>43062</v>
      </c>
      <c r="H3319" s="3">
        <v>86017.01</v>
      </c>
      <c r="I3319" s="1" t="s">
        <v>31</v>
      </c>
      <c r="J3319" s="1" t="s">
        <v>32</v>
      </c>
      <c r="K3319" s="1" t="s">
        <v>20</v>
      </c>
      <c r="L3319" s="1" t="s">
        <v>20</v>
      </c>
      <c r="M3319" s="1" t="s">
        <v>21</v>
      </c>
      <c r="N3319" s="1" t="s">
        <v>29</v>
      </c>
      <c r="O3319" s="1" t="s">
        <v>28</v>
      </c>
      <c r="P3319" s="1" t="str">
        <f>IFERROR( LOOKUP(Table1[[#This Row],[Age]],$AO$3:$AO$8,$AP$3:$AP$8), "Out of Range")</f>
        <v>45-55</v>
      </c>
      <c r="Q3319" s="1" t="str">
        <f>TEXT(Table1[[#This Row],[Date Joined]],"DD")</f>
        <v>23</v>
      </c>
      <c r="R3319" s="1" t="str">
        <f>TEXT(Table1[[#This Row],[Date Joined]],"MMM")</f>
        <v>Nov</v>
      </c>
      <c r="S3319" s="1" t="str">
        <f>TEXT(Table1[[#This Row],[Date Joined]],"YYYY")</f>
        <v>2017</v>
      </c>
    </row>
    <row r="3320" spans="1:19" x14ac:dyDescent="0.3">
      <c r="A3320" s="1" t="s">
        <v>3427</v>
      </c>
      <c r="B3320" s="1" t="s">
        <v>75</v>
      </c>
      <c r="C3320" s="1" t="s">
        <v>15</v>
      </c>
      <c r="D3320" s="2">
        <v>22</v>
      </c>
      <c r="E3320" s="1" t="s">
        <v>34</v>
      </c>
      <c r="F3320" s="1" t="s">
        <v>17</v>
      </c>
      <c r="G3320" s="28">
        <v>43062</v>
      </c>
      <c r="H3320" s="3">
        <v>37639.870000000003</v>
      </c>
      <c r="I3320" s="1" t="s">
        <v>18</v>
      </c>
      <c r="J3320" s="1" t="s">
        <v>27</v>
      </c>
      <c r="K3320" s="1" t="s">
        <v>20</v>
      </c>
      <c r="L3320" s="1" t="s">
        <v>20</v>
      </c>
      <c r="M3320" s="1" t="s">
        <v>53</v>
      </c>
      <c r="N3320" s="1" t="s">
        <v>22</v>
      </c>
      <c r="O3320" s="1" t="s">
        <v>20</v>
      </c>
      <c r="P3320" s="1" t="str">
        <f>IFERROR( LOOKUP(Table1[[#This Row],[Age]],$AO$3:$AO$8,$AP$3:$AP$8), "Out of Range")</f>
        <v>15-25</v>
      </c>
      <c r="Q3320" s="1" t="str">
        <f>TEXT(Table1[[#This Row],[Date Joined]],"DD")</f>
        <v>23</v>
      </c>
      <c r="R3320" s="1" t="str">
        <f>TEXT(Table1[[#This Row],[Date Joined]],"MMM")</f>
        <v>Nov</v>
      </c>
      <c r="S3320" s="1" t="str">
        <f>TEXT(Table1[[#This Row],[Date Joined]],"YYYY")</f>
        <v>2017</v>
      </c>
    </row>
    <row r="3321" spans="1:19" x14ac:dyDescent="0.3">
      <c r="A3321" s="1" t="s">
        <v>3662</v>
      </c>
      <c r="B3321" s="1" t="s">
        <v>78</v>
      </c>
      <c r="C3321" s="1" t="s">
        <v>24</v>
      </c>
      <c r="D3321" s="2">
        <v>32</v>
      </c>
      <c r="E3321" s="1" t="s">
        <v>16</v>
      </c>
      <c r="F3321" s="1" t="s">
        <v>41</v>
      </c>
      <c r="G3321" s="28">
        <v>43074</v>
      </c>
      <c r="H3321" s="3">
        <v>67086.73</v>
      </c>
      <c r="I3321" s="1" t="s">
        <v>18</v>
      </c>
      <c r="J3321" s="1" t="s">
        <v>27</v>
      </c>
      <c r="K3321" s="1" t="s">
        <v>28</v>
      </c>
      <c r="L3321" s="1" t="s">
        <v>20</v>
      </c>
      <c r="M3321" s="1" t="s">
        <v>21</v>
      </c>
      <c r="N3321" s="1" t="s">
        <v>22</v>
      </c>
      <c r="O3321" s="1" t="s">
        <v>28</v>
      </c>
      <c r="P3321" s="1" t="str">
        <f>IFERROR( LOOKUP(Table1[[#This Row],[Age]],$AO$3:$AO$8,$AP$3:$AP$8), "Out of Range")</f>
        <v>26-35</v>
      </c>
      <c r="Q3321" s="1" t="str">
        <f>TEXT(Table1[[#This Row],[Date Joined]],"DD")</f>
        <v>05</v>
      </c>
      <c r="R3321" s="1" t="str">
        <f>TEXT(Table1[[#This Row],[Date Joined]],"MMM")</f>
        <v>Dec</v>
      </c>
      <c r="S3321" s="1" t="str">
        <f>TEXT(Table1[[#This Row],[Date Joined]],"YYYY")</f>
        <v>2017</v>
      </c>
    </row>
    <row r="3322" spans="1:19" x14ac:dyDescent="0.3">
      <c r="A3322" s="1" t="s">
        <v>3680</v>
      </c>
      <c r="B3322" s="1" t="s">
        <v>79</v>
      </c>
      <c r="C3322" s="1" t="s">
        <v>24</v>
      </c>
      <c r="D3322" s="2">
        <v>32</v>
      </c>
      <c r="E3322" s="1" t="s">
        <v>16</v>
      </c>
      <c r="F3322" s="1" t="s">
        <v>17</v>
      </c>
      <c r="G3322" s="28">
        <v>43075</v>
      </c>
      <c r="H3322" s="3">
        <v>75046.66</v>
      </c>
      <c r="I3322" s="1" t="s">
        <v>18</v>
      </c>
      <c r="J3322" s="1" t="s">
        <v>27</v>
      </c>
      <c r="K3322" s="1" t="s">
        <v>20</v>
      </c>
      <c r="L3322" s="1" t="s">
        <v>20</v>
      </c>
      <c r="M3322" s="1" t="s">
        <v>21</v>
      </c>
      <c r="N3322" s="1" t="s">
        <v>22</v>
      </c>
      <c r="O3322" s="1" t="s">
        <v>20</v>
      </c>
      <c r="P3322" s="1" t="str">
        <f>IFERROR( LOOKUP(Table1[[#This Row],[Age]],$AO$3:$AO$8,$AP$3:$AP$8), "Out of Range")</f>
        <v>26-35</v>
      </c>
      <c r="Q3322" s="1" t="str">
        <f>TEXT(Table1[[#This Row],[Date Joined]],"DD")</f>
        <v>06</v>
      </c>
      <c r="R3322" s="1" t="str">
        <f>TEXT(Table1[[#This Row],[Date Joined]],"MMM")</f>
        <v>Dec</v>
      </c>
      <c r="S3322" s="1" t="str">
        <f>TEXT(Table1[[#This Row],[Date Joined]],"YYYY")</f>
        <v>2017</v>
      </c>
    </row>
    <row r="3323" spans="1:19" x14ac:dyDescent="0.3">
      <c r="A3323" s="1" t="s">
        <v>3430</v>
      </c>
      <c r="B3323" s="1" t="s">
        <v>73</v>
      </c>
      <c r="C3323" s="1" t="s">
        <v>15</v>
      </c>
      <c r="D3323" s="2">
        <v>47</v>
      </c>
      <c r="E3323" s="1" t="s">
        <v>16</v>
      </c>
      <c r="F3323" s="1" t="s">
        <v>17</v>
      </c>
      <c r="G3323" s="28">
        <v>43063</v>
      </c>
      <c r="H3323" s="3">
        <v>18360.13</v>
      </c>
      <c r="I3323" s="1" t="s">
        <v>49</v>
      </c>
      <c r="J3323" s="1" t="s">
        <v>19</v>
      </c>
      <c r="K3323" s="1" t="s">
        <v>28</v>
      </c>
      <c r="L3323" s="1" t="s">
        <v>20</v>
      </c>
      <c r="M3323" s="1" t="s">
        <v>21</v>
      </c>
      <c r="N3323" s="1" t="s">
        <v>22</v>
      </c>
      <c r="O3323" s="1" t="s">
        <v>28</v>
      </c>
      <c r="P3323" s="1" t="str">
        <f>IFERROR( LOOKUP(Table1[[#This Row],[Age]],$AO$3:$AO$8,$AP$3:$AP$8), "Out of Range")</f>
        <v>45-55</v>
      </c>
      <c r="Q3323" s="1" t="str">
        <f>TEXT(Table1[[#This Row],[Date Joined]],"DD")</f>
        <v>24</v>
      </c>
      <c r="R3323" s="1" t="str">
        <f>TEXT(Table1[[#This Row],[Date Joined]],"MMM")</f>
        <v>Nov</v>
      </c>
      <c r="S3323" s="1" t="str">
        <f>TEXT(Table1[[#This Row],[Date Joined]],"YYYY")</f>
        <v>2017</v>
      </c>
    </row>
    <row r="3324" spans="1:19" x14ac:dyDescent="0.3">
      <c r="A3324" s="1" t="s">
        <v>3779</v>
      </c>
      <c r="B3324" s="1" t="s">
        <v>52</v>
      </c>
      <c r="C3324" s="1" t="s">
        <v>24</v>
      </c>
      <c r="D3324" s="2">
        <v>32</v>
      </c>
      <c r="E3324" s="1" t="s">
        <v>16</v>
      </c>
      <c r="F3324" s="1" t="s">
        <v>26</v>
      </c>
      <c r="G3324" s="28">
        <v>43081</v>
      </c>
      <c r="H3324" s="3">
        <v>41918.400000000001</v>
      </c>
      <c r="I3324" s="1" t="s">
        <v>31</v>
      </c>
      <c r="J3324" s="1" t="s">
        <v>19</v>
      </c>
      <c r="K3324" s="1" t="s">
        <v>28</v>
      </c>
      <c r="L3324" s="1" t="s">
        <v>20</v>
      </c>
      <c r="M3324" s="1" t="s">
        <v>22</v>
      </c>
      <c r="N3324" s="1" t="s">
        <v>22</v>
      </c>
      <c r="O3324" s="1" t="s">
        <v>20</v>
      </c>
      <c r="P3324" s="1" t="str">
        <f>IFERROR( LOOKUP(Table1[[#This Row],[Age]],$AO$3:$AO$8,$AP$3:$AP$8), "Out of Range")</f>
        <v>26-35</v>
      </c>
      <c r="Q3324" s="1" t="str">
        <f>TEXT(Table1[[#This Row],[Date Joined]],"DD")</f>
        <v>12</v>
      </c>
      <c r="R3324" s="1" t="str">
        <f>TEXT(Table1[[#This Row],[Date Joined]],"MMM")</f>
        <v>Dec</v>
      </c>
      <c r="S3324" s="1" t="str">
        <f>TEXT(Table1[[#This Row],[Date Joined]],"YYYY")</f>
        <v>2017</v>
      </c>
    </row>
    <row r="3325" spans="1:19" x14ac:dyDescent="0.3">
      <c r="A3325" s="1" t="s">
        <v>3432</v>
      </c>
      <c r="B3325" s="1" t="s">
        <v>79</v>
      </c>
      <c r="C3325" s="1" t="s">
        <v>24</v>
      </c>
      <c r="D3325" s="2">
        <v>35</v>
      </c>
      <c r="E3325" s="1" t="s">
        <v>16</v>
      </c>
      <c r="F3325" s="1" t="s">
        <v>41</v>
      </c>
      <c r="G3325" s="28">
        <v>43063</v>
      </c>
      <c r="H3325" s="3">
        <v>42664.7</v>
      </c>
      <c r="I3325" s="1" t="s">
        <v>18</v>
      </c>
      <c r="J3325" s="1" t="s">
        <v>32</v>
      </c>
      <c r="K3325" s="1" t="s">
        <v>20</v>
      </c>
      <c r="L3325" s="1" t="s">
        <v>20</v>
      </c>
      <c r="M3325" s="1" t="s">
        <v>21</v>
      </c>
      <c r="N3325" s="1" t="s">
        <v>22</v>
      </c>
      <c r="O3325" s="1" t="s">
        <v>20</v>
      </c>
      <c r="P3325" s="1" t="str">
        <f>IFERROR( LOOKUP(Table1[[#This Row],[Age]],$AO$3:$AO$8,$AP$3:$AP$8), "Out of Range")</f>
        <v>35-45</v>
      </c>
      <c r="Q3325" s="1" t="str">
        <f>TEXT(Table1[[#This Row],[Date Joined]],"DD")</f>
        <v>24</v>
      </c>
      <c r="R3325" s="1" t="str">
        <f>TEXT(Table1[[#This Row],[Date Joined]],"MMM")</f>
        <v>Nov</v>
      </c>
      <c r="S3325" s="1" t="str">
        <f>TEXT(Table1[[#This Row],[Date Joined]],"YYYY")</f>
        <v>2017</v>
      </c>
    </row>
    <row r="3326" spans="1:19" x14ac:dyDescent="0.3">
      <c r="A3326" s="1" t="s">
        <v>3433</v>
      </c>
      <c r="B3326" s="1" t="s">
        <v>79</v>
      </c>
      <c r="C3326" s="1" t="s">
        <v>24</v>
      </c>
      <c r="D3326" s="2">
        <v>35</v>
      </c>
      <c r="E3326" s="1" t="s">
        <v>16</v>
      </c>
      <c r="F3326" s="1" t="s">
        <v>26</v>
      </c>
      <c r="G3326" s="28">
        <v>43063</v>
      </c>
      <c r="H3326" s="3">
        <v>65422.16</v>
      </c>
      <c r="I3326" s="1" t="s">
        <v>31</v>
      </c>
      <c r="J3326" s="1" t="s">
        <v>32</v>
      </c>
      <c r="K3326" s="1" t="s">
        <v>20</v>
      </c>
      <c r="L3326" s="1" t="s">
        <v>20</v>
      </c>
      <c r="M3326" s="1" t="s">
        <v>22</v>
      </c>
      <c r="N3326" s="1" t="s">
        <v>22</v>
      </c>
      <c r="O3326" s="1" t="s">
        <v>20</v>
      </c>
      <c r="P3326" s="1" t="str">
        <f>IFERROR( LOOKUP(Table1[[#This Row],[Age]],$AO$3:$AO$8,$AP$3:$AP$8), "Out of Range")</f>
        <v>35-45</v>
      </c>
      <c r="Q3326" s="1" t="str">
        <f>TEXT(Table1[[#This Row],[Date Joined]],"DD")</f>
        <v>24</v>
      </c>
      <c r="R3326" s="1" t="str">
        <f>TEXT(Table1[[#This Row],[Date Joined]],"MMM")</f>
        <v>Nov</v>
      </c>
      <c r="S3326" s="1" t="str">
        <f>TEXT(Table1[[#This Row],[Date Joined]],"YYYY")</f>
        <v>2017</v>
      </c>
    </row>
    <row r="3327" spans="1:19" x14ac:dyDescent="0.3">
      <c r="A3327" s="1" t="s">
        <v>3434</v>
      </c>
      <c r="B3327" s="1" t="s">
        <v>67</v>
      </c>
      <c r="C3327" s="1" t="s">
        <v>24</v>
      </c>
      <c r="D3327" s="2">
        <v>35</v>
      </c>
      <c r="E3327" s="1" t="s">
        <v>16</v>
      </c>
      <c r="F3327" s="1" t="s">
        <v>41</v>
      </c>
      <c r="G3327" s="28">
        <v>43063</v>
      </c>
      <c r="H3327" s="3">
        <v>45011.48</v>
      </c>
      <c r="I3327" s="1" t="s">
        <v>31</v>
      </c>
      <c r="J3327" s="1" t="s">
        <v>27</v>
      </c>
      <c r="K3327" s="1" t="s">
        <v>28</v>
      </c>
      <c r="L3327" s="1" t="s">
        <v>20</v>
      </c>
      <c r="M3327" s="1" t="s">
        <v>22</v>
      </c>
      <c r="N3327" s="1" t="s">
        <v>22</v>
      </c>
      <c r="O3327" s="1" t="s">
        <v>20</v>
      </c>
      <c r="P3327" s="1" t="str">
        <f>IFERROR( LOOKUP(Table1[[#This Row],[Age]],$AO$3:$AO$8,$AP$3:$AP$8), "Out of Range")</f>
        <v>35-45</v>
      </c>
      <c r="Q3327" s="1" t="str">
        <f>TEXT(Table1[[#This Row],[Date Joined]],"DD")</f>
        <v>24</v>
      </c>
      <c r="R3327" s="1" t="str">
        <f>TEXT(Table1[[#This Row],[Date Joined]],"MMM")</f>
        <v>Nov</v>
      </c>
      <c r="S3327" s="1" t="str">
        <f>TEXT(Table1[[#This Row],[Date Joined]],"YYYY")</f>
        <v>2017</v>
      </c>
    </row>
    <row r="3328" spans="1:19" x14ac:dyDescent="0.3">
      <c r="A3328" s="1" t="s">
        <v>3435</v>
      </c>
      <c r="B3328" s="1" t="s">
        <v>60</v>
      </c>
      <c r="C3328" s="1" t="s">
        <v>24</v>
      </c>
      <c r="D3328" s="2">
        <v>36</v>
      </c>
      <c r="E3328" s="1" t="s">
        <v>16</v>
      </c>
      <c r="F3328" s="1" t="s">
        <v>17</v>
      </c>
      <c r="G3328" s="28">
        <v>43063</v>
      </c>
      <c r="H3328" s="3">
        <v>41981.13</v>
      </c>
      <c r="I3328" s="1" t="s">
        <v>18</v>
      </c>
      <c r="J3328" s="1" t="s">
        <v>19</v>
      </c>
      <c r="K3328" s="1" t="s">
        <v>20</v>
      </c>
      <c r="L3328" s="1" t="s">
        <v>20</v>
      </c>
      <c r="M3328" s="1" t="s">
        <v>22</v>
      </c>
      <c r="N3328" s="1" t="s">
        <v>22</v>
      </c>
      <c r="O3328" s="1" t="s">
        <v>20</v>
      </c>
      <c r="P3328" s="1" t="str">
        <f>IFERROR( LOOKUP(Table1[[#This Row],[Age]],$AO$3:$AO$8,$AP$3:$AP$8), "Out of Range")</f>
        <v>35-45</v>
      </c>
      <c r="Q3328" s="1" t="str">
        <f>TEXT(Table1[[#This Row],[Date Joined]],"DD")</f>
        <v>24</v>
      </c>
      <c r="R3328" s="1" t="str">
        <f>TEXT(Table1[[#This Row],[Date Joined]],"MMM")</f>
        <v>Nov</v>
      </c>
      <c r="S3328" s="1" t="str">
        <f>TEXT(Table1[[#This Row],[Date Joined]],"YYYY")</f>
        <v>2017</v>
      </c>
    </row>
    <row r="3329" spans="1:19" x14ac:dyDescent="0.3">
      <c r="A3329" s="1" t="s">
        <v>3436</v>
      </c>
      <c r="B3329" s="1" t="s">
        <v>43</v>
      </c>
      <c r="C3329" s="1" t="s">
        <v>15</v>
      </c>
      <c r="D3329" s="2">
        <v>50</v>
      </c>
      <c r="E3329" s="1" t="s">
        <v>16</v>
      </c>
      <c r="F3329" s="1" t="s">
        <v>17</v>
      </c>
      <c r="G3329" s="28">
        <v>43063</v>
      </c>
      <c r="H3329" s="3">
        <v>26050.54</v>
      </c>
      <c r="I3329" s="1" t="s">
        <v>18</v>
      </c>
      <c r="J3329" s="1" t="s">
        <v>19</v>
      </c>
      <c r="K3329" s="1" t="s">
        <v>28</v>
      </c>
      <c r="L3329" s="1" t="s">
        <v>20</v>
      </c>
      <c r="M3329" s="1" t="s">
        <v>21</v>
      </c>
      <c r="N3329" s="1" t="s">
        <v>22</v>
      </c>
      <c r="O3329" s="1" t="s">
        <v>20</v>
      </c>
      <c r="P3329" s="1" t="str">
        <f>IFERROR( LOOKUP(Table1[[#This Row],[Age]],$AO$3:$AO$8,$AP$3:$AP$8), "Out of Range")</f>
        <v>45-55</v>
      </c>
      <c r="Q3329" s="1" t="str">
        <f>TEXT(Table1[[#This Row],[Date Joined]],"DD")</f>
        <v>24</v>
      </c>
      <c r="R3329" s="1" t="str">
        <f>TEXT(Table1[[#This Row],[Date Joined]],"MMM")</f>
        <v>Nov</v>
      </c>
      <c r="S3329" s="1" t="str">
        <f>TEXT(Table1[[#This Row],[Date Joined]],"YYYY")</f>
        <v>2017</v>
      </c>
    </row>
    <row r="3330" spans="1:19" x14ac:dyDescent="0.3">
      <c r="A3330" s="1" t="s">
        <v>3843</v>
      </c>
      <c r="B3330" s="1" t="s">
        <v>79</v>
      </c>
      <c r="C3330" s="1" t="s">
        <v>15</v>
      </c>
      <c r="D3330" s="2">
        <v>32</v>
      </c>
      <c r="E3330" s="1" t="s">
        <v>16</v>
      </c>
      <c r="F3330" s="1" t="s">
        <v>17</v>
      </c>
      <c r="G3330" s="28">
        <v>43084</v>
      </c>
      <c r="H3330" s="3">
        <v>94187.22</v>
      </c>
      <c r="I3330" s="1" t="s">
        <v>18</v>
      </c>
      <c r="J3330" s="1" t="s">
        <v>27</v>
      </c>
      <c r="K3330" s="1" t="s">
        <v>28</v>
      </c>
      <c r="L3330" s="1" t="s">
        <v>20</v>
      </c>
      <c r="M3330" s="1" t="s">
        <v>21</v>
      </c>
      <c r="N3330" s="1" t="s">
        <v>22</v>
      </c>
      <c r="O3330" s="1" t="s">
        <v>28</v>
      </c>
      <c r="P3330" s="1" t="str">
        <f>IFERROR( LOOKUP(Table1[[#This Row],[Age]],$AO$3:$AO$8,$AP$3:$AP$8), "Out of Range")</f>
        <v>26-35</v>
      </c>
      <c r="Q3330" s="1" t="str">
        <f>TEXT(Table1[[#This Row],[Date Joined]],"DD")</f>
        <v>15</v>
      </c>
      <c r="R3330" s="1" t="str">
        <f>TEXT(Table1[[#This Row],[Date Joined]],"MMM")</f>
        <v>Dec</v>
      </c>
      <c r="S3330" s="1" t="str">
        <f>TEXT(Table1[[#This Row],[Date Joined]],"YYYY")</f>
        <v>2017</v>
      </c>
    </row>
    <row r="3331" spans="1:19" x14ac:dyDescent="0.3">
      <c r="A3331" s="1" t="s">
        <v>3438</v>
      </c>
      <c r="B3331" s="1" t="s">
        <v>70</v>
      </c>
      <c r="C3331" s="1" t="s">
        <v>24</v>
      </c>
      <c r="D3331" s="2">
        <v>40</v>
      </c>
      <c r="E3331" s="1" t="s">
        <v>16</v>
      </c>
      <c r="F3331" s="1" t="s">
        <v>41</v>
      </c>
      <c r="G3331" s="28">
        <v>43063</v>
      </c>
      <c r="H3331" s="3">
        <v>79059.39</v>
      </c>
      <c r="I3331" s="1" t="s">
        <v>49</v>
      </c>
      <c r="J3331" s="1" t="s">
        <v>32</v>
      </c>
      <c r="K3331" s="1" t="s">
        <v>28</v>
      </c>
      <c r="L3331" s="1" t="s">
        <v>28</v>
      </c>
      <c r="M3331" s="1" t="s">
        <v>21</v>
      </c>
      <c r="N3331" s="1" t="s">
        <v>22</v>
      </c>
      <c r="O3331" s="1" t="s">
        <v>20</v>
      </c>
      <c r="P3331" s="1" t="str">
        <f>IFERROR( LOOKUP(Table1[[#This Row],[Age]],$AO$3:$AO$8,$AP$3:$AP$8), "Out of Range")</f>
        <v>35-45</v>
      </c>
      <c r="Q3331" s="1" t="str">
        <f>TEXT(Table1[[#This Row],[Date Joined]],"DD")</f>
        <v>24</v>
      </c>
      <c r="R3331" s="1" t="str">
        <f>TEXT(Table1[[#This Row],[Date Joined]],"MMM")</f>
        <v>Nov</v>
      </c>
      <c r="S3331" s="1" t="str">
        <f>TEXT(Table1[[#This Row],[Date Joined]],"YYYY")</f>
        <v>2017</v>
      </c>
    </row>
    <row r="3332" spans="1:19" x14ac:dyDescent="0.3">
      <c r="A3332" s="1" t="s">
        <v>3439</v>
      </c>
      <c r="B3332" s="1" t="s">
        <v>106</v>
      </c>
      <c r="C3332" s="1" t="s">
        <v>15</v>
      </c>
      <c r="D3332" s="2">
        <v>44</v>
      </c>
      <c r="E3332" s="1" t="s">
        <v>16</v>
      </c>
      <c r="F3332" s="1" t="s">
        <v>41</v>
      </c>
      <c r="G3332" s="28">
        <v>43063</v>
      </c>
      <c r="H3332" s="3">
        <v>38459.33</v>
      </c>
      <c r="I3332" s="1" t="s">
        <v>18</v>
      </c>
      <c r="J3332" s="1" t="s">
        <v>27</v>
      </c>
      <c r="K3332" s="1" t="s">
        <v>20</v>
      </c>
      <c r="L3332" s="1" t="s">
        <v>28</v>
      </c>
      <c r="M3332" s="1" t="s">
        <v>21</v>
      </c>
      <c r="N3332" s="1" t="s">
        <v>22</v>
      </c>
      <c r="O3332" s="1" t="s">
        <v>20</v>
      </c>
      <c r="P3332" s="1" t="str">
        <f>IFERROR( LOOKUP(Table1[[#This Row],[Age]],$AO$3:$AO$8,$AP$3:$AP$8), "Out of Range")</f>
        <v>35-45</v>
      </c>
      <c r="Q3332" s="1" t="str">
        <f>TEXT(Table1[[#This Row],[Date Joined]],"DD")</f>
        <v>24</v>
      </c>
      <c r="R3332" s="1" t="str">
        <f>TEXT(Table1[[#This Row],[Date Joined]],"MMM")</f>
        <v>Nov</v>
      </c>
      <c r="S3332" s="1" t="str">
        <f>TEXT(Table1[[#This Row],[Date Joined]],"YYYY")</f>
        <v>2017</v>
      </c>
    </row>
    <row r="3333" spans="1:19" x14ac:dyDescent="0.3">
      <c r="A3333" s="1" t="s">
        <v>3440</v>
      </c>
      <c r="B3333" s="1" t="s">
        <v>58</v>
      </c>
      <c r="C3333" s="1" t="s">
        <v>15</v>
      </c>
      <c r="D3333" s="2">
        <v>21</v>
      </c>
      <c r="E3333" s="1" t="s">
        <v>16</v>
      </c>
      <c r="F3333" s="1" t="s">
        <v>17</v>
      </c>
      <c r="G3333" s="28">
        <v>43063</v>
      </c>
      <c r="H3333" s="3">
        <v>131562.23999999999</v>
      </c>
      <c r="I3333" s="1" t="s">
        <v>18</v>
      </c>
      <c r="J3333" s="1" t="s">
        <v>22</v>
      </c>
      <c r="K3333" s="1" t="s">
        <v>28</v>
      </c>
      <c r="L3333" s="1" t="s">
        <v>20</v>
      </c>
      <c r="M3333" s="1" t="s">
        <v>21</v>
      </c>
      <c r="N3333" s="1" t="s">
        <v>69</v>
      </c>
      <c r="O3333" s="1" t="s">
        <v>28</v>
      </c>
      <c r="P3333" s="1" t="str">
        <f>IFERROR( LOOKUP(Table1[[#This Row],[Age]],$AO$3:$AO$8,$AP$3:$AP$8), "Out of Range")</f>
        <v>15-25</v>
      </c>
      <c r="Q3333" s="1" t="str">
        <f>TEXT(Table1[[#This Row],[Date Joined]],"DD")</f>
        <v>24</v>
      </c>
      <c r="R3333" s="1" t="str">
        <f>TEXT(Table1[[#This Row],[Date Joined]],"MMM")</f>
        <v>Nov</v>
      </c>
      <c r="S3333" s="1" t="str">
        <f>TEXT(Table1[[#This Row],[Date Joined]],"YYYY")</f>
        <v>2017</v>
      </c>
    </row>
    <row r="3334" spans="1:19" x14ac:dyDescent="0.3">
      <c r="A3334" s="1" t="s">
        <v>3441</v>
      </c>
      <c r="B3334" s="1" t="s">
        <v>99</v>
      </c>
      <c r="C3334" s="1" t="s">
        <v>15</v>
      </c>
      <c r="D3334" s="2">
        <v>37</v>
      </c>
      <c r="E3334" s="1" t="s">
        <v>16</v>
      </c>
      <c r="F3334" s="1" t="s">
        <v>26</v>
      </c>
      <c r="G3334" s="28">
        <v>43063</v>
      </c>
      <c r="H3334" s="3">
        <v>186884.67</v>
      </c>
      <c r="I3334" s="1" t="s">
        <v>18</v>
      </c>
      <c r="J3334" s="1" t="s">
        <v>32</v>
      </c>
      <c r="K3334" s="1" t="s">
        <v>28</v>
      </c>
      <c r="L3334" s="1" t="s">
        <v>20</v>
      </c>
      <c r="M3334" s="1" t="s">
        <v>21</v>
      </c>
      <c r="N3334" s="1" t="s">
        <v>29</v>
      </c>
      <c r="O3334" s="1" t="s">
        <v>20</v>
      </c>
      <c r="P3334" s="1" t="str">
        <f>IFERROR( LOOKUP(Table1[[#This Row],[Age]],$AO$3:$AO$8,$AP$3:$AP$8), "Out of Range")</f>
        <v>35-45</v>
      </c>
      <c r="Q3334" s="1" t="str">
        <f>TEXT(Table1[[#This Row],[Date Joined]],"DD")</f>
        <v>24</v>
      </c>
      <c r="R3334" s="1" t="str">
        <f>TEXT(Table1[[#This Row],[Date Joined]],"MMM")</f>
        <v>Nov</v>
      </c>
      <c r="S3334" s="1" t="str">
        <f>TEXT(Table1[[#This Row],[Date Joined]],"YYYY")</f>
        <v>2017</v>
      </c>
    </row>
    <row r="3335" spans="1:19" x14ac:dyDescent="0.3">
      <c r="A3335" s="1" t="s">
        <v>3442</v>
      </c>
      <c r="B3335" s="1" t="s">
        <v>92</v>
      </c>
      <c r="C3335" s="1" t="s">
        <v>15</v>
      </c>
      <c r="D3335" s="2">
        <v>39</v>
      </c>
      <c r="E3335" s="1" t="s">
        <v>16</v>
      </c>
      <c r="F3335" s="1" t="s">
        <v>17</v>
      </c>
      <c r="G3335" s="28">
        <v>43063</v>
      </c>
      <c r="H3335" s="3">
        <v>82306.52</v>
      </c>
      <c r="I3335" s="1" t="s">
        <v>18</v>
      </c>
      <c r="J3335" s="1" t="s">
        <v>27</v>
      </c>
      <c r="K3335" s="1" t="s">
        <v>28</v>
      </c>
      <c r="L3335" s="1" t="s">
        <v>20</v>
      </c>
      <c r="M3335" s="1" t="s">
        <v>53</v>
      </c>
      <c r="N3335" s="1" t="s">
        <v>22</v>
      </c>
      <c r="O3335" s="1" t="s">
        <v>28</v>
      </c>
      <c r="P3335" s="1" t="str">
        <f>IFERROR( LOOKUP(Table1[[#This Row],[Age]],$AO$3:$AO$8,$AP$3:$AP$8), "Out of Range")</f>
        <v>35-45</v>
      </c>
      <c r="Q3335" s="1" t="str">
        <f>TEXT(Table1[[#This Row],[Date Joined]],"DD")</f>
        <v>24</v>
      </c>
      <c r="R3335" s="1" t="str">
        <f>TEXT(Table1[[#This Row],[Date Joined]],"MMM")</f>
        <v>Nov</v>
      </c>
      <c r="S3335" s="1" t="str">
        <f>TEXT(Table1[[#This Row],[Date Joined]],"YYYY")</f>
        <v>2017</v>
      </c>
    </row>
    <row r="3336" spans="1:19" x14ac:dyDescent="0.3">
      <c r="A3336" s="1" t="s">
        <v>3887</v>
      </c>
      <c r="B3336" s="1" t="s">
        <v>107</v>
      </c>
      <c r="C3336" s="1" t="s">
        <v>24</v>
      </c>
      <c r="D3336" s="2">
        <v>32</v>
      </c>
      <c r="E3336" s="1" t="s">
        <v>34</v>
      </c>
      <c r="F3336" s="1" t="s">
        <v>17</v>
      </c>
      <c r="G3336" s="28">
        <v>43085</v>
      </c>
      <c r="H3336" s="3">
        <v>40707.43</v>
      </c>
      <c r="I3336" s="1" t="s">
        <v>18</v>
      </c>
      <c r="J3336" s="1" t="s">
        <v>32</v>
      </c>
      <c r="K3336" s="1" t="s">
        <v>20</v>
      </c>
      <c r="L3336" s="1" t="s">
        <v>20</v>
      </c>
      <c r="M3336" s="1" t="s">
        <v>21</v>
      </c>
      <c r="N3336" s="1" t="s">
        <v>22</v>
      </c>
      <c r="O3336" s="1" t="s">
        <v>28</v>
      </c>
      <c r="P3336" s="1" t="str">
        <f>IFERROR( LOOKUP(Table1[[#This Row],[Age]],$AO$3:$AO$8,$AP$3:$AP$8), "Out of Range")</f>
        <v>26-35</v>
      </c>
      <c r="Q3336" s="1" t="str">
        <f>TEXT(Table1[[#This Row],[Date Joined]],"DD")</f>
        <v>16</v>
      </c>
      <c r="R3336" s="1" t="str">
        <f>TEXT(Table1[[#This Row],[Date Joined]],"MMM")</f>
        <v>Dec</v>
      </c>
      <c r="S3336" s="1" t="str">
        <f>TEXT(Table1[[#This Row],[Date Joined]],"YYYY")</f>
        <v>2017</v>
      </c>
    </row>
    <row r="3337" spans="1:19" x14ac:dyDescent="0.3">
      <c r="A3337" s="1" t="s">
        <v>3444</v>
      </c>
      <c r="B3337" s="1" t="s">
        <v>103</v>
      </c>
      <c r="C3337" s="1" t="s">
        <v>15</v>
      </c>
      <c r="D3337" s="2">
        <v>53</v>
      </c>
      <c r="E3337" s="1" t="s">
        <v>40</v>
      </c>
      <c r="F3337" s="1" t="s">
        <v>41</v>
      </c>
      <c r="G3337" s="28">
        <v>43063</v>
      </c>
      <c r="H3337" s="3">
        <v>55857.07</v>
      </c>
      <c r="I3337" s="1" t="s">
        <v>18</v>
      </c>
      <c r="J3337" s="1" t="s">
        <v>27</v>
      </c>
      <c r="K3337" s="1" t="s">
        <v>28</v>
      </c>
      <c r="L3337" s="1" t="s">
        <v>20</v>
      </c>
      <c r="M3337" s="1" t="s">
        <v>21</v>
      </c>
      <c r="N3337" s="1" t="s">
        <v>29</v>
      </c>
      <c r="O3337" s="1" t="s">
        <v>20</v>
      </c>
      <c r="P3337" s="1" t="str">
        <f>IFERROR( LOOKUP(Table1[[#This Row],[Age]],$AO$3:$AO$8,$AP$3:$AP$8), "Out of Range")</f>
        <v>45-55</v>
      </c>
      <c r="Q3337" s="1" t="str">
        <f>TEXT(Table1[[#This Row],[Date Joined]],"DD")</f>
        <v>24</v>
      </c>
      <c r="R3337" s="1" t="str">
        <f>TEXT(Table1[[#This Row],[Date Joined]],"MMM")</f>
        <v>Nov</v>
      </c>
      <c r="S3337" s="1" t="str">
        <f>TEXT(Table1[[#This Row],[Date Joined]],"YYYY")</f>
        <v>2017</v>
      </c>
    </row>
    <row r="3338" spans="1:19" x14ac:dyDescent="0.3">
      <c r="A3338" s="1" t="s">
        <v>3445</v>
      </c>
      <c r="B3338" s="1" t="s">
        <v>44</v>
      </c>
      <c r="C3338" s="1" t="s">
        <v>24</v>
      </c>
      <c r="D3338" s="2">
        <v>48</v>
      </c>
      <c r="E3338" s="1" t="s">
        <v>40</v>
      </c>
      <c r="F3338" s="1" t="s">
        <v>41</v>
      </c>
      <c r="G3338" s="28">
        <v>43063</v>
      </c>
      <c r="H3338" s="3">
        <v>52522.34</v>
      </c>
      <c r="I3338" s="1" t="s">
        <v>18</v>
      </c>
      <c r="J3338" s="1" t="s">
        <v>27</v>
      </c>
      <c r="K3338" s="1" t="s">
        <v>28</v>
      </c>
      <c r="L3338" s="1" t="s">
        <v>20</v>
      </c>
      <c r="M3338" s="1" t="s">
        <v>22</v>
      </c>
      <c r="N3338" s="1" t="s">
        <v>22</v>
      </c>
      <c r="O3338" s="1" t="s">
        <v>20</v>
      </c>
      <c r="P3338" s="1" t="str">
        <f>IFERROR( LOOKUP(Table1[[#This Row],[Age]],$AO$3:$AO$8,$AP$3:$AP$8), "Out of Range")</f>
        <v>45-55</v>
      </c>
      <c r="Q3338" s="1" t="str">
        <f>TEXT(Table1[[#This Row],[Date Joined]],"DD")</f>
        <v>24</v>
      </c>
      <c r="R3338" s="1" t="str">
        <f>TEXT(Table1[[#This Row],[Date Joined]],"MMM")</f>
        <v>Nov</v>
      </c>
      <c r="S3338" s="1" t="str">
        <f>TEXT(Table1[[#This Row],[Date Joined]],"YYYY")</f>
        <v>2017</v>
      </c>
    </row>
    <row r="3339" spans="1:19" x14ac:dyDescent="0.3">
      <c r="A3339" s="1" t="s">
        <v>3446</v>
      </c>
      <c r="B3339" s="1" t="s">
        <v>99</v>
      </c>
      <c r="C3339" s="1" t="s">
        <v>15</v>
      </c>
      <c r="D3339" s="2">
        <v>60</v>
      </c>
      <c r="E3339" s="1" t="s">
        <v>40</v>
      </c>
      <c r="F3339" s="1" t="s">
        <v>26</v>
      </c>
      <c r="G3339" s="28">
        <v>43063</v>
      </c>
      <c r="H3339" s="3">
        <v>78718.73</v>
      </c>
      <c r="I3339" s="1" t="s">
        <v>18</v>
      </c>
      <c r="J3339" s="1" t="s">
        <v>19</v>
      </c>
      <c r="K3339" s="1" t="s">
        <v>28</v>
      </c>
      <c r="L3339" s="1" t="s">
        <v>20</v>
      </c>
      <c r="M3339" s="1" t="s">
        <v>22</v>
      </c>
      <c r="N3339" s="1" t="s">
        <v>22</v>
      </c>
      <c r="O3339" s="1" t="s">
        <v>20</v>
      </c>
      <c r="P3339" s="1" t="str">
        <f>IFERROR( LOOKUP(Table1[[#This Row],[Age]],$AO$3:$AO$8,$AP$3:$AP$8), "Out of Range")</f>
        <v>55-65</v>
      </c>
      <c r="Q3339" s="1" t="str">
        <f>TEXT(Table1[[#This Row],[Date Joined]],"DD")</f>
        <v>24</v>
      </c>
      <c r="R3339" s="1" t="str">
        <f>TEXT(Table1[[#This Row],[Date Joined]],"MMM")</f>
        <v>Nov</v>
      </c>
      <c r="S3339" s="1" t="str">
        <f>TEXT(Table1[[#This Row],[Date Joined]],"YYYY")</f>
        <v>2017</v>
      </c>
    </row>
    <row r="3340" spans="1:19" x14ac:dyDescent="0.3">
      <c r="A3340" s="1" t="s">
        <v>3447</v>
      </c>
      <c r="B3340" s="1" t="s">
        <v>71</v>
      </c>
      <c r="C3340" s="1" t="s">
        <v>15</v>
      </c>
      <c r="D3340" s="2">
        <v>55</v>
      </c>
      <c r="E3340" s="1" t="s">
        <v>40</v>
      </c>
      <c r="F3340" s="1" t="s">
        <v>41</v>
      </c>
      <c r="G3340" s="28">
        <v>43063</v>
      </c>
      <c r="H3340" s="3">
        <v>35865.64</v>
      </c>
      <c r="I3340" s="1" t="s">
        <v>18</v>
      </c>
      <c r="J3340" s="1" t="s">
        <v>27</v>
      </c>
      <c r="K3340" s="1" t="s">
        <v>28</v>
      </c>
      <c r="L3340" s="1" t="s">
        <v>20</v>
      </c>
      <c r="M3340" s="1" t="s">
        <v>22</v>
      </c>
      <c r="N3340" s="1" t="s">
        <v>22</v>
      </c>
      <c r="O3340" s="1" t="s">
        <v>20</v>
      </c>
      <c r="P3340" s="1" t="str">
        <f>IFERROR( LOOKUP(Table1[[#This Row],[Age]],$AO$3:$AO$8,$AP$3:$AP$8), "Out of Range")</f>
        <v>55-65</v>
      </c>
      <c r="Q3340" s="1" t="str">
        <f>TEXT(Table1[[#This Row],[Date Joined]],"DD")</f>
        <v>24</v>
      </c>
      <c r="R3340" s="1" t="str">
        <f>TEXT(Table1[[#This Row],[Date Joined]],"MMM")</f>
        <v>Nov</v>
      </c>
      <c r="S3340" s="1" t="str">
        <f>TEXT(Table1[[#This Row],[Date Joined]],"YYYY")</f>
        <v>2017</v>
      </c>
    </row>
    <row r="3341" spans="1:19" x14ac:dyDescent="0.3">
      <c r="A3341" s="1" t="s">
        <v>3448</v>
      </c>
      <c r="B3341" s="1" t="s">
        <v>103</v>
      </c>
      <c r="C3341" s="1" t="s">
        <v>15</v>
      </c>
      <c r="D3341" s="2">
        <v>59</v>
      </c>
      <c r="E3341" s="1" t="s">
        <v>40</v>
      </c>
      <c r="F3341" s="1" t="s">
        <v>26</v>
      </c>
      <c r="G3341" s="28">
        <v>43063</v>
      </c>
      <c r="H3341" s="3">
        <v>95835.28</v>
      </c>
      <c r="I3341" s="1" t="s">
        <v>49</v>
      </c>
      <c r="J3341" s="1" t="s">
        <v>27</v>
      </c>
      <c r="K3341" s="1" t="s">
        <v>20</v>
      </c>
      <c r="L3341" s="1" t="s">
        <v>28</v>
      </c>
      <c r="M3341" s="1" t="s">
        <v>22</v>
      </c>
      <c r="N3341" s="1" t="s">
        <v>22</v>
      </c>
      <c r="O3341" s="1" t="s">
        <v>20</v>
      </c>
      <c r="P3341" s="1" t="str">
        <f>IFERROR( LOOKUP(Table1[[#This Row],[Age]],$AO$3:$AO$8,$AP$3:$AP$8), "Out of Range")</f>
        <v>55-65</v>
      </c>
      <c r="Q3341" s="1" t="str">
        <f>TEXT(Table1[[#This Row],[Date Joined]],"DD")</f>
        <v>24</v>
      </c>
      <c r="R3341" s="1" t="str">
        <f>TEXT(Table1[[#This Row],[Date Joined]],"MMM")</f>
        <v>Nov</v>
      </c>
      <c r="S3341" s="1" t="str">
        <f>TEXT(Table1[[#This Row],[Date Joined]],"YYYY")</f>
        <v>2017</v>
      </c>
    </row>
    <row r="3342" spans="1:19" x14ac:dyDescent="0.3">
      <c r="A3342" s="1" t="s">
        <v>3449</v>
      </c>
      <c r="B3342" s="1" t="s">
        <v>66</v>
      </c>
      <c r="C3342" s="1" t="s">
        <v>15</v>
      </c>
      <c r="D3342" s="2">
        <v>46</v>
      </c>
      <c r="E3342" s="1" t="s">
        <v>40</v>
      </c>
      <c r="F3342" s="1" t="s">
        <v>26</v>
      </c>
      <c r="G3342" s="28">
        <v>43063</v>
      </c>
      <c r="H3342" s="3">
        <v>148351.1</v>
      </c>
      <c r="I3342" s="1" t="s">
        <v>18</v>
      </c>
      <c r="J3342" s="1" t="s">
        <v>19</v>
      </c>
      <c r="K3342" s="1" t="s">
        <v>20</v>
      </c>
      <c r="L3342" s="1" t="s">
        <v>20</v>
      </c>
      <c r="M3342" s="1" t="s">
        <v>22</v>
      </c>
      <c r="N3342" s="1" t="s">
        <v>22</v>
      </c>
      <c r="O3342" s="1" t="s">
        <v>20</v>
      </c>
      <c r="P3342" s="1" t="str">
        <f>IFERROR( LOOKUP(Table1[[#This Row],[Age]],$AO$3:$AO$8,$AP$3:$AP$8), "Out of Range")</f>
        <v>45-55</v>
      </c>
      <c r="Q3342" s="1" t="str">
        <f>TEXT(Table1[[#This Row],[Date Joined]],"DD")</f>
        <v>24</v>
      </c>
      <c r="R3342" s="1" t="str">
        <f>TEXT(Table1[[#This Row],[Date Joined]],"MMM")</f>
        <v>Nov</v>
      </c>
      <c r="S3342" s="1" t="str">
        <f>TEXT(Table1[[#This Row],[Date Joined]],"YYYY")</f>
        <v>2017</v>
      </c>
    </row>
    <row r="3343" spans="1:19" x14ac:dyDescent="0.3">
      <c r="A3343" s="1" t="s">
        <v>3889</v>
      </c>
      <c r="B3343" s="1" t="s">
        <v>36</v>
      </c>
      <c r="C3343" s="1" t="s">
        <v>15</v>
      </c>
      <c r="D3343" s="2">
        <v>32</v>
      </c>
      <c r="E3343" s="1" t="s">
        <v>16</v>
      </c>
      <c r="F3343" s="1" t="s">
        <v>17</v>
      </c>
      <c r="G3343" s="28">
        <v>43086</v>
      </c>
      <c r="H3343" s="3">
        <v>64113.1</v>
      </c>
      <c r="I3343" s="1" t="s">
        <v>31</v>
      </c>
      <c r="J3343" s="1" t="s">
        <v>32</v>
      </c>
      <c r="K3343" s="1" t="s">
        <v>20</v>
      </c>
      <c r="L3343" s="1" t="s">
        <v>20</v>
      </c>
      <c r="M3343" s="1" t="s">
        <v>21</v>
      </c>
      <c r="N3343" s="1" t="s">
        <v>22</v>
      </c>
      <c r="O3343" s="1" t="s">
        <v>28</v>
      </c>
      <c r="P3343" s="1" t="str">
        <f>IFERROR( LOOKUP(Table1[[#This Row],[Age]],$AO$3:$AO$8,$AP$3:$AP$8), "Out of Range")</f>
        <v>26-35</v>
      </c>
      <c r="Q3343" s="1" t="str">
        <f>TEXT(Table1[[#This Row],[Date Joined]],"DD")</f>
        <v>17</v>
      </c>
      <c r="R3343" s="1" t="str">
        <f>TEXT(Table1[[#This Row],[Date Joined]],"MMM")</f>
        <v>Dec</v>
      </c>
      <c r="S3343" s="1" t="str">
        <f>TEXT(Table1[[#This Row],[Date Joined]],"YYYY")</f>
        <v>2017</v>
      </c>
    </row>
    <row r="3344" spans="1:19" x14ac:dyDescent="0.3">
      <c r="A3344" s="1" t="s">
        <v>3451</v>
      </c>
      <c r="B3344" s="1" t="s">
        <v>42</v>
      </c>
      <c r="C3344" s="1" t="s">
        <v>24</v>
      </c>
      <c r="D3344" s="2">
        <v>35</v>
      </c>
      <c r="E3344" s="1" t="s">
        <v>34</v>
      </c>
      <c r="F3344" s="1" t="s">
        <v>17</v>
      </c>
      <c r="G3344" s="28">
        <v>43063</v>
      </c>
      <c r="H3344" s="3">
        <v>5987.13</v>
      </c>
      <c r="I3344" s="1" t="s">
        <v>18</v>
      </c>
      <c r="J3344" s="1" t="s">
        <v>27</v>
      </c>
      <c r="K3344" s="1" t="s">
        <v>28</v>
      </c>
      <c r="L3344" s="1" t="s">
        <v>20</v>
      </c>
      <c r="M3344" s="1" t="s">
        <v>22</v>
      </c>
      <c r="N3344" s="1" t="s">
        <v>22</v>
      </c>
      <c r="O3344" s="1" t="s">
        <v>20</v>
      </c>
      <c r="P3344" s="1" t="str">
        <f>IFERROR( LOOKUP(Table1[[#This Row],[Age]],$AO$3:$AO$8,$AP$3:$AP$8), "Out of Range")</f>
        <v>35-45</v>
      </c>
      <c r="Q3344" s="1" t="str">
        <f>TEXT(Table1[[#This Row],[Date Joined]],"DD")</f>
        <v>24</v>
      </c>
      <c r="R3344" s="1" t="str">
        <f>TEXT(Table1[[#This Row],[Date Joined]],"MMM")</f>
        <v>Nov</v>
      </c>
      <c r="S3344" s="1" t="str">
        <f>TEXT(Table1[[#This Row],[Date Joined]],"YYYY")</f>
        <v>2017</v>
      </c>
    </row>
    <row r="3345" spans="1:19" x14ac:dyDescent="0.3">
      <c r="A3345" s="1" t="s">
        <v>3452</v>
      </c>
      <c r="B3345" s="1" t="s">
        <v>30</v>
      </c>
      <c r="C3345" s="1" t="s">
        <v>24</v>
      </c>
      <c r="D3345" s="2">
        <v>35</v>
      </c>
      <c r="E3345" s="1" t="s">
        <v>34</v>
      </c>
      <c r="F3345" s="1" t="s">
        <v>17</v>
      </c>
      <c r="G3345" s="28">
        <v>43063</v>
      </c>
      <c r="H3345" s="3">
        <v>58775.07</v>
      </c>
      <c r="I3345" s="1" t="s">
        <v>18</v>
      </c>
      <c r="J3345" s="1" t="s">
        <v>27</v>
      </c>
      <c r="K3345" s="1" t="s">
        <v>28</v>
      </c>
      <c r="L3345" s="1" t="s">
        <v>28</v>
      </c>
      <c r="M3345" s="1" t="s">
        <v>21</v>
      </c>
      <c r="N3345" s="1" t="s">
        <v>29</v>
      </c>
      <c r="O3345" s="1" t="s">
        <v>20</v>
      </c>
      <c r="P3345" s="1" t="str">
        <f>IFERROR( LOOKUP(Table1[[#This Row],[Age]],$AO$3:$AO$8,$AP$3:$AP$8), "Out of Range")</f>
        <v>35-45</v>
      </c>
      <c r="Q3345" s="1" t="str">
        <f>TEXT(Table1[[#This Row],[Date Joined]],"DD")</f>
        <v>24</v>
      </c>
      <c r="R3345" s="1" t="str">
        <f>TEXT(Table1[[#This Row],[Date Joined]],"MMM")</f>
        <v>Nov</v>
      </c>
      <c r="S3345" s="1" t="str">
        <f>TEXT(Table1[[#This Row],[Date Joined]],"YYYY")</f>
        <v>2017</v>
      </c>
    </row>
    <row r="3346" spans="1:19" x14ac:dyDescent="0.3">
      <c r="A3346" s="1" t="s">
        <v>3453</v>
      </c>
      <c r="B3346" s="1" t="s">
        <v>67</v>
      </c>
      <c r="C3346" s="1" t="s">
        <v>15</v>
      </c>
      <c r="D3346" s="2">
        <v>38</v>
      </c>
      <c r="E3346" s="1" t="s">
        <v>16</v>
      </c>
      <c r="F3346" s="1" t="s">
        <v>17</v>
      </c>
      <c r="G3346" s="28">
        <v>43064</v>
      </c>
      <c r="H3346" s="3">
        <v>45120.12</v>
      </c>
      <c r="I3346" s="1" t="s">
        <v>31</v>
      </c>
      <c r="J3346" s="1" t="s">
        <v>19</v>
      </c>
      <c r="K3346" s="1" t="s">
        <v>20</v>
      </c>
      <c r="L3346" s="1" t="s">
        <v>20</v>
      </c>
      <c r="M3346" s="1" t="s">
        <v>21</v>
      </c>
      <c r="N3346" s="1" t="s">
        <v>22</v>
      </c>
      <c r="O3346" s="1" t="s">
        <v>20</v>
      </c>
      <c r="P3346" s="1" t="str">
        <f>IFERROR( LOOKUP(Table1[[#This Row],[Age]],$AO$3:$AO$8,$AP$3:$AP$8), "Out of Range")</f>
        <v>35-45</v>
      </c>
      <c r="Q3346" s="1" t="str">
        <f>TEXT(Table1[[#This Row],[Date Joined]],"DD")</f>
        <v>25</v>
      </c>
      <c r="R3346" s="1" t="str">
        <f>TEXT(Table1[[#This Row],[Date Joined]],"MMM")</f>
        <v>Nov</v>
      </c>
      <c r="S3346" s="1" t="str">
        <f>TEXT(Table1[[#This Row],[Date Joined]],"YYYY")</f>
        <v>2017</v>
      </c>
    </row>
    <row r="3347" spans="1:19" x14ac:dyDescent="0.3">
      <c r="A3347" s="1" t="s">
        <v>3454</v>
      </c>
      <c r="B3347" s="1" t="s">
        <v>72</v>
      </c>
      <c r="C3347" s="1" t="s">
        <v>24</v>
      </c>
      <c r="D3347" s="2">
        <v>37</v>
      </c>
      <c r="E3347" s="1" t="s">
        <v>16</v>
      </c>
      <c r="F3347" s="1" t="s">
        <v>17</v>
      </c>
      <c r="G3347" s="28">
        <v>43064</v>
      </c>
      <c r="H3347" s="3">
        <v>76559.28</v>
      </c>
      <c r="I3347" s="1" t="s">
        <v>49</v>
      </c>
      <c r="J3347" s="1" t="s">
        <v>27</v>
      </c>
      <c r="K3347" s="1" t="s">
        <v>28</v>
      </c>
      <c r="L3347" s="1" t="s">
        <v>20</v>
      </c>
      <c r="M3347" s="1" t="s">
        <v>22</v>
      </c>
      <c r="N3347" s="1" t="s">
        <v>22</v>
      </c>
      <c r="O3347" s="1" t="s">
        <v>20</v>
      </c>
      <c r="P3347" s="1" t="str">
        <f>IFERROR( LOOKUP(Table1[[#This Row],[Age]],$AO$3:$AO$8,$AP$3:$AP$8), "Out of Range")</f>
        <v>35-45</v>
      </c>
      <c r="Q3347" s="1" t="str">
        <f>TEXT(Table1[[#This Row],[Date Joined]],"DD")</f>
        <v>25</v>
      </c>
      <c r="R3347" s="1" t="str">
        <f>TEXT(Table1[[#This Row],[Date Joined]],"MMM")</f>
        <v>Nov</v>
      </c>
      <c r="S3347" s="1" t="str">
        <f>TEXT(Table1[[#This Row],[Date Joined]],"YYYY")</f>
        <v>2017</v>
      </c>
    </row>
    <row r="3348" spans="1:19" x14ac:dyDescent="0.3">
      <c r="A3348" s="1" t="s">
        <v>3890</v>
      </c>
      <c r="B3348" s="1" t="s">
        <v>51</v>
      </c>
      <c r="C3348" s="1" t="s">
        <v>24</v>
      </c>
      <c r="D3348" s="2">
        <v>32</v>
      </c>
      <c r="E3348" s="1" t="s">
        <v>16</v>
      </c>
      <c r="F3348" s="1" t="s">
        <v>17</v>
      </c>
      <c r="G3348" s="28">
        <v>43086</v>
      </c>
      <c r="H3348" s="3">
        <v>76827.12</v>
      </c>
      <c r="I3348" s="1" t="s">
        <v>18</v>
      </c>
      <c r="J3348" s="1" t="s">
        <v>19</v>
      </c>
      <c r="K3348" s="1" t="s">
        <v>28</v>
      </c>
      <c r="L3348" s="1" t="s">
        <v>20</v>
      </c>
      <c r="M3348" s="1" t="s">
        <v>21</v>
      </c>
      <c r="N3348" s="1" t="s">
        <v>22</v>
      </c>
      <c r="O3348" s="1" t="s">
        <v>20</v>
      </c>
      <c r="P3348" s="1" t="str">
        <f>IFERROR( LOOKUP(Table1[[#This Row],[Age]],$AO$3:$AO$8,$AP$3:$AP$8), "Out of Range")</f>
        <v>26-35</v>
      </c>
      <c r="Q3348" s="1" t="str">
        <f>TEXT(Table1[[#This Row],[Date Joined]],"DD")</f>
        <v>17</v>
      </c>
      <c r="R3348" s="1" t="str">
        <f>TEXT(Table1[[#This Row],[Date Joined]],"MMM")</f>
        <v>Dec</v>
      </c>
      <c r="S3348" s="1" t="str">
        <f>TEXT(Table1[[#This Row],[Date Joined]],"YYYY")</f>
        <v>2017</v>
      </c>
    </row>
    <row r="3349" spans="1:19" x14ac:dyDescent="0.3">
      <c r="A3349" s="1" t="s">
        <v>3456</v>
      </c>
      <c r="B3349" s="1" t="s">
        <v>90</v>
      </c>
      <c r="C3349" s="1" t="s">
        <v>15</v>
      </c>
      <c r="D3349" s="2">
        <v>40</v>
      </c>
      <c r="E3349" s="1" t="s">
        <v>16</v>
      </c>
      <c r="F3349" s="1" t="s">
        <v>17</v>
      </c>
      <c r="G3349" s="28">
        <v>43064</v>
      </c>
      <c r="H3349" s="3">
        <v>99870.54</v>
      </c>
      <c r="I3349" s="1" t="s">
        <v>18</v>
      </c>
      <c r="J3349" s="1" t="s">
        <v>32</v>
      </c>
      <c r="K3349" s="1" t="s">
        <v>28</v>
      </c>
      <c r="L3349" s="1" t="s">
        <v>20</v>
      </c>
      <c r="M3349" s="1" t="s">
        <v>21</v>
      </c>
      <c r="N3349" s="1" t="s">
        <v>22</v>
      </c>
      <c r="O3349" s="1" t="s">
        <v>20</v>
      </c>
      <c r="P3349" s="1" t="str">
        <f>IFERROR( LOOKUP(Table1[[#This Row],[Age]],$AO$3:$AO$8,$AP$3:$AP$8), "Out of Range")</f>
        <v>35-45</v>
      </c>
      <c r="Q3349" s="1" t="str">
        <f>TEXT(Table1[[#This Row],[Date Joined]],"DD")</f>
        <v>25</v>
      </c>
      <c r="R3349" s="1" t="str">
        <f>TEXT(Table1[[#This Row],[Date Joined]],"MMM")</f>
        <v>Nov</v>
      </c>
      <c r="S3349" s="1" t="str">
        <f>TEXT(Table1[[#This Row],[Date Joined]],"YYYY")</f>
        <v>2017</v>
      </c>
    </row>
    <row r="3350" spans="1:19" x14ac:dyDescent="0.3">
      <c r="A3350" s="1" t="s">
        <v>3457</v>
      </c>
      <c r="B3350" s="1" t="s">
        <v>83</v>
      </c>
      <c r="C3350" s="1" t="s">
        <v>24</v>
      </c>
      <c r="D3350" s="2">
        <v>41</v>
      </c>
      <c r="E3350" s="1" t="s">
        <v>16</v>
      </c>
      <c r="F3350" s="1" t="s">
        <v>26</v>
      </c>
      <c r="G3350" s="28">
        <v>43064</v>
      </c>
      <c r="H3350" s="3">
        <v>79091.039999999994</v>
      </c>
      <c r="I3350" s="1" t="s">
        <v>31</v>
      </c>
      <c r="J3350" s="1" t="s">
        <v>27</v>
      </c>
      <c r="K3350" s="1" t="s">
        <v>20</v>
      </c>
      <c r="L3350" s="1" t="s">
        <v>20</v>
      </c>
      <c r="M3350" s="1" t="s">
        <v>21</v>
      </c>
      <c r="N3350" s="1" t="s">
        <v>22</v>
      </c>
      <c r="O3350" s="1" t="s">
        <v>20</v>
      </c>
      <c r="P3350" s="1" t="str">
        <f>IFERROR( LOOKUP(Table1[[#This Row],[Age]],$AO$3:$AO$8,$AP$3:$AP$8), "Out of Range")</f>
        <v>35-45</v>
      </c>
      <c r="Q3350" s="1" t="str">
        <f>TEXT(Table1[[#This Row],[Date Joined]],"DD")</f>
        <v>25</v>
      </c>
      <c r="R3350" s="1" t="str">
        <f>TEXT(Table1[[#This Row],[Date Joined]],"MMM")</f>
        <v>Nov</v>
      </c>
      <c r="S3350" s="1" t="str">
        <f>TEXT(Table1[[#This Row],[Date Joined]],"YYYY")</f>
        <v>2017</v>
      </c>
    </row>
    <row r="3351" spans="1:19" x14ac:dyDescent="0.3">
      <c r="A3351" s="1" t="s">
        <v>3458</v>
      </c>
      <c r="B3351" s="1" t="s">
        <v>58</v>
      </c>
      <c r="C3351" s="1" t="s">
        <v>15</v>
      </c>
      <c r="D3351" s="2">
        <v>34</v>
      </c>
      <c r="E3351" s="1" t="s">
        <v>16</v>
      </c>
      <c r="F3351" s="1" t="s">
        <v>26</v>
      </c>
      <c r="G3351" s="28">
        <v>43064</v>
      </c>
      <c r="H3351" s="3">
        <v>71622.570000000007</v>
      </c>
      <c r="I3351" s="1" t="s">
        <v>18</v>
      </c>
      <c r="J3351" s="1" t="s">
        <v>32</v>
      </c>
      <c r="K3351" s="1" t="s">
        <v>20</v>
      </c>
      <c r="L3351" s="1" t="s">
        <v>20</v>
      </c>
      <c r="M3351" s="1" t="s">
        <v>21</v>
      </c>
      <c r="N3351" s="1" t="s">
        <v>22</v>
      </c>
      <c r="O3351" s="1" t="s">
        <v>20</v>
      </c>
      <c r="P3351" s="1" t="str">
        <f>IFERROR( LOOKUP(Table1[[#This Row],[Age]],$AO$3:$AO$8,$AP$3:$AP$8), "Out of Range")</f>
        <v>26-35</v>
      </c>
      <c r="Q3351" s="1" t="str">
        <f>TEXT(Table1[[#This Row],[Date Joined]],"DD")</f>
        <v>25</v>
      </c>
      <c r="R3351" s="1" t="str">
        <f>TEXT(Table1[[#This Row],[Date Joined]],"MMM")</f>
        <v>Nov</v>
      </c>
      <c r="S3351" s="1" t="str">
        <f>TEXT(Table1[[#This Row],[Date Joined]],"YYYY")</f>
        <v>2017</v>
      </c>
    </row>
    <row r="3352" spans="1:19" x14ac:dyDescent="0.3">
      <c r="A3352" s="1" t="s">
        <v>3459</v>
      </c>
      <c r="B3352" s="1" t="s">
        <v>101</v>
      </c>
      <c r="C3352" s="1" t="s">
        <v>24</v>
      </c>
      <c r="D3352" s="2">
        <v>54</v>
      </c>
      <c r="E3352" s="1" t="s">
        <v>40</v>
      </c>
      <c r="F3352" s="1" t="s">
        <v>17</v>
      </c>
      <c r="G3352" s="28">
        <v>43064</v>
      </c>
      <c r="H3352" s="3">
        <v>32764.22</v>
      </c>
      <c r="I3352" s="1" t="s">
        <v>18</v>
      </c>
      <c r="J3352" s="1" t="s">
        <v>27</v>
      </c>
      <c r="K3352" s="1" t="s">
        <v>28</v>
      </c>
      <c r="L3352" s="1" t="s">
        <v>20</v>
      </c>
      <c r="M3352" s="1" t="s">
        <v>21</v>
      </c>
      <c r="N3352" s="1" t="s">
        <v>29</v>
      </c>
      <c r="O3352" s="1" t="s">
        <v>20</v>
      </c>
      <c r="P3352" s="1" t="str">
        <f>IFERROR( LOOKUP(Table1[[#This Row],[Age]],$AO$3:$AO$8,$AP$3:$AP$8), "Out of Range")</f>
        <v>45-55</v>
      </c>
      <c r="Q3352" s="1" t="str">
        <f>TEXT(Table1[[#This Row],[Date Joined]],"DD")</f>
        <v>25</v>
      </c>
      <c r="R3352" s="1" t="str">
        <f>TEXT(Table1[[#This Row],[Date Joined]],"MMM")</f>
        <v>Nov</v>
      </c>
      <c r="S3352" s="1" t="str">
        <f>TEXT(Table1[[#This Row],[Date Joined]],"YYYY")</f>
        <v>2017</v>
      </c>
    </row>
    <row r="3353" spans="1:19" x14ac:dyDescent="0.3">
      <c r="A3353" s="1" t="s">
        <v>3460</v>
      </c>
      <c r="B3353" s="1" t="s">
        <v>101</v>
      </c>
      <c r="C3353" s="1" t="s">
        <v>15</v>
      </c>
      <c r="D3353" s="2">
        <v>43</v>
      </c>
      <c r="E3353" s="1" t="s">
        <v>40</v>
      </c>
      <c r="F3353" s="1" t="s">
        <v>26</v>
      </c>
      <c r="G3353" s="28">
        <v>43064</v>
      </c>
      <c r="H3353" s="3">
        <v>49602.49</v>
      </c>
      <c r="I3353" s="1" t="s">
        <v>18</v>
      </c>
      <c r="J3353" s="1" t="s">
        <v>27</v>
      </c>
      <c r="K3353" s="1" t="s">
        <v>28</v>
      </c>
      <c r="L3353" s="1" t="s">
        <v>28</v>
      </c>
      <c r="M3353" s="1" t="s">
        <v>21</v>
      </c>
      <c r="N3353" s="1" t="s">
        <v>22</v>
      </c>
      <c r="O3353" s="1" t="s">
        <v>20</v>
      </c>
      <c r="P3353" s="1" t="str">
        <f>IFERROR( LOOKUP(Table1[[#This Row],[Age]],$AO$3:$AO$8,$AP$3:$AP$8), "Out of Range")</f>
        <v>35-45</v>
      </c>
      <c r="Q3353" s="1" t="str">
        <f>TEXT(Table1[[#This Row],[Date Joined]],"DD")</f>
        <v>25</v>
      </c>
      <c r="R3353" s="1" t="str">
        <f>TEXT(Table1[[#This Row],[Date Joined]],"MMM")</f>
        <v>Nov</v>
      </c>
      <c r="S3353" s="1" t="str">
        <f>TEXT(Table1[[#This Row],[Date Joined]],"YYYY")</f>
        <v>2017</v>
      </c>
    </row>
    <row r="3354" spans="1:19" x14ac:dyDescent="0.3">
      <c r="A3354" s="1" t="s">
        <v>3461</v>
      </c>
      <c r="B3354" s="1" t="s">
        <v>61</v>
      </c>
      <c r="C3354" s="1" t="s">
        <v>15</v>
      </c>
      <c r="D3354" s="2">
        <v>55</v>
      </c>
      <c r="E3354" s="1" t="s">
        <v>40</v>
      </c>
      <c r="F3354" s="1" t="s">
        <v>26</v>
      </c>
      <c r="G3354" s="28">
        <v>43064</v>
      </c>
      <c r="H3354" s="3">
        <v>89486.7</v>
      </c>
      <c r="I3354" s="1" t="s">
        <v>18</v>
      </c>
      <c r="J3354" s="1" t="s">
        <v>32</v>
      </c>
      <c r="K3354" s="1" t="s">
        <v>28</v>
      </c>
      <c r="L3354" s="1" t="s">
        <v>20</v>
      </c>
      <c r="M3354" s="1" t="s">
        <v>21</v>
      </c>
      <c r="N3354" s="1" t="s">
        <v>22</v>
      </c>
      <c r="O3354" s="1" t="s">
        <v>20</v>
      </c>
      <c r="P3354" s="1" t="str">
        <f>IFERROR( LOOKUP(Table1[[#This Row],[Age]],$AO$3:$AO$8,$AP$3:$AP$8), "Out of Range")</f>
        <v>55-65</v>
      </c>
      <c r="Q3354" s="1" t="str">
        <f>TEXT(Table1[[#This Row],[Date Joined]],"DD")</f>
        <v>25</v>
      </c>
      <c r="R3354" s="1" t="str">
        <f>TEXT(Table1[[#This Row],[Date Joined]],"MMM")</f>
        <v>Nov</v>
      </c>
      <c r="S3354" s="1" t="str">
        <f>TEXT(Table1[[#This Row],[Date Joined]],"YYYY")</f>
        <v>2017</v>
      </c>
    </row>
    <row r="3355" spans="1:19" x14ac:dyDescent="0.3">
      <c r="A3355" s="1" t="s">
        <v>3462</v>
      </c>
      <c r="B3355" s="1" t="s">
        <v>86</v>
      </c>
      <c r="C3355" s="1" t="s">
        <v>15</v>
      </c>
      <c r="D3355" s="2">
        <v>48</v>
      </c>
      <c r="E3355" s="1" t="s">
        <v>40</v>
      </c>
      <c r="F3355" s="1" t="s">
        <v>26</v>
      </c>
      <c r="G3355" s="28">
        <v>43064</v>
      </c>
      <c r="H3355" s="3">
        <v>41966.49</v>
      </c>
      <c r="I3355" s="1" t="s">
        <v>49</v>
      </c>
      <c r="J3355" s="1" t="s">
        <v>32</v>
      </c>
      <c r="K3355" s="1" t="s">
        <v>28</v>
      </c>
      <c r="L3355" s="1" t="s">
        <v>20</v>
      </c>
      <c r="M3355" s="1" t="s">
        <v>21</v>
      </c>
      <c r="N3355" s="1" t="s">
        <v>22</v>
      </c>
      <c r="O3355" s="1" t="s">
        <v>20</v>
      </c>
      <c r="P3355" s="1" t="str">
        <f>IFERROR( LOOKUP(Table1[[#This Row],[Age]],$AO$3:$AO$8,$AP$3:$AP$8), "Out of Range")</f>
        <v>45-55</v>
      </c>
      <c r="Q3355" s="1" t="str">
        <f>TEXT(Table1[[#This Row],[Date Joined]],"DD")</f>
        <v>25</v>
      </c>
      <c r="R3355" s="1" t="str">
        <f>TEXT(Table1[[#This Row],[Date Joined]],"MMM")</f>
        <v>Nov</v>
      </c>
      <c r="S3355" s="1" t="str">
        <f>TEXT(Table1[[#This Row],[Date Joined]],"YYYY")</f>
        <v>2017</v>
      </c>
    </row>
    <row r="3356" spans="1:19" x14ac:dyDescent="0.3">
      <c r="A3356" s="1" t="s">
        <v>3463</v>
      </c>
      <c r="B3356" s="1" t="s">
        <v>66</v>
      </c>
      <c r="C3356" s="1" t="s">
        <v>24</v>
      </c>
      <c r="D3356" s="2">
        <v>47</v>
      </c>
      <c r="E3356" s="1" t="s">
        <v>34</v>
      </c>
      <c r="F3356" s="1" t="s">
        <v>17</v>
      </c>
      <c r="G3356" s="28">
        <v>43064</v>
      </c>
      <c r="H3356" s="3">
        <v>5947.73</v>
      </c>
      <c r="I3356" s="1" t="s">
        <v>18</v>
      </c>
      <c r="J3356" s="1" t="s">
        <v>27</v>
      </c>
      <c r="K3356" s="1" t="s">
        <v>20</v>
      </c>
      <c r="L3356" s="1" t="s">
        <v>20</v>
      </c>
      <c r="M3356" s="1" t="s">
        <v>21</v>
      </c>
      <c r="N3356" s="1" t="s">
        <v>22</v>
      </c>
      <c r="O3356" s="1" t="s">
        <v>20</v>
      </c>
      <c r="P3356" s="1" t="str">
        <f>IFERROR( LOOKUP(Table1[[#This Row],[Age]],$AO$3:$AO$8,$AP$3:$AP$8), "Out of Range")</f>
        <v>45-55</v>
      </c>
      <c r="Q3356" s="1" t="str">
        <f>TEXT(Table1[[#This Row],[Date Joined]],"DD")</f>
        <v>25</v>
      </c>
      <c r="R3356" s="1" t="str">
        <f>TEXT(Table1[[#This Row],[Date Joined]],"MMM")</f>
        <v>Nov</v>
      </c>
      <c r="S3356" s="1" t="str">
        <f>TEXT(Table1[[#This Row],[Date Joined]],"YYYY")</f>
        <v>2017</v>
      </c>
    </row>
    <row r="3357" spans="1:19" x14ac:dyDescent="0.3">
      <c r="A3357" s="1" t="s">
        <v>3464</v>
      </c>
      <c r="B3357" s="1" t="s">
        <v>52</v>
      </c>
      <c r="C3357" s="1" t="s">
        <v>15</v>
      </c>
      <c r="D3357" s="2">
        <v>42</v>
      </c>
      <c r="E3357" s="1" t="s">
        <v>34</v>
      </c>
      <c r="F3357" s="1" t="s">
        <v>17</v>
      </c>
      <c r="G3357" s="28">
        <v>43064</v>
      </c>
      <c r="H3357" s="3">
        <v>65696.22</v>
      </c>
      <c r="I3357" s="1" t="s">
        <v>18</v>
      </c>
      <c r="J3357" s="1" t="s">
        <v>19</v>
      </c>
      <c r="K3357" s="1" t="s">
        <v>28</v>
      </c>
      <c r="L3357" s="1" t="s">
        <v>20</v>
      </c>
      <c r="M3357" s="1" t="s">
        <v>22</v>
      </c>
      <c r="N3357" s="1" t="s">
        <v>22</v>
      </c>
      <c r="O3357" s="1" t="s">
        <v>20</v>
      </c>
      <c r="P3357" s="1" t="str">
        <f>IFERROR( LOOKUP(Table1[[#This Row],[Age]],$AO$3:$AO$8,$AP$3:$AP$8), "Out of Range")</f>
        <v>35-45</v>
      </c>
      <c r="Q3357" s="1" t="str">
        <f>TEXT(Table1[[#This Row],[Date Joined]],"DD")</f>
        <v>25</v>
      </c>
      <c r="R3357" s="1" t="str">
        <f>TEXT(Table1[[#This Row],[Date Joined]],"MMM")</f>
        <v>Nov</v>
      </c>
      <c r="S3357" s="1" t="str">
        <f>TEXT(Table1[[#This Row],[Date Joined]],"YYYY")</f>
        <v>2017</v>
      </c>
    </row>
    <row r="3358" spans="1:19" x14ac:dyDescent="0.3">
      <c r="A3358" s="1" t="s">
        <v>3465</v>
      </c>
      <c r="B3358" s="1" t="s">
        <v>73</v>
      </c>
      <c r="C3358" s="1" t="s">
        <v>15</v>
      </c>
      <c r="D3358" s="2">
        <v>36</v>
      </c>
      <c r="E3358" s="1" t="s">
        <v>34</v>
      </c>
      <c r="F3358" s="1" t="s">
        <v>26</v>
      </c>
      <c r="G3358" s="28">
        <v>43064</v>
      </c>
      <c r="H3358" s="3">
        <v>133919.82</v>
      </c>
      <c r="I3358" s="1" t="s">
        <v>18</v>
      </c>
      <c r="J3358" s="1" t="s">
        <v>27</v>
      </c>
      <c r="K3358" s="1" t="s">
        <v>28</v>
      </c>
      <c r="L3358" s="1" t="s">
        <v>20</v>
      </c>
      <c r="M3358" s="1" t="s">
        <v>21</v>
      </c>
      <c r="N3358" s="1" t="s">
        <v>22</v>
      </c>
      <c r="O3358" s="1" t="s">
        <v>20</v>
      </c>
      <c r="P3358" s="1" t="str">
        <f>IFERROR( LOOKUP(Table1[[#This Row],[Age]],$AO$3:$AO$8,$AP$3:$AP$8), "Out of Range")</f>
        <v>35-45</v>
      </c>
      <c r="Q3358" s="1" t="str">
        <f>TEXT(Table1[[#This Row],[Date Joined]],"DD")</f>
        <v>25</v>
      </c>
      <c r="R3358" s="1" t="str">
        <f>TEXT(Table1[[#This Row],[Date Joined]],"MMM")</f>
        <v>Nov</v>
      </c>
      <c r="S3358" s="1" t="str">
        <f>TEXT(Table1[[#This Row],[Date Joined]],"YYYY")</f>
        <v>2017</v>
      </c>
    </row>
    <row r="3359" spans="1:19" x14ac:dyDescent="0.3">
      <c r="A3359" s="1" t="s">
        <v>3466</v>
      </c>
      <c r="B3359" s="1" t="s">
        <v>74</v>
      </c>
      <c r="C3359" s="1" t="s">
        <v>24</v>
      </c>
      <c r="D3359" s="2">
        <v>36</v>
      </c>
      <c r="E3359" s="1" t="s">
        <v>16</v>
      </c>
      <c r="F3359" s="1" t="s">
        <v>17</v>
      </c>
      <c r="G3359" s="28">
        <v>43065</v>
      </c>
      <c r="H3359" s="3">
        <v>13963.45</v>
      </c>
      <c r="I3359" s="1" t="s">
        <v>18</v>
      </c>
      <c r="J3359" s="1" t="s">
        <v>19</v>
      </c>
      <c r="K3359" s="1" t="s">
        <v>28</v>
      </c>
      <c r="L3359" s="1" t="s">
        <v>20</v>
      </c>
      <c r="M3359" s="1" t="s">
        <v>22</v>
      </c>
      <c r="N3359" s="1" t="s">
        <v>22</v>
      </c>
      <c r="O3359" s="1" t="s">
        <v>20</v>
      </c>
      <c r="P3359" s="1" t="str">
        <f>IFERROR( LOOKUP(Table1[[#This Row],[Age]],$AO$3:$AO$8,$AP$3:$AP$8), "Out of Range")</f>
        <v>35-45</v>
      </c>
      <c r="Q3359" s="1" t="str">
        <f>TEXT(Table1[[#This Row],[Date Joined]],"DD")</f>
        <v>26</v>
      </c>
      <c r="R3359" s="1" t="str">
        <f>TEXT(Table1[[#This Row],[Date Joined]],"MMM")</f>
        <v>Nov</v>
      </c>
      <c r="S3359" s="1" t="str">
        <f>TEXT(Table1[[#This Row],[Date Joined]],"YYYY")</f>
        <v>2017</v>
      </c>
    </row>
    <row r="3360" spans="1:19" x14ac:dyDescent="0.3">
      <c r="A3360" s="1" t="s">
        <v>3467</v>
      </c>
      <c r="B3360" s="1" t="s">
        <v>14</v>
      </c>
      <c r="C3360" s="1" t="s">
        <v>24</v>
      </c>
      <c r="D3360" s="2">
        <v>22</v>
      </c>
      <c r="E3360" s="1" t="s">
        <v>16</v>
      </c>
      <c r="F3360" s="1" t="s">
        <v>26</v>
      </c>
      <c r="G3360" s="28">
        <v>43065</v>
      </c>
      <c r="H3360" s="3">
        <v>130596.88</v>
      </c>
      <c r="I3360" s="1" t="s">
        <v>18</v>
      </c>
      <c r="J3360" s="1" t="s">
        <v>32</v>
      </c>
      <c r="K3360" s="1" t="s">
        <v>20</v>
      </c>
      <c r="L3360" s="1" t="s">
        <v>20</v>
      </c>
      <c r="M3360" s="1" t="s">
        <v>21</v>
      </c>
      <c r="N3360" s="1" t="s">
        <v>22</v>
      </c>
      <c r="O3360" s="1" t="s">
        <v>20</v>
      </c>
      <c r="P3360" s="1" t="str">
        <f>IFERROR( LOOKUP(Table1[[#This Row],[Age]],$AO$3:$AO$8,$AP$3:$AP$8), "Out of Range")</f>
        <v>15-25</v>
      </c>
      <c r="Q3360" s="1" t="str">
        <f>TEXT(Table1[[#This Row],[Date Joined]],"DD")</f>
        <v>26</v>
      </c>
      <c r="R3360" s="1" t="str">
        <f>TEXT(Table1[[#This Row],[Date Joined]],"MMM")</f>
        <v>Nov</v>
      </c>
      <c r="S3360" s="1" t="str">
        <f>TEXT(Table1[[#This Row],[Date Joined]],"YYYY")</f>
        <v>2017</v>
      </c>
    </row>
    <row r="3361" spans="1:19" x14ac:dyDescent="0.3">
      <c r="A3361" s="1" t="s">
        <v>3891</v>
      </c>
      <c r="B3361" s="1" t="s">
        <v>78</v>
      </c>
      <c r="C3361" s="1" t="s">
        <v>15</v>
      </c>
      <c r="D3361" s="2">
        <v>32</v>
      </c>
      <c r="E3361" s="1" t="s">
        <v>16</v>
      </c>
      <c r="F3361" s="1" t="s">
        <v>17</v>
      </c>
      <c r="G3361" s="28">
        <v>43086</v>
      </c>
      <c r="H3361" s="3">
        <v>54895.34</v>
      </c>
      <c r="I3361" s="1" t="s">
        <v>18</v>
      </c>
      <c r="J3361" s="1" t="s">
        <v>27</v>
      </c>
      <c r="K3361" s="1" t="s">
        <v>28</v>
      </c>
      <c r="L3361" s="1" t="s">
        <v>20</v>
      </c>
      <c r="M3361" s="1" t="s">
        <v>21</v>
      </c>
      <c r="N3361" s="1" t="s">
        <v>22</v>
      </c>
      <c r="O3361" s="1" t="s">
        <v>20</v>
      </c>
      <c r="P3361" s="1" t="str">
        <f>IFERROR( LOOKUP(Table1[[#This Row],[Age]],$AO$3:$AO$8,$AP$3:$AP$8), "Out of Range")</f>
        <v>26-35</v>
      </c>
      <c r="Q3361" s="1" t="str">
        <f>TEXT(Table1[[#This Row],[Date Joined]],"DD")</f>
        <v>17</v>
      </c>
      <c r="R3361" s="1" t="str">
        <f>TEXT(Table1[[#This Row],[Date Joined]],"MMM")</f>
        <v>Dec</v>
      </c>
      <c r="S3361" s="1" t="str">
        <f>TEXT(Table1[[#This Row],[Date Joined]],"YYYY")</f>
        <v>2017</v>
      </c>
    </row>
    <row r="3362" spans="1:19" x14ac:dyDescent="0.3">
      <c r="A3362" s="1" t="s">
        <v>3469</v>
      </c>
      <c r="B3362" s="1" t="s">
        <v>82</v>
      </c>
      <c r="C3362" s="1" t="s">
        <v>15</v>
      </c>
      <c r="D3362" s="2">
        <v>34</v>
      </c>
      <c r="E3362" s="1" t="s">
        <v>16</v>
      </c>
      <c r="F3362" s="1" t="s">
        <v>17</v>
      </c>
      <c r="G3362" s="28">
        <v>43065</v>
      </c>
      <c r="H3362" s="3">
        <v>5545.99</v>
      </c>
      <c r="I3362" s="1" t="s">
        <v>18</v>
      </c>
      <c r="J3362" s="1" t="s">
        <v>19</v>
      </c>
      <c r="K3362" s="1" t="s">
        <v>20</v>
      </c>
      <c r="L3362" s="1" t="s">
        <v>20</v>
      </c>
      <c r="M3362" s="1" t="s">
        <v>53</v>
      </c>
      <c r="N3362" s="1" t="s">
        <v>22</v>
      </c>
      <c r="O3362" s="1" t="s">
        <v>28</v>
      </c>
      <c r="P3362" s="1" t="str">
        <f>IFERROR( LOOKUP(Table1[[#This Row],[Age]],$AO$3:$AO$8,$AP$3:$AP$8), "Out of Range")</f>
        <v>26-35</v>
      </c>
      <c r="Q3362" s="1" t="str">
        <f>TEXT(Table1[[#This Row],[Date Joined]],"DD")</f>
        <v>26</v>
      </c>
      <c r="R3362" s="1" t="str">
        <f>TEXT(Table1[[#This Row],[Date Joined]],"MMM")</f>
        <v>Nov</v>
      </c>
      <c r="S3362" s="1" t="str">
        <f>TEXT(Table1[[#This Row],[Date Joined]],"YYYY")</f>
        <v>2017</v>
      </c>
    </row>
    <row r="3363" spans="1:19" x14ac:dyDescent="0.3">
      <c r="A3363" s="1" t="s">
        <v>3470</v>
      </c>
      <c r="B3363" s="1" t="s">
        <v>62</v>
      </c>
      <c r="C3363" s="1" t="s">
        <v>24</v>
      </c>
      <c r="D3363" s="2">
        <v>45</v>
      </c>
      <c r="E3363" s="1" t="s">
        <v>16</v>
      </c>
      <c r="F3363" s="1" t="s">
        <v>41</v>
      </c>
      <c r="G3363" s="28">
        <v>43065</v>
      </c>
      <c r="H3363" s="3">
        <v>54167.18</v>
      </c>
      <c r="I3363" s="1" t="s">
        <v>18</v>
      </c>
      <c r="J3363" s="1" t="s">
        <v>19</v>
      </c>
      <c r="K3363" s="1" t="s">
        <v>28</v>
      </c>
      <c r="L3363" s="1" t="s">
        <v>20</v>
      </c>
      <c r="M3363" s="1" t="s">
        <v>21</v>
      </c>
      <c r="N3363" s="1" t="s">
        <v>22</v>
      </c>
      <c r="O3363" s="1" t="s">
        <v>20</v>
      </c>
      <c r="P3363" s="1" t="str">
        <f>IFERROR( LOOKUP(Table1[[#This Row],[Age]],$AO$3:$AO$8,$AP$3:$AP$8), "Out of Range")</f>
        <v>45-55</v>
      </c>
      <c r="Q3363" s="1" t="str">
        <f>TEXT(Table1[[#This Row],[Date Joined]],"DD")</f>
        <v>26</v>
      </c>
      <c r="R3363" s="1" t="str">
        <f>TEXT(Table1[[#This Row],[Date Joined]],"MMM")</f>
        <v>Nov</v>
      </c>
      <c r="S3363" s="1" t="str">
        <f>TEXT(Table1[[#This Row],[Date Joined]],"YYYY")</f>
        <v>2017</v>
      </c>
    </row>
    <row r="3364" spans="1:19" x14ac:dyDescent="0.3">
      <c r="A3364" s="1" t="s">
        <v>3471</v>
      </c>
      <c r="B3364" s="1" t="s">
        <v>71</v>
      </c>
      <c r="C3364" s="1" t="s">
        <v>24</v>
      </c>
      <c r="D3364" s="2">
        <v>42</v>
      </c>
      <c r="E3364" s="1" t="s">
        <v>16</v>
      </c>
      <c r="F3364" s="1" t="s">
        <v>17</v>
      </c>
      <c r="G3364" s="28">
        <v>43065</v>
      </c>
      <c r="H3364" s="3">
        <v>43474.81</v>
      </c>
      <c r="I3364" s="1" t="s">
        <v>31</v>
      </c>
      <c r="J3364" s="1" t="s">
        <v>27</v>
      </c>
      <c r="K3364" s="1" t="s">
        <v>20</v>
      </c>
      <c r="L3364" s="1" t="s">
        <v>20</v>
      </c>
      <c r="M3364" s="1" t="s">
        <v>22</v>
      </c>
      <c r="N3364" s="1" t="s">
        <v>22</v>
      </c>
      <c r="O3364" s="1" t="s">
        <v>20</v>
      </c>
      <c r="P3364" s="1" t="str">
        <f>IFERROR( LOOKUP(Table1[[#This Row],[Age]],$AO$3:$AO$8,$AP$3:$AP$8), "Out of Range")</f>
        <v>35-45</v>
      </c>
      <c r="Q3364" s="1" t="str">
        <f>TEXT(Table1[[#This Row],[Date Joined]],"DD")</f>
        <v>26</v>
      </c>
      <c r="R3364" s="1" t="str">
        <f>TEXT(Table1[[#This Row],[Date Joined]],"MMM")</f>
        <v>Nov</v>
      </c>
      <c r="S3364" s="1" t="str">
        <f>TEXT(Table1[[#This Row],[Date Joined]],"YYYY")</f>
        <v>2017</v>
      </c>
    </row>
    <row r="3365" spans="1:19" x14ac:dyDescent="0.3">
      <c r="A3365" s="1" t="s">
        <v>3472</v>
      </c>
      <c r="B3365" s="1" t="s">
        <v>44</v>
      </c>
      <c r="C3365" s="1" t="s">
        <v>15</v>
      </c>
      <c r="D3365" s="2">
        <v>35</v>
      </c>
      <c r="E3365" s="1" t="s">
        <v>16</v>
      </c>
      <c r="F3365" s="1" t="s">
        <v>26</v>
      </c>
      <c r="G3365" s="28">
        <v>43065</v>
      </c>
      <c r="H3365" s="3">
        <v>55709.46</v>
      </c>
      <c r="I3365" s="1" t="s">
        <v>18</v>
      </c>
      <c r="J3365" s="1" t="s">
        <v>27</v>
      </c>
      <c r="K3365" s="1" t="s">
        <v>28</v>
      </c>
      <c r="L3365" s="1" t="s">
        <v>20</v>
      </c>
      <c r="M3365" s="1" t="s">
        <v>22</v>
      </c>
      <c r="N3365" s="1" t="s">
        <v>22</v>
      </c>
      <c r="O3365" s="1" t="s">
        <v>20</v>
      </c>
      <c r="P3365" s="1" t="str">
        <f>IFERROR( LOOKUP(Table1[[#This Row],[Age]],$AO$3:$AO$8,$AP$3:$AP$8), "Out of Range")</f>
        <v>35-45</v>
      </c>
      <c r="Q3365" s="1" t="str">
        <f>TEXT(Table1[[#This Row],[Date Joined]],"DD")</f>
        <v>26</v>
      </c>
      <c r="R3365" s="1" t="str">
        <f>TEXT(Table1[[#This Row],[Date Joined]],"MMM")</f>
        <v>Nov</v>
      </c>
      <c r="S3365" s="1" t="str">
        <f>TEXT(Table1[[#This Row],[Date Joined]],"YYYY")</f>
        <v>2017</v>
      </c>
    </row>
    <row r="3366" spans="1:19" x14ac:dyDescent="0.3">
      <c r="A3366" s="1" t="s">
        <v>3895</v>
      </c>
      <c r="B3366" s="1" t="s">
        <v>79</v>
      </c>
      <c r="C3366" s="1" t="s">
        <v>15</v>
      </c>
      <c r="D3366" s="2">
        <v>32</v>
      </c>
      <c r="E3366" s="1" t="s">
        <v>16</v>
      </c>
      <c r="F3366" s="1" t="s">
        <v>26</v>
      </c>
      <c r="G3366" s="28">
        <v>43086</v>
      </c>
      <c r="H3366" s="3">
        <v>25456.43</v>
      </c>
      <c r="I3366" s="1" t="s">
        <v>18</v>
      </c>
      <c r="J3366" s="1" t="s">
        <v>27</v>
      </c>
      <c r="K3366" s="1" t="s">
        <v>20</v>
      </c>
      <c r="L3366" s="1" t="s">
        <v>20</v>
      </c>
      <c r="M3366" s="1" t="s">
        <v>53</v>
      </c>
      <c r="N3366" s="1" t="s">
        <v>22</v>
      </c>
      <c r="O3366" s="1" t="s">
        <v>28</v>
      </c>
      <c r="P3366" s="1" t="str">
        <f>IFERROR( LOOKUP(Table1[[#This Row],[Age]],$AO$3:$AO$8,$AP$3:$AP$8), "Out of Range")</f>
        <v>26-35</v>
      </c>
      <c r="Q3366" s="1" t="str">
        <f>TEXT(Table1[[#This Row],[Date Joined]],"DD")</f>
        <v>17</v>
      </c>
      <c r="R3366" s="1" t="str">
        <f>TEXT(Table1[[#This Row],[Date Joined]],"MMM")</f>
        <v>Dec</v>
      </c>
      <c r="S3366" s="1" t="str">
        <f>TEXT(Table1[[#This Row],[Date Joined]],"YYYY")</f>
        <v>2017</v>
      </c>
    </row>
    <row r="3367" spans="1:19" x14ac:dyDescent="0.3">
      <c r="A3367" s="1" t="s">
        <v>3474</v>
      </c>
      <c r="B3367" s="1" t="s">
        <v>43</v>
      </c>
      <c r="C3367" s="1" t="s">
        <v>15</v>
      </c>
      <c r="D3367" s="2">
        <v>44</v>
      </c>
      <c r="E3367" s="1" t="s">
        <v>40</v>
      </c>
      <c r="F3367" s="1" t="s">
        <v>41</v>
      </c>
      <c r="G3367" s="28">
        <v>43065</v>
      </c>
      <c r="H3367" s="3">
        <v>42505.87</v>
      </c>
      <c r="I3367" s="1" t="s">
        <v>18</v>
      </c>
      <c r="J3367" s="1" t="s">
        <v>27</v>
      </c>
      <c r="K3367" s="1" t="s">
        <v>28</v>
      </c>
      <c r="L3367" s="1" t="s">
        <v>20</v>
      </c>
      <c r="M3367" s="1" t="s">
        <v>21</v>
      </c>
      <c r="N3367" s="1" t="s">
        <v>29</v>
      </c>
      <c r="O3367" s="1" t="s">
        <v>20</v>
      </c>
      <c r="P3367" s="1" t="str">
        <f>IFERROR( LOOKUP(Table1[[#This Row],[Age]],$AO$3:$AO$8,$AP$3:$AP$8), "Out of Range")</f>
        <v>35-45</v>
      </c>
      <c r="Q3367" s="1" t="str">
        <f>TEXT(Table1[[#This Row],[Date Joined]],"DD")</f>
        <v>26</v>
      </c>
      <c r="R3367" s="1" t="str">
        <f>TEXT(Table1[[#This Row],[Date Joined]],"MMM")</f>
        <v>Nov</v>
      </c>
      <c r="S3367" s="1" t="str">
        <f>TEXT(Table1[[#This Row],[Date Joined]],"YYYY")</f>
        <v>2017</v>
      </c>
    </row>
    <row r="3368" spans="1:19" x14ac:dyDescent="0.3">
      <c r="A3368" s="1" t="s">
        <v>3475</v>
      </c>
      <c r="B3368" s="1" t="s">
        <v>35</v>
      </c>
      <c r="C3368" s="1" t="s">
        <v>15</v>
      </c>
      <c r="D3368" s="2">
        <v>47</v>
      </c>
      <c r="E3368" s="1" t="s">
        <v>40</v>
      </c>
      <c r="F3368" s="1" t="s">
        <v>26</v>
      </c>
      <c r="G3368" s="28">
        <v>43065</v>
      </c>
      <c r="H3368" s="3">
        <v>32440.37</v>
      </c>
      <c r="I3368" s="1" t="s">
        <v>18</v>
      </c>
      <c r="J3368" s="1" t="s">
        <v>19</v>
      </c>
      <c r="K3368" s="1" t="s">
        <v>20</v>
      </c>
      <c r="L3368" s="1" t="s">
        <v>20</v>
      </c>
      <c r="M3368" s="1" t="s">
        <v>21</v>
      </c>
      <c r="N3368" s="1" t="s">
        <v>22</v>
      </c>
      <c r="O3368" s="1" t="s">
        <v>20</v>
      </c>
      <c r="P3368" s="1" t="str">
        <f>IFERROR( LOOKUP(Table1[[#This Row],[Age]],$AO$3:$AO$8,$AP$3:$AP$8), "Out of Range")</f>
        <v>45-55</v>
      </c>
      <c r="Q3368" s="1" t="str">
        <f>TEXT(Table1[[#This Row],[Date Joined]],"DD")</f>
        <v>26</v>
      </c>
      <c r="R3368" s="1" t="str">
        <f>TEXT(Table1[[#This Row],[Date Joined]],"MMM")</f>
        <v>Nov</v>
      </c>
      <c r="S3368" s="1" t="str">
        <f>TEXT(Table1[[#This Row],[Date Joined]],"YYYY")</f>
        <v>2017</v>
      </c>
    </row>
    <row r="3369" spans="1:19" x14ac:dyDescent="0.3">
      <c r="A3369" s="1" t="s">
        <v>3908</v>
      </c>
      <c r="B3369" s="1" t="s">
        <v>36</v>
      </c>
      <c r="C3369" s="1" t="s">
        <v>15</v>
      </c>
      <c r="D3369" s="2">
        <v>32</v>
      </c>
      <c r="E3369" s="1" t="s">
        <v>16</v>
      </c>
      <c r="F3369" s="1" t="s">
        <v>41</v>
      </c>
      <c r="G3369" s="28">
        <v>43087</v>
      </c>
      <c r="H3369" s="3">
        <v>7437.22</v>
      </c>
      <c r="I3369" s="1" t="s">
        <v>18</v>
      </c>
      <c r="J3369" s="1" t="s">
        <v>27</v>
      </c>
      <c r="K3369" s="1" t="s">
        <v>28</v>
      </c>
      <c r="L3369" s="1" t="s">
        <v>20</v>
      </c>
      <c r="M3369" s="1" t="s">
        <v>21</v>
      </c>
      <c r="N3369" s="1" t="s">
        <v>69</v>
      </c>
      <c r="O3369" s="1" t="s">
        <v>20</v>
      </c>
      <c r="P3369" s="1" t="str">
        <f>IFERROR( LOOKUP(Table1[[#This Row],[Age]],$AO$3:$AO$8,$AP$3:$AP$8), "Out of Range")</f>
        <v>26-35</v>
      </c>
      <c r="Q3369" s="1" t="str">
        <f>TEXT(Table1[[#This Row],[Date Joined]],"DD")</f>
        <v>18</v>
      </c>
      <c r="R3369" s="1" t="str">
        <f>TEXT(Table1[[#This Row],[Date Joined]],"MMM")</f>
        <v>Dec</v>
      </c>
      <c r="S3369" s="1" t="str">
        <f>TEXT(Table1[[#This Row],[Date Joined]],"YYYY")</f>
        <v>2017</v>
      </c>
    </row>
    <row r="3370" spans="1:19" x14ac:dyDescent="0.3">
      <c r="A3370" s="1" t="s">
        <v>3477</v>
      </c>
      <c r="B3370" s="1" t="s">
        <v>60</v>
      </c>
      <c r="C3370" s="1" t="s">
        <v>24</v>
      </c>
      <c r="D3370" s="2">
        <v>41</v>
      </c>
      <c r="E3370" s="1" t="s">
        <v>34</v>
      </c>
      <c r="F3370" s="1" t="s">
        <v>17</v>
      </c>
      <c r="G3370" s="28">
        <v>43065</v>
      </c>
      <c r="H3370" s="3">
        <v>81636.070000000007</v>
      </c>
      <c r="I3370" s="1" t="s">
        <v>49</v>
      </c>
      <c r="J3370" s="1" t="s">
        <v>27</v>
      </c>
      <c r="K3370" s="1" t="s">
        <v>20</v>
      </c>
      <c r="L3370" s="1" t="s">
        <v>20</v>
      </c>
      <c r="M3370" s="1" t="s">
        <v>21</v>
      </c>
      <c r="N3370" s="1" t="s">
        <v>29</v>
      </c>
      <c r="O3370" s="1" t="s">
        <v>20</v>
      </c>
      <c r="P3370" s="1" t="str">
        <f>IFERROR( LOOKUP(Table1[[#This Row],[Age]],$AO$3:$AO$8,$AP$3:$AP$8), "Out of Range")</f>
        <v>35-45</v>
      </c>
      <c r="Q3370" s="1" t="str">
        <f>TEXT(Table1[[#This Row],[Date Joined]],"DD")</f>
        <v>26</v>
      </c>
      <c r="R3370" s="1" t="str">
        <f>TEXT(Table1[[#This Row],[Date Joined]],"MMM")</f>
        <v>Nov</v>
      </c>
      <c r="S3370" s="1" t="str">
        <f>TEXT(Table1[[#This Row],[Date Joined]],"YYYY")</f>
        <v>2017</v>
      </c>
    </row>
    <row r="3371" spans="1:19" x14ac:dyDescent="0.3">
      <c r="A3371" s="1" t="s">
        <v>3478</v>
      </c>
      <c r="B3371" s="1" t="s">
        <v>83</v>
      </c>
      <c r="C3371" s="1" t="s">
        <v>24</v>
      </c>
      <c r="D3371" s="2">
        <v>20</v>
      </c>
      <c r="E3371" s="1" t="s">
        <v>25</v>
      </c>
      <c r="F3371" s="1" t="s">
        <v>41</v>
      </c>
      <c r="G3371" s="28">
        <v>43065</v>
      </c>
      <c r="H3371" s="3">
        <v>123280.52</v>
      </c>
      <c r="I3371" s="1" t="s">
        <v>49</v>
      </c>
      <c r="J3371" s="1" t="s">
        <v>27</v>
      </c>
      <c r="K3371" s="1" t="s">
        <v>28</v>
      </c>
      <c r="L3371" s="1" t="s">
        <v>20</v>
      </c>
      <c r="M3371" s="1" t="s">
        <v>22</v>
      </c>
      <c r="N3371" s="1" t="s">
        <v>22</v>
      </c>
      <c r="O3371" s="1" t="s">
        <v>20</v>
      </c>
      <c r="P3371" s="1" t="str">
        <f>IFERROR( LOOKUP(Table1[[#This Row],[Age]],$AO$3:$AO$8,$AP$3:$AP$8), "Out of Range")</f>
        <v>15-25</v>
      </c>
      <c r="Q3371" s="1" t="str">
        <f>TEXT(Table1[[#This Row],[Date Joined]],"DD")</f>
        <v>26</v>
      </c>
      <c r="R3371" s="1" t="str">
        <f>TEXT(Table1[[#This Row],[Date Joined]],"MMM")</f>
        <v>Nov</v>
      </c>
      <c r="S3371" s="1" t="str">
        <f>TEXT(Table1[[#This Row],[Date Joined]],"YYYY")</f>
        <v>2017</v>
      </c>
    </row>
    <row r="3372" spans="1:19" x14ac:dyDescent="0.3">
      <c r="A3372" s="1" t="s">
        <v>3479</v>
      </c>
      <c r="B3372" s="1" t="s">
        <v>87</v>
      </c>
      <c r="C3372" s="1" t="s">
        <v>24</v>
      </c>
      <c r="D3372" s="2">
        <v>39</v>
      </c>
      <c r="E3372" s="1" t="s">
        <v>16</v>
      </c>
      <c r="F3372" s="1" t="s">
        <v>17</v>
      </c>
      <c r="G3372" s="28">
        <v>43066</v>
      </c>
      <c r="H3372" s="3">
        <v>66576.210000000006</v>
      </c>
      <c r="I3372" s="1" t="s">
        <v>31</v>
      </c>
      <c r="J3372" s="1" t="s">
        <v>32</v>
      </c>
      <c r="K3372" s="1" t="s">
        <v>20</v>
      </c>
      <c r="L3372" s="1" t="s">
        <v>20</v>
      </c>
      <c r="M3372" s="1" t="s">
        <v>21</v>
      </c>
      <c r="N3372" s="1" t="s">
        <v>69</v>
      </c>
      <c r="O3372" s="1" t="s">
        <v>20</v>
      </c>
      <c r="P3372" s="1" t="str">
        <f>IFERROR( LOOKUP(Table1[[#This Row],[Age]],$AO$3:$AO$8,$AP$3:$AP$8), "Out of Range")</f>
        <v>35-45</v>
      </c>
      <c r="Q3372" s="1" t="str">
        <f>TEXT(Table1[[#This Row],[Date Joined]],"DD")</f>
        <v>27</v>
      </c>
      <c r="R3372" s="1" t="str">
        <f>TEXT(Table1[[#This Row],[Date Joined]],"MMM")</f>
        <v>Nov</v>
      </c>
      <c r="S3372" s="1" t="str">
        <f>TEXT(Table1[[#This Row],[Date Joined]],"YYYY")</f>
        <v>2017</v>
      </c>
    </row>
    <row r="3373" spans="1:19" x14ac:dyDescent="0.3">
      <c r="A3373" s="1" t="s">
        <v>3480</v>
      </c>
      <c r="B3373" s="1" t="s">
        <v>50</v>
      </c>
      <c r="C3373" s="1" t="s">
        <v>24</v>
      </c>
      <c r="D3373" s="2">
        <v>42</v>
      </c>
      <c r="E3373" s="1" t="s">
        <v>16</v>
      </c>
      <c r="F3373" s="1" t="s">
        <v>17</v>
      </c>
      <c r="G3373" s="28">
        <v>43066</v>
      </c>
      <c r="H3373" s="3">
        <v>127902.12</v>
      </c>
      <c r="I3373" s="1" t="s">
        <v>18</v>
      </c>
      <c r="J3373" s="1" t="s">
        <v>32</v>
      </c>
      <c r="K3373" s="1" t="s">
        <v>28</v>
      </c>
      <c r="L3373" s="1" t="s">
        <v>20</v>
      </c>
      <c r="M3373" s="1" t="s">
        <v>21</v>
      </c>
      <c r="N3373" s="1" t="s">
        <v>29</v>
      </c>
      <c r="O3373" s="1" t="s">
        <v>20</v>
      </c>
      <c r="P3373" s="1" t="str">
        <f>IFERROR( LOOKUP(Table1[[#This Row],[Age]],$AO$3:$AO$8,$AP$3:$AP$8), "Out of Range")</f>
        <v>35-45</v>
      </c>
      <c r="Q3373" s="1" t="str">
        <f>TEXT(Table1[[#This Row],[Date Joined]],"DD")</f>
        <v>27</v>
      </c>
      <c r="R3373" s="1" t="str">
        <f>TEXT(Table1[[#This Row],[Date Joined]],"MMM")</f>
        <v>Nov</v>
      </c>
      <c r="S3373" s="1" t="str">
        <f>TEXT(Table1[[#This Row],[Date Joined]],"YYYY")</f>
        <v>2017</v>
      </c>
    </row>
    <row r="3374" spans="1:19" x14ac:dyDescent="0.3">
      <c r="A3374" s="1" t="s">
        <v>3481</v>
      </c>
      <c r="B3374" s="1" t="s">
        <v>55</v>
      </c>
      <c r="C3374" s="1" t="s">
        <v>24</v>
      </c>
      <c r="D3374" s="2">
        <v>41</v>
      </c>
      <c r="E3374" s="1" t="s">
        <v>16</v>
      </c>
      <c r="F3374" s="1" t="s">
        <v>17</v>
      </c>
      <c r="G3374" s="28">
        <v>43066</v>
      </c>
      <c r="H3374" s="3">
        <v>6681.15</v>
      </c>
      <c r="I3374" s="1" t="s">
        <v>31</v>
      </c>
      <c r="J3374" s="1" t="s">
        <v>32</v>
      </c>
      <c r="K3374" s="1" t="s">
        <v>28</v>
      </c>
      <c r="L3374" s="1" t="s">
        <v>28</v>
      </c>
      <c r="M3374" s="1" t="s">
        <v>22</v>
      </c>
      <c r="N3374" s="1" t="s">
        <v>22</v>
      </c>
      <c r="O3374" s="1" t="s">
        <v>20</v>
      </c>
      <c r="P3374" s="1" t="str">
        <f>IFERROR( LOOKUP(Table1[[#This Row],[Age]],$AO$3:$AO$8,$AP$3:$AP$8), "Out of Range")</f>
        <v>35-45</v>
      </c>
      <c r="Q3374" s="1" t="str">
        <f>TEXT(Table1[[#This Row],[Date Joined]],"DD")</f>
        <v>27</v>
      </c>
      <c r="R3374" s="1" t="str">
        <f>TEXT(Table1[[#This Row],[Date Joined]],"MMM")</f>
        <v>Nov</v>
      </c>
      <c r="S3374" s="1" t="str">
        <f>TEXT(Table1[[#This Row],[Date Joined]],"YYYY")</f>
        <v>2017</v>
      </c>
    </row>
    <row r="3375" spans="1:19" x14ac:dyDescent="0.3">
      <c r="A3375" s="1" t="s">
        <v>3482</v>
      </c>
      <c r="B3375" s="1" t="s">
        <v>78</v>
      </c>
      <c r="C3375" s="1" t="s">
        <v>15</v>
      </c>
      <c r="D3375" s="2">
        <v>42</v>
      </c>
      <c r="E3375" s="1" t="s">
        <v>16</v>
      </c>
      <c r="F3375" s="1" t="s">
        <v>26</v>
      </c>
      <c r="G3375" s="28">
        <v>43066</v>
      </c>
      <c r="H3375" s="3">
        <v>88297.91</v>
      </c>
      <c r="I3375" s="1" t="s">
        <v>31</v>
      </c>
      <c r="J3375" s="1" t="s">
        <v>32</v>
      </c>
      <c r="K3375" s="1" t="s">
        <v>20</v>
      </c>
      <c r="L3375" s="1" t="s">
        <v>20</v>
      </c>
      <c r="M3375" s="1" t="s">
        <v>21</v>
      </c>
      <c r="N3375" s="1" t="s">
        <v>22</v>
      </c>
      <c r="O3375" s="1" t="s">
        <v>20</v>
      </c>
      <c r="P3375" s="1" t="str">
        <f>IFERROR( LOOKUP(Table1[[#This Row],[Age]],$AO$3:$AO$8,$AP$3:$AP$8), "Out of Range")</f>
        <v>35-45</v>
      </c>
      <c r="Q3375" s="1" t="str">
        <f>TEXT(Table1[[#This Row],[Date Joined]],"DD")</f>
        <v>27</v>
      </c>
      <c r="R3375" s="1" t="str">
        <f>TEXT(Table1[[#This Row],[Date Joined]],"MMM")</f>
        <v>Nov</v>
      </c>
      <c r="S3375" s="1" t="str">
        <f>TEXT(Table1[[#This Row],[Date Joined]],"YYYY")</f>
        <v>2017</v>
      </c>
    </row>
    <row r="3376" spans="1:19" x14ac:dyDescent="0.3">
      <c r="A3376" s="1" t="s">
        <v>3920</v>
      </c>
      <c r="B3376" s="1" t="s">
        <v>97</v>
      </c>
      <c r="C3376" s="1" t="s">
        <v>15</v>
      </c>
      <c r="D3376" s="2">
        <v>32</v>
      </c>
      <c r="E3376" s="1" t="s">
        <v>16</v>
      </c>
      <c r="F3376" s="1" t="s">
        <v>17</v>
      </c>
      <c r="G3376" s="28">
        <v>43088</v>
      </c>
      <c r="H3376" s="3">
        <v>83929.34</v>
      </c>
      <c r="I3376" s="1" t="s">
        <v>49</v>
      </c>
      <c r="J3376" s="1" t="s">
        <v>32</v>
      </c>
      <c r="K3376" s="1" t="s">
        <v>20</v>
      </c>
      <c r="L3376" s="1" t="s">
        <v>28</v>
      </c>
      <c r="M3376" s="1" t="s">
        <v>22</v>
      </c>
      <c r="N3376" s="1" t="s">
        <v>22</v>
      </c>
      <c r="O3376" s="1" t="s">
        <v>20</v>
      </c>
      <c r="P3376" s="1" t="str">
        <f>IFERROR( LOOKUP(Table1[[#This Row],[Age]],$AO$3:$AO$8,$AP$3:$AP$8), "Out of Range")</f>
        <v>26-35</v>
      </c>
      <c r="Q3376" s="1" t="str">
        <f>TEXT(Table1[[#This Row],[Date Joined]],"DD")</f>
        <v>19</v>
      </c>
      <c r="R3376" s="1" t="str">
        <f>TEXT(Table1[[#This Row],[Date Joined]],"MMM")</f>
        <v>Dec</v>
      </c>
      <c r="S3376" s="1" t="str">
        <f>TEXT(Table1[[#This Row],[Date Joined]],"YYYY")</f>
        <v>2017</v>
      </c>
    </row>
    <row r="3377" spans="1:19" x14ac:dyDescent="0.3">
      <c r="A3377" s="1" t="s">
        <v>3957</v>
      </c>
      <c r="B3377" s="1" t="s">
        <v>79</v>
      </c>
      <c r="C3377" s="1" t="s">
        <v>24</v>
      </c>
      <c r="D3377" s="2">
        <v>32</v>
      </c>
      <c r="E3377" s="1" t="s">
        <v>16</v>
      </c>
      <c r="F3377" s="1" t="s">
        <v>26</v>
      </c>
      <c r="G3377" s="28">
        <v>43090</v>
      </c>
      <c r="H3377" s="3">
        <v>15652.88</v>
      </c>
      <c r="I3377" s="1" t="s">
        <v>31</v>
      </c>
      <c r="J3377" s="1" t="s">
        <v>32</v>
      </c>
      <c r="K3377" s="1" t="s">
        <v>28</v>
      </c>
      <c r="L3377" s="1" t="s">
        <v>20</v>
      </c>
      <c r="M3377" s="1" t="s">
        <v>21</v>
      </c>
      <c r="N3377" s="1" t="s">
        <v>29</v>
      </c>
      <c r="O3377" s="1" t="s">
        <v>20</v>
      </c>
      <c r="P3377" s="1" t="str">
        <f>IFERROR( LOOKUP(Table1[[#This Row],[Age]],$AO$3:$AO$8,$AP$3:$AP$8), "Out of Range")</f>
        <v>26-35</v>
      </c>
      <c r="Q3377" s="1" t="str">
        <f>TEXT(Table1[[#This Row],[Date Joined]],"DD")</f>
        <v>21</v>
      </c>
      <c r="R3377" s="1" t="str">
        <f>TEXT(Table1[[#This Row],[Date Joined]],"MMM")</f>
        <v>Dec</v>
      </c>
      <c r="S3377" s="1" t="str">
        <f>TEXT(Table1[[#This Row],[Date Joined]],"YYYY")</f>
        <v>2017</v>
      </c>
    </row>
    <row r="3378" spans="1:19" x14ac:dyDescent="0.3">
      <c r="A3378" s="1" t="s">
        <v>4037</v>
      </c>
      <c r="B3378" s="1" t="s">
        <v>44</v>
      </c>
      <c r="C3378" s="1" t="s">
        <v>15</v>
      </c>
      <c r="D3378" s="2">
        <v>32</v>
      </c>
      <c r="E3378" s="1" t="s">
        <v>16</v>
      </c>
      <c r="F3378" s="1" t="s">
        <v>17</v>
      </c>
      <c r="G3378" s="28">
        <v>43094</v>
      </c>
      <c r="H3378" s="3">
        <v>3127.84</v>
      </c>
      <c r="I3378" s="1" t="s">
        <v>18</v>
      </c>
      <c r="J3378" s="1" t="s">
        <v>27</v>
      </c>
      <c r="K3378" s="1" t="s">
        <v>28</v>
      </c>
      <c r="L3378" s="1" t="s">
        <v>20</v>
      </c>
      <c r="M3378" s="1" t="s">
        <v>22</v>
      </c>
      <c r="N3378" s="1" t="s">
        <v>22</v>
      </c>
      <c r="O3378" s="1" t="s">
        <v>20</v>
      </c>
      <c r="P3378" s="1" t="str">
        <f>IFERROR( LOOKUP(Table1[[#This Row],[Age]],$AO$3:$AO$8,$AP$3:$AP$8), "Out of Range")</f>
        <v>26-35</v>
      </c>
      <c r="Q3378" s="1" t="str">
        <f>TEXT(Table1[[#This Row],[Date Joined]],"DD")</f>
        <v>25</v>
      </c>
      <c r="R3378" s="1" t="str">
        <f>TEXT(Table1[[#This Row],[Date Joined]],"MMM")</f>
        <v>Dec</v>
      </c>
      <c r="S3378" s="1" t="str">
        <f>TEXT(Table1[[#This Row],[Date Joined]],"YYYY")</f>
        <v>2017</v>
      </c>
    </row>
    <row r="3379" spans="1:19" x14ac:dyDescent="0.3">
      <c r="A3379" s="1" t="s">
        <v>4070</v>
      </c>
      <c r="B3379" s="1" t="s">
        <v>43</v>
      </c>
      <c r="C3379" s="1" t="s">
        <v>24</v>
      </c>
      <c r="D3379" s="2">
        <v>32</v>
      </c>
      <c r="E3379" s="1" t="s">
        <v>16</v>
      </c>
      <c r="F3379" s="1" t="s">
        <v>26</v>
      </c>
      <c r="G3379" s="28">
        <v>43096</v>
      </c>
      <c r="H3379" s="3">
        <v>75948.3</v>
      </c>
      <c r="I3379" s="1" t="s">
        <v>31</v>
      </c>
      <c r="J3379" s="1" t="s">
        <v>32</v>
      </c>
      <c r="K3379" s="1" t="s">
        <v>28</v>
      </c>
      <c r="L3379" s="1" t="s">
        <v>28</v>
      </c>
      <c r="M3379" s="1" t="s">
        <v>21</v>
      </c>
      <c r="N3379" s="1" t="s">
        <v>22</v>
      </c>
      <c r="O3379" s="1" t="s">
        <v>28</v>
      </c>
      <c r="P3379" s="1" t="str">
        <f>IFERROR( LOOKUP(Table1[[#This Row],[Age]],$AO$3:$AO$8,$AP$3:$AP$8), "Out of Range")</f>
        <v>26-35</v>
      </c>
      <c r="Q3379" s="1" t="str">
        <f>TEXT(Table1[[#This Row],[Date Joined]],"DD")</f>
        <v>27</v>
      </c>
      <c r="R3379" s="1" t="str">
        <f>TEXT(Table1[[#This Row],[Date Joined]],"MMM")</f>
        <v>Dec</v>
      </c>
      <c r="S3379" s="1" t="str">
        <f>TEXT(Table1[[#This Row],[Date Joined]],"YYYY")</f>
        <v>2017</v>
      </c>
    </row>
    <row r="3380" spans="1:19" x14ac:dyDescent="0.3">
      <c r="A3380" s="1" t="s">
        <v>3487</v>
      </c>
      <c r="B3380" s="1" t="s">
        <v>37</v>
      </c>
      <c r="C3380" s="1" t="s">
        <v>24</v>
      </c>
      <c r="D3380" s="2">
        <v>34</v>
      </c>
      <c r="E3380" s="1" t="s">
        <v>16</v>
      </c>
      <c r="F3380" s="1" t="s">
        <v>17</v>
      </c>
      <c r="G3380" s="28">
        <v>43066</v>
      </c>
      <c r="H3380" s="3">
        <v>91903</v>
      </c>
      <c r="I3380" s="1" t="s">
        <v>18</v>
      </c>
      <c r="J3380" s="1" t="s">
        <v>27</v>
      </c>
      <c r="K3380" s="1" t="s">
        <v>28</v>
      </c>
      <c r="L3380" s="1" t="s">
        <v>20</v>
      </c>
      <c r="M3380" s="1" t="s">
        <v>21</v>
      </c>
      <c r="N3380" s="1" t="s">
        <v>22</v>
      </c>
      <c r="O3380" s="1" t="s">
        <v>20</v>
      </c>
      <c r="P3380" s="1" t="str">
        <f>IFERROR( LOOKUP(Table1[[#This Row],[Age]],$AO$3:$AO$8,$AP$3:$AP$8), "Out of Range")</f>
        <v>26-35</v>
      </c>
      <c r="Q3380" s="1" t="str">
        <f>TEXT(Table1[[#This Row],[Date Joined]],"DD")</f>
        <v>27</v>
      </c>
      <c r="R3380" s="1" t="str">
        <f>TEXT(Table1[[#This Row],[Date Joined]],"MMM")</f>
        <v>Nov</v>
      </c>
      <c r="S3380" s="1" t="str">
        <f>TEXT(Table1[[#This Row],[Date Joined]],"YYYY")</f>
        <v>2017</v>
      </c>
    </row>
    <row r="3381" spans="1:19" x14ac:dyDescent="0.3">
      <c r="A3381" s="1" t="s">
        <v>3488</v>
      </c>
      <c r="B3381" s="1" t="s">
        <v>94</v>
      </c>
      <c r="C3381" s="1" t="s">
        <v>15</v>
      </c>
      <c r="D3381" s="2">
        <v>20</v>
      </c>
      <c r="E3381" s="1" t="s">
        <v>16</v>
      </c>
      <c r="F3381" s="1" t="s">
        <v>17</v>
      </c>
      <c r="G3381" s="28">
        <v>43066</v>
      </c>
      <c r="H3381" s="3">
        <v>17065.07</v>
      </c>
      <c r="I3381" s="1" t="s">
        <v>49</v>
      </c>
      <c r="J3381" s="1" t="s">
        <v>22</v>
      </c>
      <c r="K3381" s="1" t="s">
        <v>28</v>
      </c>
      <c r="L3381" s="1" t="s">
        <v>20</v>
      </c>
      <c r="M3381" s="1" t="s">
        <v>21</v>
      </c>
      <c r="N3381" s="1" t="s">
        <v>29</v>
      </c>
      <c r="O3381" s="1" t="s">
        <v>20</v>
      </c>
      <c r="P3381" s="1" t="str">
        <f>IFERROR( LOOKUP(Table1[[#This Row],[Age]],$AO$3:$AO$8,$AP$3:$AP$8), "Out of Range")</f>
        <v>15-25</v>
      </c>
      <c r="Q3381" s="1" t="str">
        <f>TEXT(Table1[[#This Row],[Date Joined]],"DD")</f>
        <v>27</v>
      </c>
      <c r="R3381" s="1" t="str">
        <f>TEXT(Table1[[#This Row],[Date Joined]],"MMM")</f>
        <v>Nov</v>
      </c>
      <c r="S3381" s="1" t="str">
        <f>TEXT(Table1[[#This Row],[Date Joined]],"YYYY")</f>
        <v>2017</v>
      </c>
    </row>
    <row r="3382" spans="1:19" x14ac:dyDescent="0.3">
      <c r="A3382" s="1" t="s">
        <v>3489</v>
      </c>
      <c r="B3382" s="1" t="s">
        <v>108</v>
      </c>
      <c r="C3382" s="1" t="s">
        <v>24</v>
      </c>
      <c r="D3382" s="2">
        <v>23</v>
      </c>
      <c r="E3382" s="1" t="s">
        <v>16</v>
      </c>
      <c r="F3382" s="1" t="s">
        <v>41</v>
      </c>
      <c r="G3382" s="28">
        <v>43066</v>
      </c>
      <c r="H3382" s="3">
        <v>8109.3</v>
      </c>
      <c r="I3382" s="1" t="s">
        <v>31</v>
      </c>
      <c r="J3382" s="1" t="s">
        <v>27</v>
      </c>
      <c r="K3382" s="1" t="s">
        <v>28</v>
      </c>
      <c r="L3382" s="1" t="s">
        <v>20</v>
      </c>
      <c r="M3382" s="1" t="s">
        <v>21</v>
      </c>
      <c r="N3382" s="1" t="s">
        <v>38</v>
      </c>
      <c r="O3382" s="1" t="s">
        <v>20</v>
      </c>
      <c r="P3382" s="1" t="str">
        <f>IFERROR( LOOKUP(Table1[[#This Row],[Age]],$AO$3:$AO$8,$AP$3:$AP$8), "Out of Range")</f>
        <v>15-25</v>
      </c>
      <c r="Q3382" s="1" t="str">
        <f>TEXT(Table1[[#This Row],[Date Joined]],"DD")</f>
        <v>27</v>
      </c>
      <c r="R3382" s="1" t="str">
        <f>TEXT(Table1[[#This Row],[Date Joined]],"MMM")</f>
        <v>Nov</v>
      </c>
      <c r="S3382" s="1" t="str">
        <f>TEXT(Table1[[#This Row],[Date Joined]],"YYYY")</f>
        <v>2017</v>
      </c>
    </row>
    <row r="3383" spans="1:19" x14ac:dyDescent="0.3">
      <c r="A3383" s="1" t="s">
        <v>3490</v>
      </c>
      <c r="B3383" s="1" t="s">
        <v>51</v>
      </c>
      <c r="C3383" s="1" t="s">
        <v>24</v>
      </c>
      <c r="D3383" s="2">
        <v>41</v>
      </c>
      <c r="E3383" s="1" t="s">
        <v>16</v>
      </c>
      <c r="F3383" s="1" t="s">
        <v>17</v>
      </c>
      <c r="G3383" s="28">
        <v>43066</v>
      </c>
      <c r="H3383" s="3">
        <v>64049.39</v>
      </c>
      <c r="I3383" s="1" t="s">
        <v>18</v>
      </c>
      <c r="J3383" s="1" t="s">
        <v>27</v>
      </c>
      <c r="K3383" s="1" t="s">
        <v>28</v>
      </c>
      <c r="L3383" s="1" t="s">
        <v>20</v>
      </c>
      <c r="M3383" s="1" t="s">
        <v>22</v>
      </c>
      <c r="N3383" s="1" t="s">
        <v>22</v>
      </c>
      <c r="O3383" s="1" t="s">
        <v>20</v>
      </c>
      <c r="P3383" s="1" t="str">
        <f>IFERROR( LOOKUP(Table1[[#This Row],[Age]],$AO$3:$AO$8,$AP$3:$AP$8), "Out of Range")</f>
        <v>35-45</v>
      </c>
      <c r="Q3383" s="1" t="str">
        <f>TEXT(Table1[[#This Row],[Date Joined]],"DD")</f>
        <v>27</v>
      </c>
      <c r="R3383" s="1" t="str">
        <f>TEXT(Table1[[#This Row],[Date Joined]],"MMM")</f>
        <v>Nov</v>
      </c>
      <c r="S3383" s="1" t="str">
        <f>TEXT(Table1[[#This Row],[Date Joined]],"YYYY")</f>
        <v>2017</v>
      </c>
    </row>
    <row r="3384" spans="1:19" x14ac:dyDescent="0.3">
      <c r="A3384" s="1" t="s">
        <v>3491</v>
      </c>
      <c r="B3384" s="1" t="s">
        <v>100</v>
      </c>
      <c r="C3384" s="1" t="s">
        <v>15</v>
      </c>
      <c r="D3384" s="2">
        <v>47</v>
      </c>
      <c r="E3384" s="1" t="s">
        <v>16</v>
      </c>
      <c r="F3384" s="1" t="s">
        <v>17</v>
      </c>
      <c r="G3384" s="28">
        <v>43066</v>
      </c>
      <c r="H3384" s="3">
        <v>9896.58</v>
      </c>
      <c r="I3384" s="1" t="s">
        <v>18</v>
      </c>
      <c r="J3384" s="1" t="s">
        <v>22</v>
      </c>
      <c r="K3384" s="1" t="s">
        <v>28</v>
      </c>
      <c r="L3384" s="1" t="s">
        <v>20</v>
      </c>
      <c r="M3384" s="1" t="s">
        <v>21</v>
      </c>
      <c r="N3384" s="1" t="s">
        <v>29</v>
      </c>
      <c r="O3384" s="1" t="s">
        <v>20</v>
      </c>
      <c r="P3384" s="1" t="str">
        <f>IFERROR( LOOKUP(Table1[[#This Row],[Age]],$AO$3:$AO$8,$AP$3:$AP$8), "Out of Range")</f>
        <v>45-55</v>
      </c>
      <c r="Q3384" s="1" t="str">
        <f>TEXT(Table1[[#This Row],[Date Joined]],"DD")</f>
        <v>27</v>
      </c>
      <c r="R3384" s="1" t="str">
        <f>TEXT(Table1[[#This Row],[Date Joined]],"MMM")</f>
        <v>Nov</v>
      </c>
      <c r="S3384" s="1" t="str">
        <f>TEXT(Table1[[#This Row],[Date Joined]],"YYYY")</f>
        <v>2017</v>
      </c>
    </row>
    <row r="3385" spans="1:19" x14ac:dyDescent="0.3">
      <c r="A3385" s="1" t="s">
        <v>3492</v>
      </c>
      <c r="B3385" s="1" t="s">
        <v>88</v>
      </c>
      <c r="C3385" s="1" t="s">
        <v>15</v>
      </c>
      <c r="D3385" s="2">
        <v>47</v>
      </c>
      <c r="E3385" s="1" t="s">
        <v>16</v>
      </c>
      <c r="F3385" s="1" t="s">
        <v>41</v>
      </c>
      <c r="G3385" s="28">
        <v>43066</v>
      </c>
      <c r="H3385" s="3">
        <v>34883.43</v>
      </c>
      <c r="I3385" s="1" t="s">
        <v>18</v>
      </c>
      <c r="J3385" s="1" t="s">
        <v>27</v>
      </c>
      <c r="K3385" s="1" t="s">
        <v>28</v>
      </c>
      <c r="L3385" s="1" t="s">
        <v>20</v>
      </c>
      <c r="M3385" s="1" t="s">
        <v>21</v>
      </c>
      <c r="N3385" s="1" t="s">
        <v>22</v>
      </c>
      <c r="O3385" s="1" t="s">
        <v>20</v>
      </c>
      <c r="P3385" s="1" t="str">
        <f>IFERROR( LOOKUP(Table1[[#This Row],[Age]],$AO$3:$AO$8,$AP$3:$AP$8), "Out of Range")</f>
        <v>45-55</v>
      </c>
      <c r="Q3385" s="1" t="str">
        <f>TEXT(Table1[[#This Row],[Date Joined]],"DD")</f>
        <v>27</v>
      </c>
      <c r="R3385" s="1" t="str">
        <f>TEXT(Table1[[#This Row],[Date Joined]],"MMM")</f>
        <v>Nov</v>
      </c>
      <c r="S3385" s="1" t="str">
        <f>TEXT(Table1[[#This Row],[Date Joined]],"YYYY")</f>
        <v>2017</v>
      </c>
    </row>
    <row r="3386" spans="1:19" x14ac:dyDescent="0.3">
      <c r="A3386" s="1" t="s">
        <v>117</v>
      </c>
      <c r="B3386" s="1" t="s">
        <v>35</v>
      </c>
      <c r="C3386" s="1" t="s">
        <v>24</v>
      </c>
      <c r="D3386" s="2">
        <v>33</v>
      </c>
      <c r="E3386" s="1" t="s">
        <v>34</v>
      </c>
      <c r="F3386" s="1" t="s">
        <v>17</v>
      </c>
      <c r="G3386" s="28">
        <v>42746</v>
      </c>
      <c r="H3386" s="3">
        <v>110870.69</v>
      </c>
      <c r="I3386" s="1" t="s">
        <v>18</v>
      </c>
      <c r="J3386" s="1" t="s">
        <v>32</v>
      </c>
      <c r="K3386" s="1" t="s">
        <v>28</v>
      </c>
      <c r="L3386" s="1" t="s">
        <v>20</v>
      </c>
      <c r="M3386" s="1" t="s">
        <v>22</v>
      </c>
      <c r="N3386" s="1" t="s">
        <v>22</v>
      </c>
      <c r="O3386" s="1" t="s">
        <v>20</v>
      </c>
      <c r="P3386" s="1" t="str">
        <f>IFERROR( LOOKUP(Table1[[#This Row],[Age]],$AO$3:$AO$8,$AP$3:$AP$8), "Out of Range")</f>
        <v>26-35</v>
      </c>
      <c r="Q3386" s="1" t="str">
        <f>TEXT(Table1[[#This Row],[Date Joined]],"DD")</f>
        <v>11</v>
      </c>
      <c r="R3386" s="1" t="str">
        <f>TEXT(Table1[[#This Row],[Date Joined]],"MMM")</f>
        <v>Jan</v>
      </c>
      <c r="S3386" s="1" t="str">
        <f>TEXT(Table1[[#This Row],[Date Joined]],"YYYY")</f>
        <v>2017</v>
      </c>
    </row>
    <row r="3387" spans="1:19" x14ac:dyDescent="0.3">
      <c r="A3387" s="1" t="s">
        <v>3494</v>
      </c>
      <c r="B3387" s="1" t="s">
        <v>64</v>
      </c>
      <c r="C3387" s="1" t="s">
        <v>24</v>
      </c>
      <c r="D3387" s="2">
        <v>54</v>
      </c>
      <c r="E3387" s="1" t="s">
        <v>16</v>
      </c>
      <c r="F3387" s="1" t="s">
        <v>17</v>
      </c>
      <c r="G3387" s="28">
        <v>43066</v>
      </c>
      <c r="H3387" s="3">
        <v>32227.73</v>
      </c>
      <c r="I3387" s="1" t="s">
        <v>31</v>
      </c>
      <c r="J3387" s="1" t="s">
        <v>32</v>
      </c>
      <c r="K3387" s="1" t="s">
        <v>20</v>
      </c>
      <c r="L3387" s="1" t="s">
        <v>20</v>
      </c>
      <c r="M3387" s="1" t="s">
        <v>21</v>
      </c>
      <c r="N3387" s="1" t="s">
        <v>69</v>
      </c>
      <c r="O3387" s="1" t="s">
        <v>28</v>
      </c>
      <c r="P3387" s="1" t="str">
        <f>IFERROR( LOOKUP(Table1[[#This Row],[Age]],$AO$3:$AO$8,$AP$3:$AP$8), "Out of Range")</f>
        <v>45-55</v>
      </c>
      <c r="Q3387" s="1" t="str">
        <f>TEXT(Table1[[#This Row],[Date Joined]],"DD")</f>
        <v>27</v>
      </c>
      <c r="R3387" s="1" t="str">
        <f>TEXT(Table1[[#This Row],[Date Joined]],"MMM")</f>
        <v>Nov</v>
      </c>
      <c r="S3387" s="1" t="str">
        <f>TEXT(Table1[[#This Row],[Date Joined]],"YYYY")</f>
        <v>2017</v>
      </c>
    </row>
    <row r="3388" spans="1:19" x14ac:dyDescent="0.3">
      <c r="A3388" s="1" t="s">
        <v>136</v>
      </c>
      <c r="B3388" s="1" t="s">
        <v>51</v>
      </c>
      <c r="C3388" s="1" t="s">
        <v>24</v>
      </c>
      <c r="D3388" s="2">
        <v>33</v>
      </c>
      <c r="E3388" s="1" t="s">
        <v>16</v>
      </c>
      <c r="F3388" s="1" t="s">
        <v>17</v>
      </c>
      <c r="G3388" s="28">
        <v>42760</v>
      </c>
      <c r="H3388" s="3">
        <v>5115.78</v>
      </c>
      <c r="I3388" s="1" t="s">
        <v>18</v>
      </c>
      <c r="J3388" s="1" t="s">
        <v>22</v>
      </c>
      <c r="K3388" s="1" t="s">
        <v>20</v>
      </c>
      <c r="L3388" s="1" t="s">
        <v>20</v>
      </c>
      <c r="M3388" s="1" t="s">
        <v>53</v>
      </c>
      <c r="N3388" s="1" t="s">
        <v>29</v>
      </c>
      <c r="O3388" s="1" t="s">
        <v>20</v>
      </c>
      <c r="P3388" s="1" t="str">
        <f>IFERROR( LOOKUP(Table1[[#This Row],[Age]],$AO$3:$AO$8,$AP$3:$AP$8), "Out of Range")</f>
        <v>26-35</v>
      </c>
      <c r="Q3388" s="1" t="str">
        <f>TEXT(Table1[[#This Row],[Date Joined]],"DD")</f>
        <v>25</v>
      </c>
      <c r="R3388" s="1" t="str">
        <f>TEXT(Table1[[#This Row],[Date Joined]],"MMM")</f>
        <v>Jan</v>
      </c>
      <c r="S3388" s="1" t="str">
        <f>TEXT(Table1[[#This Row],[Date Joined]],"YYYY")</f>
        <v>2017</v>
      </c>
    </row>
    <row r="3389" spans="1:19" x14ac:dyDescent="0.3">
      <c r="A3389" s="1" t="s">
        <v>3496</v>
      </c>
      <c r="B3389" s="1" t="s">
        <v>48</v>
      </c>
      <c r="C3389" s="1" t="s">
        <v>24</v>
      </c>
      <c r="D3389" s="2">
        <v>35</v>
      </c>
      <c r="E3389" s="1" t="s">
        <v>16</v>
      </c>
      <c r="F3389" s="1" t="s">
        <v>17</v>
      </c>
      <c r="G3389" s="28">
        <v>43066</v>
      </c>
      <c r="H3389" s="3">
        <v>8361.64</v>
      </c>
      <c r="I3389" s="1" t="s">
        <v>31</v>
      </c>
      <c r="J3389" s="1" t="s">
        <v>32</v>
      </c>
      <c r="K3389" s="1" t="s">
        <v>28</v>
      </c>
      <c r="L3389" s="1" t="s">
        <v>20</v>
      </c>
      <c r="M3389" s="1" t="s">
        <v>22</v>
      </c>
      <c r="N3389" s="1" t="s">
        <v>22</v>
      </c>
      <c r="O3389" s="1" t="s">
        <v>20</v>
      </c>
      <c r="P3389" s="1" t="str">
        <f>IFERROR( LOOKUP(Table1[[#This Row],[Age]],$AO$3:$AO$8,$AP$3:$AP$8), "Out of Range")</f>
        <v>35-45</v>
      </c>
      <c r="Q3389" s="1" t="str">
        <f>TEXT(Table1[[#This Row],[Date Joined]],"DD")</f>
        <v>27</v>
      </c>
      <c r="R3389" s="1" t="str">
        <f>TEXT(Table1[[#This Row],[Date Joined]],"MMM")</f>
        <v>Nov</v>
      </c>
      <c r="S3389" s="1" t="str">
        <f>TEXT(Table1[[#This Row],[Date Joined]],"YYYY")</f>
        <v>2017</v>
      </c>
    </row>
    <row r="3390" spans="1:19" x14ac:dyDescent="0.3">
      <c r="A3390" s="1" t="s">
        <v>145</v>
      </c>
      <c r="B3390" s="1" t="s">
        <v>59</v>
      </c>
      <c r="C3390" s="1" t="s">
        <v>24</v>
      </c>
      <c r="D3390" s="2">
        <v>33</v>
      </c>
      <c r="E3390" s="1" t="s">
        <v>16</v>
      </c>
      <c r="F3390" s="1" t="s">
        <v>17</v>
      </c>
      <c r="G3390" s="28">
        <v>42766</v>
      </c>
      <c r="H3390" s="3">
        <v>30602.06</v>
      </c>
      <c r="I3390" s="1" t="s">
        <v>49</v>
      </c>
      <c r="J3390" s="1" t="s">
        <v>19</v>
      </c>
      <c r="K3390" s="1" t="s">
        <v>20</v>
      </c>
      <c r="L3390" s="1" t="s">
        <v>20</v>
      </c>
      <c r="M3390" s="1" t="s">
        <v>53</v>
      </c>
      <c r="N3390" s="1" t="s">
        <v>22</v>
      </c>
      <c r="O3390" s="1" t="s">
        <v>28</v>
      </c>
      <c r="P3390" s="1" t="str">
        <f>IFERROR( LOOKUP(Table1[[#This Row],[Age]],$AO$3:$AO$8,$AP$3:$AP$8), "Out of Range")</f>
        <v>26-35</v>
      </c>
      <c r="Q3390" s="1" t="str">
        <f>TEXT(Table1[[#This Row],[Date Joined]],"DD")</f>
        <v>31</v>
      </c>
      <c r="R3390" s="1" t="str">
        <f>TEXT(Table1[[#This Row],[Date Joined]],"MMM")</f>
        <v>Jan</v>
      </c>
      <c r="S3390" s="1" t="str">
        <f>TEXT(Table1[[#This Row],[Date Joined]],"YYYY")</f>
        <v>2017</v>
      </c>
    </row>
    <row r="3391" spans="1:19" x14ac:dyDescent="0.3">
      <c r="A3391" s="1" t="s">
        <v>3498</v>
      </c>
      <c r="B3391" s="1" t="s">
        <v>44</v>
      </c>
      <c r="C3391" s="1" t="s">
        <v>24</v>
      </c>
      <c r="D3391" s="2">
        <v>35</v>
      </c>
      <c r="E3391" s="1" t="s">
        <v>16</v>
      </c>
      <c r="F3391" s="1" t="s">
        <v>41</v>
      </c>
      <c r="G3391" s="28">
        <v>43066</v>
      </c>
      <c r="H3391" s="3">
        <v>81627.820000000007</v>
      </c>
      <c r="I3391" s="1" t="s">
        <v>49</v>
      </c>
      <c r="J3391" s="1" t="s">
        <v>27</v>
      </c>
      <c r="K3391" s="1" t="s">
        <v>28</v>
      </c>
      <c r="L3391" s="1" t="s">
        <v>20</v>
      </c>
      <c r="M3391" s="1" t="s">
        <v>22</v>
      </c>
      <c r="N3391" s="1" t="s">
        <v>22</v>
      </c>
      <c r="O3391" s="1" t="s">
        <v>20</v>
      </c>
      <c r="P3391" s="1" t="str">
        <f>IFERROR( LOOKUP(Table1[[#This Row],[Age]],$AO$3:$AO$8,$AP$3:$AP$8), "Out of Range")</f>
        <v>35-45</v>
      </c>
      <c r="Q3391" s="1" t="str">
        <f>TEXT(Table1[[#This Row],[Date Joined]],"DD")</f>
        <v>27</v>
      </c>
      <c r="R3391" s="1" t="str">
        <f>TEXT(Table1[[#This Row],[Date Joined]],"MMM")</f>
        <v>Nov</v>
      </c>
      <c r="S3391" s="1" t="str">
        <f>TEXT(Table1[[#This Row],[Date Joined]],"YYYY")</f>
        <v>2017</v>
      </c>
    </row>
    <row r="3392" spans="1:19" x14ac:dyDescent="0.3">
      <c r="A3392" s="1" t="s">
        <v>3499</v>
      </c>
      <c r="B3392" s="1" t="s">
        <v>23</v>
      </c>
      <c r="C3392" s="1" t="s">
        <v>15</v>
      </c>
      <c r="D3392" s="2">
        <v>42</v>
      </c>
      <c r="E3392" s="1" t="s">
        <v>16</v>
      </c>
      <c r="F3392" s="1" t="s">
        <v>26</v>
      </c>
      <c r="G3392" s="28">
        <v>43066</v>
      </c>
      <c r="H3392" s="3">
        <v>106580.22</v>
      </c>
      <c r="I3392" s="1" t="s">
        <v>18</v>
      </c>
      <c r="J3392" s="1" t="s">
        <v>19</v>
      </c>
      <c r="K3392" s="1" t="s">
        <v>28</v>
      </c>
      <c r="L3392" s="1" t="s">
        <v>28</v>
      </c>
      <c r="M3392" s="1" t="s">
        <v>21</v>
      </c>
      <c r="N3392" s="1" t="s">
        <v>22</v>
      </c>
      <c r="O3392" s="1" t="s">
        <v>20</v>
      </c>
      <c r="P3392" s="1" t="str">
        <f>IFERROR( LOOKUP(Table1[[#This Row],[Age]],$AO$3:$AO$8,$AP$3:$AP$8), "Out of Range")</f>
        <v>35-45</v>
      </c>
      <c r="Q3392" s="1" t="str">
        <f>TEXT(Table1[[#This Row],[Date Joined]],"DD")</f>
        <v>27</v>
      </c>
      <c r="R3392" s="1" t="str">
        <f>TEXT(Table1[[#This Row],[Date Joined]],"MMM")</f>
        <v>Nov</v>
      </c>
      <c r="S3392" s="1" t="str">
        <f>TEXT(Table1[[#This Row],[Date Joined]],"YYYY")</f>
        <v>2017</v>
      </c>
    </row>
    <row r="3393" spans="1:19" x14ac:dyDescent="0.3">
      <c r="A3393" s="1" t="s">
        <v>165</v>
      </c>
      <c r="B3393" s="1" t="s">
        <v>73</v>
      </c>
      <c r="C3393" s="1" t="s">
        <v>24</v>
      </c>
      <c r="D3393" s="2">
        <v>33</v>
      </c>
      <c r="E3393" s="1" t="s">
        <v>16</v>
      </c>
      <c r="F3393" s="1" t="s">
        <v>26</v>
      </c>
      <c r="G3393" s="28">
        <v>42778</v>
      </c>
      <c r="H3393" s="3">
        <v>86616.27</v>
      </c>
      <c r="I3393" s="1" t="s">
        <v>18</v>
      </c>
      <c r="J3393" s="1" t="s">
        <v>27</v>
      </c>
      <c r="K3393" s="1" t="s">
        <v>20</v>
      </c>
      <c r="L3393" s="1" t="s">
        <v>28</v>
      </c>
      <c r="M3393" s="1" t="s">
        <v>53</v>
      </c>
      <c r="N3393" s="1" t="s">
        <v>22</v>
      </c>
      <c r="O3393" s="1" t="s">
        <v>20</v>
      </c>
      <c r="P3393" s="1" t="str">
        <f>IFERROR( LOOKUP(Table1[[#This Row],[Age]],$AO$3:$AO$8,$AP$3:$AP$8), "Out of Range")</f>
        <v>26-35</v>
      </c>
      <c r="Q3393" s="1" t="str">
        <f>TEXT(Table1[[#This Row],[Date Joined]],"DD")</f>
        <v>12</v>
      </c>
      <c r="R3393" s="1" t="str">
        <f>TEXT(Table1[[#This Row],[Date Joined]],"MMM")</f>
        <v>Feb</v>
      </c>
      <c r="S3393" s="1" t="str">
        <f>TEXT(Table1[[#This Row],[Date Joined]],"YYYY")</f>
        <v>2017</v>
      </c>
    </row>
    <row r="3394" spans="1:19" x14ac:dyDescent="0.3">
      <c r="A3394" s="1" t="s">
        <v>3501</v>
      </c>
      <c r="B3394" s="1" t="s">
        <v>99</v>
      </c>
      <c r="C3394" s="1" t="s">
        <v>15</v>
      </c>
      <c r="D3394" s="2">
        <v>38</v>
      </c>
      <c r="E3394" s="1" t="s">
        <v>16</v>
      </c>
      <c r="F3394" s="1" t="s">
        <v>17</v>
      </c>
      <c r="G3394" s="28">
        <v>43066</v>
      </c>
      <c r="H3394" s="3">
        <v>20669.79</v>
      </c>
      <c r="I3394" s="1" t="s">
        <v>18</v>
      </c>
      <c r="J3394" s="1" t="s">
        <v>27</v>
      </c>
      <c r="K3394" s="1" t="s">
        <v>28</v>
      </c>
      <c r="L3394" s="1" t="s">
        <v>20</v>
      </c>
      <c r="M3394" s="1" t="s">
        <v>53</v>
      </c>
      <c r="N3394" s="1" t="s">
        <v>22</v>
      </c>
      <c r="O3394" s="1" t="s">
        <v>20</v>
      </c>
      <c r="P3394" s="1" t="str">
        <f>IFERROR( LOOKUP(Table1[[#This Row],[Age]],$AO$3:$AO$8,$AP$3:$AP$8), "Out of Range")</f>
        <v>35-45</v>
      </c>
      <c r="Q3394" s="1" t="str">
        <f>TEXT(Table1[[#This Row],[Date Joined]],"DD")</f>
        <v>27</v>
      </c>
      <c r="R3394" s="1" t="str">
        <f>TEXT(Table1[[#This Row],[Date Joined]],"MMM")</f>
        <v>Nov</v>
      </c>
      <c r="S3394" s="1" t="str">
        <f>TEXT(Table1[[#This Row],[Date Joined]],"YYYY")</f>
        <v>2017</v>
      </c>
    </row>
    <row r="3395" spans="1:19" x14ac:dyDescent="0.3">
      <c r="A3395" s="1" t="s">
        <v>255</v>
      </c>
      <c r="B3395" s="1" t="s">
        <v>46</v>
      </c>
      <c r="C3395" s="1" t="s">
        <v>15</v>
      </c>
      <c r="D3395" s="2">
        <v>33</v>
      </c>
      <c r="E3395" s="1" t="s">
        <v>16</v>
      </c>
      <c r="F3395" s="1" t="s">
        <v>17</v>
      </c>
      <c r="G3395" s="28">
        <v>42830</v>
      </c>
      <c r="H3395" s="3">
        <v>7372.88</v>
      </c>
      <c r="I3395" s="1" t="s">
        <v>18</v>
      </c>
      <c r="J3395" s="1" t="s">
        <v>19</v>
      </c>
      <c r="K3395" s="1" t="s">
        <v>20</v>
      </c>
      <c r="L3395" s="1" t="s">
        <v>28</v>
      </c>
      <c r="M3395" s="1" t="s">
        <v>22</v>
      </c>
      <c r="N3395" s="1" t="s">
        <v>22</v>
      </c>
      <c r="O3395" s="1" t="s">
        <v>20</v>
      </c>
      <c r="P3395" s="1" t="str">
        <f>IFERROR( LOOKUP(Table1[[#This Row],[Age]],$AO$3:$AO$8,$AP$3:$AP$8), "Out of Range")</f>
        <v>26-35</v>
      </c>
      <c r="Q3395" s="1" t="str">
        <f>TEXT(Table1[[#This Row],[Date Joined]],"DD")</f>
        <v>05</v>
      </c>
      <c r="R3395" s="1" t="str">
        <f>TEXT(Table1[[#This Row],[Date Joined]],"MMM")</f>
        <v>Apr</v>
      </c>
      <c r="S3395" s="1" t="str">
        <f>TEXT(Table1[[#This Row],[Date Joined]],"YYYY")</f>
        <v>2017</v>
      </c>
    </row>
    <row r="3396" spans="1:19" x14ac:dyDescent="0.3">
      <c r="A3396" s="1" t="s">
        <v>257</v>
      </c>
      <c r="B3396" s="1" t="s">
        <v>68</v>
      </c>
      <c r="C3396" s="1" t="s">
        <v>15</v>
      </c>
      <c r="D3396" s="2">
        <v>33</v>
      </c>
      <c r="E3396" s="1" t="s">
        <v>16</v>
      </c>
      <c r="F3396" s="1" t="s">
        <v>17</v>
      </c>
      <c r="G3396" s="28">
        <v>42830</v>
      </c>
      <c r="H3396" s="3">
        <v>48456.88</v>
      </c>
      <c r="I3396" s="1" t="s">
        <v>18</v>
      </c>
      <c r="J3396" s="1" t="s">
        <v>27</v>
      </c>
      <c r="K3396" s="1" t="s">
        <v>28</v>
      </c>
      <c r="L3396" s="1" t="s">
        <v>20</v>
      </c>
      <c r="M3396" s="1" t="s">
        <v>21</v>
      </c>
      <c r="N3396" s="1" t="s">
        <v>38</v>
      </c>
      <c r="O3396" s="1" t="s">
        <v>20</v>
      </c>
      <c r="P3396" s="1" t="str">
        <f>IFERROR( LOOKUP(Table1[[#This Row],[Age]],$AO$3:$AO$8,$AP$3:$AP$8), "Out of Range")</f>
        <v>26-35</v>
      </c>
      <c r="Q3396" s="1" t="str">
        <f>TEXT(Table1[[#This Row],[Date Joined]],"DD")</f>
        <v>05</v>
      </c>
      <c r="R3396" s="1" t="str">
        <f>TEXT(Table1[[#This Row],[Date Joined]],"MMM")</f>
        <v>Apr</v>
      </c>
      <c r="S3396" s="1" t="str">
        <f>TEXT(Table1[[#This Row],[Date Joined]],"YYYY")</f>
        <v>2017</v>
      </c>
    </row>
    <row r="3397" spans="1:19" x14ac:dyDescent="0.3">
      <c r="A3397" s="1" t="s">
        <v>3504</v>
      </c>
      <c r="B3397" s="1" t="s">
        <v>43</v>
      </c>
      <c r="C3397" s="1" t="s">
        <v>15</v>
      </c>
      <c r="D3397" s="2">
        <v>44</v>
      </c>
      <c r="E3397" s="1" t="s">
        <v>16</v>
      </c>
      <c r="F3397" s="1" t="s">
        <v>17</v>
      </c>
      <c r="G3397" s="28">
        <v>43066</v>
      </c>
      <c r="H3397" s="3">
        <v>46362.01</v>
      </c>
      <c r="I3397" s="1" t="s">
        <v>18</v>
      </c>
      <c r="J3397" s="1" t="s">
        <v>27</v>
      </c>
      <c r="K3397" s="1" t="s">
        <v>28</v>
      </c>
      <c r="L3397" s="1" t="s">
        <v>20</v>
      </c>
      <c r="M3397" s="1" t="s">
        <v>22</v>
      </c>
      <c r="N3397" s="1" t="s">
        <v>22</v>
      </c>
      <c r="O3397" s="1" t="s">
        <v>20</v>
      </c>
      <c r="P3397" s="1" t="str">
        <f>IFERROR( LOOKUP(Table1[[#This Row],[Age]],$AO$3:$AO$8,$AP$3:$AP$8), "Out of Range")</f>
        <v>35-45</v>
      </c>
      <c r="Q3397" s="1" t="str">
        <f>TEXT(Table1[[#This Row],[Date Joined]],"DD")</f>
        <v>27</v>
      </c>
      <c r="R3397" s="1" t="str">
        <f>TEXT(Table1[[#This Row],[Date Joined]],"MMM")</f>
        <v>Nov</v>
      </c>
      <c r="S3397" s="1" t="str">
        <f>TEXT(Table1[[#This Row],[Date Joined]],"YYYY")</f>
        <v>2017</v>
      </c>
    </row>
    <row r="3398" spans="1:19" x14ac:dyDescent="0.3">
      <c r="A3398" s="1" t="s">
        <v>259</v>
      </c>
      <c r="B3398" s="1" t="s">
        <v>95</v>
      </c>
      <c r="C3398" s="1" t="s">
        <v>15</v>
      </c>
      <c r="D3398" s="2">
        <v>33</v>
      </c>
      <c r="E3398" s="1" t="s">
        <v>16</v>
      </c>
      <c r="F3398" s="1" t="s">
        <v>17</v>
      </c>
      <c r="G3398" s="28">
        <v>42830</v>
      </c>
      <c r="H3398" s="3">
        <v>7700.42</v>
      </c>
      <c r="I3398" s="1" t="s">
        <v>18</v>
      </c>
      <c r="J3398" s="1" t="s">
        <v>22</v>
      </c>
      <c r="K3398" s="1" t="s">
        <v>28</v>
      </c>
      <c r="L3398" s="1" t="s">
        <v>20</v>
      </c>
      <c r="M3398" s="1" t="s">
        <v>22</v>
      </c>
      <c r="N3398" s="1" t="s">
        <v>22</v>
      </c>
      <c r="O3398" s="1" t="s">
        <v>20</v>
      </c>
      <c r="P3398" s="1" t="str">
        <f>IFERROR( LOOKUP(Table1[[#This Row],[Age]],$AO$3:$AO$8,$AP$3:$AP$8), "Out of Range")</f>
        <v>26-35</v>
      </c>
      <c r="Q3398" s="1" t="str">
        <f>TEXT(Table1[[#This Row],[Date Joined]],"DD")</f>
        <v>05</v>
      </c>
      <c r="R3398" s="1" t="str">
        <f>TEXT(Table1[[#This Row],[Date Joined]],"MMM")</f>
        <v>Apr</v>
      </c>
      <c r="S3398" s="1" t="str">
        <f>TEXT(Table1[[#This Row],[Date Joined]],"YYYY")</f>
        <v>2017</v>
      </c>
    </row>
    <row r="3399" spans="1:19" x14ac:dyDescent="0.3">
      <c r="A3399" s="1" t="s">
        <v>3506</v>
      </c>
      <c r="B3399" s="1" t="s">
        <v>98</v>
      </c>
      <c r="C3399" s="1" t="s">
        <v>15</v>
      </c>
      <c r="D3399" s="2">
        <v>41</v>
      </c>
      <c r="E3399" s="1" t="s">
        <v>16</v>
      </c>
      <c r="F3399" s="1" t="s">
        <v>17</v>
      </c>
      <c r="G3399" s="28">
        <v>43066</v>
      </c>
      <c r="H3399" s="3">
        <v>16572.939999999999</v>
      </c>
      <c r="I3399" s="1" t="s">
        <v>18</v>
      </c>
      <c r="J3399" s="1" t="s">
        <v>27</v>
      </c>
      <c r="K3399" s="1" t="s">
        <v>28</v>
      </c>
      <c r="L3399" s="1" t="s">
        <v>20</v>
      </c>
      <c r="M3399" s="1" t="s">
        <v>22</v>
      </c>
      <c r="N3399" s="1" t="s">
        <v>22</v>
      </c>
      <c r="O3399" s="1" t="s">
        <v>20</v>
      </c>
      <c r="P3399" s="1" t="str">
        <f>IFERROR( LOOKUP(Table1[[#This Row],[Age]],$AO$3:$AO$8,$AP$3:$AP$8), "Out of Range")</f>
        <v>35-45</v>
      </c>
      <c r="Q3399" s="1" t="str">
        <f>TEXT(Table1[[#This Row],[Date Joined]],"DD")</f>
        <v>27</v>
      </c>
      <c r="R3399" s="1" t="str">
        <f>TEXT(Table1[[#This Row],[Date Joined]],"MMM")</f>
        <v>Nov</v>
      </c>
      <c r="S3399" s="1" t="str">
        <f>TEXT(Table1[[#This Row],[Date Joined]],"YYYY")</f>
        <v>2017</v>
      </c>
    </row>
    <row r="3400" spans="1:19" x14ac:dyDescent="0.3">
      <c r="A3400" s="1" t="s">
        <v>3507</v>
      </c>
      <c r="B3400" s="1" t="s">
        <v>55</v>
      </c>
      <c r="C3400" s="1" t="s">
        <v>24</v>
      </c>
      <c r="D3400" s="2">
        <v>44</v>
      </c>
      <c r="E3400" s="1" t="s">
        <v>40</v>
      </c>
      <c r="F3400" s="1" t="s">
        <v>41</v>
      </c>
      <c r="G3400" s="28">
        <v>43066</v>
      </c>
      <c r="H3400" s="3">
        <v>88657.600000000006</v>
      </c>
      <c r="I3400" s="1" t="s">
        <v>18</v>
      </c>
      <c r="J3400" s="1" t="s">
        <v>27</v>
      </c>
      <c r="K3400" s="1" t="s">
        <v>20</v>
      </c>
      <c r="L3400" s="1" t="s">
        <v>28</v>
      </c>
      <c r="M3400" s="1" t="s">
        <v>21</v>
      </c>
      <c r="N3400" s="1" t="s">
        <v>22</v>
      </c>
      <c r="O3400" s="1" t="s">
        <v>20</v>
      </c>
      <c r="P3400" s="1" t="str">
        <f>IFERROR( LOOKUP(Table1[[#This Row],[Age]],$AO$3:$AO$8,$AP$3:$AP$8), "Out of Range")</f>
        <v>35-45</v>
      </c>
      <c r="Q3400" s="1" t="str">
        <f>TEXT(Table1[[#This Row],[Date Joined]],"DD")</f>
        <v>27</v>
      </c>
      <c r="R3400" s="1" t="str">
        <f>TEXT(Table1[[#This Row],[Date Joined]],"MMM")</f>
        <v>Nov</v>
      </c>
      <c r="S3400" s="1" t="str">
        <f>TEXT(Table1[[#This Row],[Date Joined]],"YYYY")</f>
        <v>2017</v>
      </c>
    </row>
    <row r="3401" spans="1:19" x14ac:dyDescent="0.3">
      <c r="A3401" s="1" t="s">
        <v>3508</v>
      </c>
      <c r="B3401" s="1" t="s">
        <v>81</v>
      </c>
      <c r="C3401" s="1" t="s">
        <v>15</v>
      </c>
      <c r="D3401" s="2">
        <v>52</v>
      </c>
      <c r="E3401" s="1" t="s">
        <v>40</v>
      </c>
      <c r="F3401" s="1" t="s">
        <v>41</v>
      </c>
      <c r="G3401" s="28">
        <v>43066</v>
      </c>
      <c r="H3401" s="3">
        <v>72539.520000000004</v>
      </c>
      <c r="I3401" s="1" t="s">
        <v>18</v>
      </c>
      <c r="J3401" s="1" t="s">
        <v>32</v>
      </c>
      <c r="K3401" s="1" t="s">
        <v>28</v>
      </c>
      <c r="L3401" s="1" t="s">
        <v>20</v>
      </c>
      <c r="M3401" s="1" t="s">
        <v>22</v>
      </c>
      <c r="N3401" s="1" t="s">
        <v>22</v>
      </c>
      <c r="O3401" s="1" t="s">
        <v>20</v>
      </c>
      <c r="P3401" s="1" t="str">
        <f>IFERROR( LOOKUP(Table1[[#This Row],[Age]],$AO$3:$AO$8,$AP$3:$AP$8), "Out of Range")</f>
        <v>45-55</v>
      </c>
      <c r="Q3401" s="1" t="str">
        <f>TEXT(Table1[[#This Row],[Date Joined]],"DD")</f>
        <v>27</v>
      </c>
      <c r="R3401" s="1" t="str">
        <f>TEXT(Table1[[#This Row],[Date Joined]],"MMM")</f>
        <v>Nov</v>
      </c>
      <c r="S3401" s="1" t="str">
        <f>TEXT(Table1[[#This Row],[Date Joined]],"YYYY")</f>
        <v>2017</v>
      </c>
    </row>
    <row r="3402" spans="1:19" x14ac:dyDescent="0.3">
      <c r="A3402" s="1" t="s">
        <v>3509</v>
      </c>
      <c r="B3402" s="1" t="s">
        <v>77</v>
      </c>
      <c r="C3402" s="1" t="s">
        <v>24</v>
      </c>
      <c r="D3402" s="2">
        <v>47</v>
      </c>
      <c r="E3402" s="1" t="s">
        <v>40</v>
      </c>
      <c r="F3402" s="1" t="s">
        <v>41</v>
      </c>
      <c r="G3402" s="28">
        <v>43066</v>
      </c>
      <c r="H3402" s="3">
        <v>145021.54999999999</v>
      </c>
      <c r="I3402" s="1" t="s">
        <v>18</v>
      </c>
      <c r="J3402" s="1" t="s">
        <v>32</v>
      </c>
      <c r="K3402" s="1" t="s">
        <v>20</v>
      </c>
      <c r="L3402" s="1" t="s">
        <v>28</v>
      </c>
      <c r="M3402" s="1" t="s">
        <v>21</v>
      </c>
      <c r="N3402" s="1" t="s">
        <v>22</v>
      </c>
      <c r="O3402" s="1" t="s">
        <v>20</v>
      </c>
      <c r="P3402" s="1" t="str">
        <f>IFERROR( LOOKUP(Table1[[#This Row],[Age]],$AO$3:$AO$8,$AP$3:$AP$8), "Out of Range")</f>
        <v>45-55</v>
      </c>
      <c r="Q3402" s="1" t="str">
        <f>TEXT(Table1[[#This Row],[Date Joined]],"DD")</f>
        <v>27</v>
      </c>
      <c r="R3402" s="1" t="str">
        <f>TEXT(Table1[[#This Row],[Date Joined]],"MMM")</f>
        <v>Nov</v>
      </c>
      <c r="S3402" s="1" t="str">
        <f>TEXT(Table1[[#This Row],[Date Joined]],"YYYY")</f>
        <v>2017</v>
      </c>
    </row>
    <row r="3403" spans="1:19" x14ac:dyDescent="0.3">
      <c r="A3403" s="1" t="s">
        <v>3510</v>
      </c>
      <c r="B3403" s="1" t="s">
        <v>72</v>
      </c>
      <c r="C3403" s="1" t="s">
        <v>15</v>
      </c>
      <c r="D3403" s="2">
        <v>47</v>
      </c>
      <c r="E3403" s="1" t="s">
        <v>40</v>
      </c>
      <c r="F3403" s="1" t="s">
        <v>26</v>
      </c>
      <c r="G3403" s="28">
        <v>43066</v>
      </c>
      <c r="H3403" s="3">
        <v>34246.339999999997</v>
      </c>
      <c r="I3403" s="1" t="s">
        <v>31</v>
      </c>
      <c r="J3403" s="1" t="s">
        <v>32</v>
      </c>
      <c r="K3403" s="1" t="s">
        <v>28</v>
      </c>
      <c r="L3403" s="1" t="s">
        <v>20</v>
      </c>
      <c r="M3403" s="1" t="s">
        <v>22</v>
      </c>
      <c r="N3403" s="1" t="s">
        <v>22</v>
      </c>
      <c r="O3403" s="1" t="s">
        <v>20</v>
      </c>
      <c r="P3403" s="1" t="str">
        <f>IFERROR( LOOKUP(Table1[[#This Row],[Age]],$AO$3:$AO$8,$AP$3:$AP$8), "Out of Range")</f>
        <v>45-55</v>
      </c>
      <c r="Q3403" s="1" t="str">
        <f>TEXT(Table1[[#This Row],[Date Joined]],"DD")</f>
        <v>27</v>
      </c>
      <c r="R3403" s="1" t="str">
        <f>TEXT(Table1[[#This Row],[Date Joined]],"MMM")</f>
        <v>Nov</v>
      </c>
      <c r="S3403" s="1" t="str">
        <f>TEXT(Table1[[#This Row],[Date Joined]],"YYYY")</f>
        <v>2017</v>
      </c>
    </row>
    <row r="3404" spans="1:19" x14ac:dyDescent="0.3">
      <c r="A3404" s="1" t="s">
        <v>3511</v>
      </c>
      <c r="B3404" s="1" t="s">
        <v>60</v>
      </c>
      <c r="C3404" s="1" t="s">
        <v>24</v>
      </c>
      <c r="D3404" s="2">
        <v>61</v>
      </c>
      <c r="E3404" s="1" t="s">
        <v>40</v>
      </c>
      <c r="F3404" s="1" t="s">
        <v>26</v>
      </c>
      <c r="G3404" s="28">
        <v>43066</v>
      </c>
      <c r="H3404" s="3">
        <v>2102.2800000000002</v>
      </c>
      <c r="I3404" s="1" t="s">
        <v>31</v>
      </c>
      <c r="J3404" s="1" t="s">
        <v>32</v>
      </c>
      <c r="K3404" s="1" t="s">
        <v>20</v>
      </c>
      <c r="L3404" s="1" t="s">
        <v>20</v>
      </c>
      <c r="M3404" s="1" t="s">
        <v>22</v>
      </c>
      <c r="N3404" s="1" t="s">
        <v>22</v>
      </c>
      <c r="O3404" s="1" t="s">
        <v>20</v>
      </c>
      <c r="P3404" s="1" t="str">
        <f>IFERROR( LOOKUP(Table1[[#This Row],[Age]],$AO$3:$AO$8,$AP$3:$AP$8), "Out of Range")</f>
        <v>55-65</v>
      </c>
      <c r="Q3404" s="1" t="str">
        <f>TEXT(Table1[[#This Row],[Date Joined]],"DD")</f>
        <v>27</v>
      </c>
      <c r="R3404" s="1" t="str">
        <f>TEXT(Table1[[#This Row],[Date Joined]],"MMM")</f>
        <v>Nov</v>
      </c>
      <c r="S3404" s="1" t="str">
        <f>TEXT(Table1[[#This Row],[Date Joined]],"YYYY")</f>
        <v>2017</v>
      </c>
    </row>
    <row r="3405" spans="1:19" x14ac:dyDescent="0.3">
      <c r="A3405" s="1" t="s">
        <v>3512</v>
      </c>
      <c r="B3405" s="1" t="s">
        <v>68</v>
      </c>
      <c r="C3405" s="1" t="s">
        <v>15</v>
      </c>
      <c r="D3405" s="2">
        <v>49</v>
      </c>
      <c r="E3405" s="1" t="s">
        <v>40</v>
      </c>
      <c r="F3405" s="1" t="s">
        <v>26</v>
      </c>
      <c r="G3405" s="28">
        <v>43066</v>
      </c>
      <c r="H3405" s="3">
        <v>15394.75</v>
      </c>
      <c r="I3405" s="1" t="s">
        <v>18</v>
      </c>
      <c r="J3405" s="1" t="s">
        <v>32</v>
      </c>
      <c r="K3405" s="1" t="s">
        <v>20</v>
      </c>
      <c r="L3405" s="1" t="s">
        <v>28</v>
      </c>
      <c r="M3405" s="1" t="s">
        <v>21</v>
      </c>
      <c r="N3405" s="1" t="s">
        <v>22</v>
      </c>
      <c r="O3405" s="1" t="s">
        <v>20</v>
      </c>
      <c r="P3405" s="1" t="str">
        <f>IFERROR( LOOKUP(Table1[[#This Row],[Age]],$AO$3:$AO$8,$AP$3:$AP$8), "Out of Range")</f>
        <v>45-55</v>
      </c>
      <c r="Q3405" s="1" t="str">
        <f>TEXT(Table1[[#This Row],[Date Joined]],"DD")</f>
        <v>27</v>
      </c>
      <c r="R3405" s="1" t="str">
        <f>TEXT(Table1[[#This Row],[Date Joined]],"MMM")</f>
        <v>Nov</v>
      </c>
      <c r="S3405" s="1" t="str">
        <f>TEXT(Table1[[#This Row],[Date Joined]],"YYYY")</f>
        <v>2017</v>
      </c>
    </row>
    <row r="3406" spans="1:19" x14ac:dyDescent="0.3">
      <c r="A3406" s="1" t="s">
        <v>3513</v>
      </c>
      <c r="B3406" s="1" t="s">
        <v>104</v>
      </c>
      <c r="C3406" s="1" t="s">
        <v>15</v>
      </c>
      <c r="D3406" s="2">
        <v>63</v>
      </c>
      <c r="E3406" s="1" t="s">
        <v>40</v>
      </c>
      <c r="F3406" s="1" t="s">
        <v>26</v>
      </c>
      <c r="G3406" s="28">
        <v>43066</v>
      </c>
      <c r="H3406" s="3">
        <v>54340.61</v>
      </c>
      <c r="I3406" s="1" t="s">
        <v>31</v>
      </c>
      <c r="J3406" s="1" t="s">
        <v>32</v>
      </c>
      <c r="K3406" s="1" t="s">
        <v>28</v>
      </c>
      <c r="L3406" s="1" t="s">
        <v>20</v>
      </c>
      <c r="M3406" s="1" t="s">
        <v>21</v>
      </c>
      <c r="N3406" s="1" t="s">
        <v>22</v>
      </c>
      <c r="O3406" s="1" t="s">
        <v>20</v>
      </c>
      <c r="P3406" s="1" t="str">
        <f>IFERROR( LOOKUP(Table1[[#This Row],[Age]],$AO$3:$AO$8,$AP$3:$AP$8), "Out of Range")</f>
        <v>55-65</v>
      </c>
      <c r="Q3406" s="1" t="str">
        <f>TEXT(Table1[[#This Row],[Date Joined]],"DD")</f>
        <v>27</v>
      </c>
      <c r="R3406" s="1" t="str">
        <f>TEXT(Table1[[#This Row],[Date Joined]],"MMM")</f>
        <v>Nov</v>
      </c>
      <c r="S3406" s="1" t="str">
        <f>TEXT(Table1[[#This Row],[Date Joined]],"YYYY")</f>
        <v>2017</v>
      </c>
    </row>
    <row r="3407" spans="1:19" x14ac:dyDescent="0.3">
      <c r="A3407" s="1" t="s">
        <v>263</v>
      </c>
      <c r="B3407" s="1" t="s">
        <v>61</v>
      </c>
      <c r="C3407" s="1" t="s">
        <v>15</v>
      </c>
      <c r="D3407" s="2">
        <v>33</v>
      </c>
      <c r="E3407" s="1" t="s">
        <v>16</v>
      </c>
      <c r="F3407" s="1" t="s">
        <v>26</v>
      </c>
      <c r="G3407" s="28">
        <v>42830</v>
      </c>
      <c r="H3407" s="3">
        <v>2171.06</v>
      </c>
      <c r="I3407" s="1" t="s">
        <v>18</v>
      </c>
      <c r="J3407" s="1" t="s">
        <v>27</v>
      </c>
      <c r="K3407" s="1" t="s">
        <v>20</v>
      </c>
      <c r="L3407" s="1" t="s">
        <v>20</v>
      </c>
      <c r="M3407" s="1" t="s">
        <v>22</v>
      </c>
      <c r="N3407" s="1" t="s">
        <v>22</v>
      </c>
      <c r="O3407" s="1" t="s">
        <v>20</v>
      </c>
      <c r="P3407" s="1" t="str">
        <f>IFERROR( LOOKUP(Table1[[#This Row],[Age]],$AO$3:$AO$8,$AP$3:$AP$8), "Out of Range")</f>
        <v>26-35</v>
      </c>
      <c r="Q3407" s="1" t="str">
        <f>TEXT(Table1[[#This Row],[Date Joined]],"DD")</f>
        <v>05</v>
      </c>
      <c r="R3407" s="1" t="str">
        <f>TEXT(Table1[[#This Row],[Date Joined]],"MMM")</f>
        <v>Apr</v>
      </c>
      <c r="S3407" s="1" t="str">
        <f>TEXT(Table1[[#This Row],[Date Joined]],"YYYY")</f>
        <v>2017</v>
      </c>
    </row>
    <row r="3408" spans="1:19" x14ac:dyDescent="0.3">
      <c r="A3408" s="1" t="s">
        <v>3515</v>
      </c>
      <c r="B3408" s="1" t="s">
        <v>81</v>
      </c>
      <c r="C3408" s="1" t="s">
        <v>15</v>
      </c>
      <c r="D3408" s="2">
        <v>61</v>
      </c>
      <c r="E3408" s="1" t="s">
        <v>40</v>
      </c>
      <c r="F3408" s="1" t="s">
        <v>26</v>
      </c>
      <c r="G3408" s="28">
        <v>43066</v>
      </c>
      <c r="H3408" s="3">
        <v>30754.06</v>
      </c>
      <c r="I3408" s="1" t="s">
        <v>31</v>
      </c>
      <c r="J3408" s="1" t="s">
        <v>27</v>
      </c>
      <c r="K3408" s="1" t="s">
        <v>28</v>
      </c>
      <c r="L3408" s="1" t="s">
        <v>28</v>
      </c>
      <c r="M3408" s="1" t="s">
        <v>21</v>
      </c>
      <c r="N3408" s="1" t="s">
        <v>22</v>
      </c>
      <c r="O3408" s="1" t="s">
        <v>20</v>
      </c>
      <c r="P3408" s="1" t="str">
        <f>IFERROR( LOOKUP(Table1[[#This Row],[Age]],$AO$3:$AO$8,$AP$3:$AP$8), "Out of Range")</f>
        <v>55-65</v>
      </c>
      <c r="Q3408" s="1" t="str">
        <f>TEXT(Table1[[#This Row],[Date Joined]],"DD")</f>
        <v>27</v>
      </c>
      <c r="R3408" s="1" t="str">
        <f>TEXT(Table1[[#This Row],[Date Joined]],"MMM")</f>
        <v>Nov</v>
      </c>
      <c r="S3408" s="1" t="str">
        <f>TEXT(Table1[[#This Row],[Date Joined]],"YYYY")</f>
        <v>2017</v>
      </c>
    </row>
    <row r="3409" spans="1:19" x14ac:dyDescent="0.3">
      <c r="A3409" s="1" t="s">
        <v>286</v>
      </c>
      <c r="B3409" s="1" t="s">
        <v>99</v>
      </c>
      <c r="C3409" s="1" t="s">
        <v>15</v>
      </c>
      <c r="D3409" s="2">
        <v>33</v>
      </c>
      <c r="E3409" s="1" t="s">
        <v>16</v>
      </c>
      <c r="F3409" s="1" t="s">
        <v>26</v>
      </c>
      <c r="G3409" s="28">
        <v>42831</v>
      </c>
      <c r="H3409" s="3">
        <v>90667.24</v>
      </c>
      <c r="I3409" s="1" t="s">
        <v>18</v>
      </c>
      <c r="J3409" s="1" t="s">
        <v>27</v>
      </c>
      <c r="K3409" s="1" t="s">
        <v>28</v>
      </c>
      <c r="L3409" s="1" t="s">
        <v>20</v>
      </c>
      <c r="M3409" s="1" t="s">
        <v>21</v>
      </c>
      <c r="N3409" s="1" t="s">
        <v>29</v>
      </c>
      <c r="O3409" s="1" t="s">
        <v>20</v>
      </c>
      <c r="P3409" s="1" t="str">
        <f>IFERROR( LOOKUP(Table1[[#This Row],[Age]],$AO$3:$AO$8,$AP$3:$AP$8), "Out of Range")</f>
        <v>26-35</v>
      </c>
      <c r="Q3409" s="1" t="str">
        <f>TEXT(Table1[[#This Row],[Date Joined]],"DD")</f>
        <v>06</v>
      </c>
      <c r="R3409" s="1" t="str">
        <f>TEXT(Table1[[#This Row],[Date Joined]],"MMM")</f>
        <v>Apr</v>
      </c>
      <c r="S3409" s="1" t="str">
        <f>TEXT(Table1[[#This Row],[Date Joined]],"YYYY")</f>
        <v>2017</v>
      </c>
    </row>
    <row r="3410" spans="1:19" x14ac:dyDescent="0.3">
      <c r="A3410" s="1" t="s">
        <v>3517</v>
      </c>
      <c r="B3410" s="1" t="s">
        <v>83</v>
      </c>
      <c r="C3410" s="1" t="s">
        <v>15</v>
      </c>
      <c r="D3410" s="2">
        <v>18</v>
      </c>
      <c r="E3410" s="1" t="s">
        <v>34</v>
      </c>
      <c r="F3410" s="1" t="s">
        <v>26</v>
      </c>
      <c r="G3410" s="28">
        <v>43066</v>
      </c>
      <c r="H3410" s="3">
        <v>115941.81</v>
      </c>
      <c r="I3410" s="1" t="s">
        <v>31</v>
      </c>
      <c r="J3410" s="1" t="s">
        <v>32</v>
      </c>
      <c r="K3410" s="1" t="s">
        <v>28</v>
      </c>
      <c r="L3410" s="1" t="s">
        <v>20</v>
      </c>
      <c r="M3410" s="1" t="s">
        <v>53</v>
      </c>
      <c r="N3410" s="1" t="s">
        <v>29</v>
      </c>
      <c r="O3410" s="1" t="s">
        <v>20</v>
      </c>
      <c r="P3410" s="1" t="str">
        <f>IFERROR( LOOKUP(Table1[[#This Row],[Age]],$AO$3:$AO$8,$AP$3:$AP$8), "Out of Range")</f>
        <v>15-25</v>
      </c>
      <c r="Q3410" s="1" t="str">
        <f>TEXT(Table1[[#This Row],[Date Joined]],"DD")</f>
        <v>27</v>
      </c>
      <c r="R3410" s="1" t="str">
        <f>TEXT(Table1[[#This Row],[Date Joined]],"MMM")</f>
        <v>Nov</v>
      </c>
      <c r="S3410" s="1" t="str">
        <f>TEXT(Table1[[#This Row],[Date Joined]],"YYYY")</f>
        <v>2017</v>
      </c>
    </row>
    <row r="3411" spans="1:19" x14ac:dyDescent="0.3">
      <c r="A3411" s="1" t="s">
        <v>292</v>
      </c>
      <c r="B3411" s="1" t="s">
        <v>33</v>
      </c>
      <c r="C3411" s="1" t="s">
        <v>15</v>
      </c>
      <c r="D3411" s="2">
        <v>33</v>
      </c>
      <c r="E3411" s="1" t="s">
        <v>16</v>
      </c>
      <c r="F3411" s="1" t="s">
        <v>41</v>
      </c>
      <c r="G3411" s="28">
        <v>42832</v>
      </c>
      <c r="H3411" s="3">
        <v>120244.6</v>
      </c>
      <c r="I3411" s="1" t="s">
        <v>49</v>
      </c>
      <c r="J3411" s="1" t="s">
        <v>27</v>
      </c>
      <c r="K3411" s="1" t="s">
        <v>20</v>
      </c>
      <c r="L3411" s="1" t="s">
        <v>20</v>
      </c>
      <c r="M3411" s="1" t="s">
        <v>22</v>
      </c>
      <c r="N3411" s="1" t="s">
        <v>22</v>
      </c>
      <c r="O3411" s="1" t="s">
        <v>20</v>
      </c>
      <c r="P3411" s="1" t="str">
        <f>IFERROR( LOOKUP(Table1[[#This Row],[Age]],$AO$3:$AO$8,$AP$3:$AP$8), "Out of Range")</f>
        <v>26-35</v>
      </c>
      <c r="Q3411" s="1" t="str">
        <f>TEXT(Table1[[#This Row],[Date Joined]],"DD")</f>
        <v>07</v>
      </c>
      <c r="R3411" s="1" t="str">
        <f>TEXT(Table1[[#This Row],[Date Joined]],"MMM")</f>
        <v>Apr</v>
      </c>
      <c r="S3411" s="1" t="str">
        <f>TEXT(Table1[[#This Row],[Date Joined]],"YYYY")</f>
        <v>2017</v>
      </c>
    </row>
    <row r="3412" spans="1:19" x14ac:dyDescent="0.3">
      <c r="A3412" s="1" t="s">
        <v>3519</v>
      </c>
      <c r="B3412" s="1" t="s">
        <v>100</v>
      </c>
      <c r="C3412" s="1" t="s">
        <v>15</v>
      </c>
      <c r="D3412" s="2">
        <v>46</v>
      </c>
      <c r="E3412" s="1" t="s">
        <v>34</v>
      </c>
      <c r="F3412" s="1" t="s">
        <v>41</v>
      </c>
      <c r="G3412" s="28">
        <v>43066</v>
      </c>
      <c r="H3412" s="3">
        <v>57402.7</v>
      </c>
      <c r="I3412" s="1" t="s">
        <v>18</v>
      </c>
      <c r="J3412" s="1" t="s">
        <v>32</v>
      </c>
      <c r="K3412" s="1" t="s">
        <v>28</v>
      </c>
      <c r="L3412" s="1" t="s">
        <v>20</v>
      </c>
      <c r="M3412" s="1" t="s">
        <v>21</v>
      </c>
      <c r="N3412" s="1" t="s">
        <v>22</v>
      </c>
      <c r="O3412" s="1" t="s">
        <v>20</v>
      </c>
      <c r="P3412" s="1" t="str">
        <f>IFERROR( LOOKUP(Table1[[#This Row],[Age]],$AO$3:$AO$8,$AP$3:$AP$8), "Out of Range")</f>
        <v>45-55</v>
      </c>
      <c r="Q3412" s="1" t="str">
        <f>TEXT(Table1[[#This Row],[Date Joined]],"DD")</f>
        <v>27</v>
      </c>
      <c r="R3412" s="1" t="str">
        <f>TEXT(Table1[[#This Row],[Date Joined]],"MMM")</f>
        <v>Nov</v>
      </c>
      <c r="S3412" s="1" t="str">
        <f>TEXT(Table1[[#This Row],[Date Joined]],"YYYY")</f>
        <v>2017</v>
      </c>
    </row>
    <row r="3413" spans="1:19" x14ac:dyDescent="0.3">
      <c r="A3413" s="1" t="s">
        <v>3520</v>
      </c>
      <c r="B3413" s="1" t="s">
        <v>35</v>
      </c>
      <c r="C3413" s="1" t="s">
        <v>24</v>
      </c>
      <c r="D3413" s="2">
        <v>39</v>
      </c>
      <c r="E3413" s="1" t="s">
        <v>34</v>
      </c>
      <c r="F3413" s="1" t="s">
        <v>17</v>
      </c>
      <c r="G3413" s="28">
        <v>43066</v>
      </c>
      <c r="H3413" s="3">
        <v>72407.789999999994</v>
      </c>
      <c r="I3413" s="1" t="s">
        <v>18</v>
      </c>
      <c r="J3413" s="1" t="s">
        <v>32</v>
      </c>
      <c r="K3413" s="1" t="s">
        <v>20</v>
      </c>
      <c r="L3413" s="1" t="s">
        <v>20</v>
      </c>
      <c r="M3413" s="1" t="s">
        <v>21</v>
      </c>
      <c r="N3413" s="1" t="s">
        <v>22</v>
      </c>
      <c r="O3413" s="1" t="s">
        <v>20</v>
      </c>
      <c r="P3413" s="1" t="str">
        <f>IFERROR( LOOKUP(Table1[[#This Row],[Age]],$AO$3:$AO$8,$AP$3:$AP$8), "Out of Range")</f>
        <v>35-45</v>
      </c>
      <c r="Q3413" s="1" t="str">
        <f>TEXT(Table1[[#This Row],[Date Joined]],"DD")</f>
        <v>27</v>
      </c>
      <c r="R3413" s="1" t="str">
        <f>TEXT(Table1[[#This Row],[Date Joined]],"MMM")</f>
        <v>Nov</v>
      </c>
      <c r="S3413" s="1" t="str">
        <f>TEXT(Table1[[#This Row],[Date Joined]],"YYYY")</f>
        <v>2017</v>
      </c>
    </row>
    <row r="3414" spans="1:19" x14ac:dyDescent="0.3">
      <c r="A3414" s="1" t="s">
        <v>3521</v>
      </c>
      <c r="B3414" s="1" t="s">
        <v>42</v>
      </c>
      <c r="C3414" s="1" t="s">
        <v>15</v>
      </c>
      <c r="D3414" s="2">
        <v>44</v>
      </c>
      <c r="E3414" s="1" t="s">
        <v>34</v>
      </c>
      <c r="F3414" s="1" t="s">
        <v>17</v>
      </c>
      <c r="G3414" s="28">
        <v>43066</v>
      </c>
      <c r="H3414" s="3">
        <v>39554.370000000003</v>
      </c>
      <c r="I3414" s="1" t="s">
        <v>18</v>
      </c>
      <c r="J3414" s="1" t="s">
        <v>27</v>
      </c>
      <c r="K3414" s="1" t="s">
        <v>28</v>
      </c>
      <c r="L3414" s="1" t="s">
        <v>28</v>
      </c>
      <c r="M3414" s="1" t="s">
        <v>21</v>
      </c>
      <c r="N3414" s="1" t="s">
        <v>29</v>
      </c>
      <c r="O3414" s="1" t="s">
        <v>20</v>
      </c>
      <c r="P3414" s="1" t="str">
        <f>IFERROR( LOOKUP(Table1[[#This Row],[Age]],$AO$3:$AO$8,$AP$3:$AP$8), "Out of Range")</f>
        <v>35-45</v>
      </c>
      <c r="Q3414" s="1" t="str">
        <f>TEXT(Table1[[#This Row],[Date Joined]],"DD")</f>
        <v>27</v>
      </c>
      <c r="R3414" s="1" t="str">
        <f>TEXT(Table1[[#This Row],[Date Joined]],"MMM")</f>
        <v>Nov</v>
      </c>
      <c r="S3414" s="1" t="str">
        <f>TEXT(Table1[[#This Row],[Date Joined]],"YYYY")</f>
        <v>2017</v>
      </c>
    </row>
    <row r="3415" spans="1:19" x14ac:dyDescent="0.3">
      <c r="A3415" s="1" t="s">
        <v>330</v>
      </c>
      <c r="B3415" s="1" t="s">
        <v>91</v>
      </c>
      <c r="C3415" s="1" t="s">
        <v>24</v>
      </c>
      <c r="D3415" s="2">
        <v>33</v>
      </c>
      <c r="E3415" s="1" t="s">
        <v>16</v>
      </c>
      <c r="F3415" s="1" t="s">
        <v>17</v>
      </c>
      <c r="G3415" s="28">
        <v>42839</v>
      </c>
      <c r="H3415" s="3">
        <v>6077</v>
      </c>
      <c r="I3415" s="1" t="s">
        <v>18</v>
      </c>
      <c r="J3415" s="1" t="s">
        <v>27</v>
      </c>
      <c r="K3415" s="1" t="s">
        <v>28</v>
      </c>
      <c r="L3415" s="1" t="s">
        <v>20</v>
      </c>
      <c r="M3415" s="1" t="s">
        <v>22</v>
      </c>
      <c r="N3415" s="1" t="s">
        <v>22</v>
      </c>
      <c r="O3415" s="1" t="s">
        <v>20</v>
      </c>
      <c r="P3415" s="1" t="str">
        <f>IFERROR( LOOKUP(Table1[[#This Row],[Age]],$AO$3:$AO$8,$AP$3:$AP$8), "Out of Range")</f>
        <v>26-35</v>
      </c>
      <c r="Q3415" s="1" t="str">
        <f>TEXT(Table1[[#This Row],[Date Joined]],"DD")</f>
        <v>14</v>
      </c>
      <c r="R3415" s="1" t="str">
        <f>TEXT(Table1[[#This Row],[Date Joined]],"MMM")</f>
        <v>Apr</v>
      </c>
      <c r="S3415" s="1" t="str">
        <f>TEXT(Table1[[#This Row],[Date Joined]],"YYYY")</f>
        <v>2017</v>
      </c>
    </row>
    <row r="3416" spans="1:19" x14ac:dyDescent="0.3">
      <c r="A3416" s="1" t="s">
        <v>3523</v>
      </c>
      <c r="B3416" s="1" t="s">
        <v>51</v>
      </c>
      <c r="C3416" s="1" t="s">
        <v>24</v>
      </c>
      <c r="D3416" s="2">
        <v>19</v>
      </c>
      <c r="E3416" s="1" t="s">
        <v>25</v>
      </c>
      <c r="F3416" s="1" t="s">
        <v>41</v>
      </c>
      <c r="G3416" s="28">
        <v>43066</v>
      </c>
      <c r="H3416" s="3">
        <v>3258.49</v>
      </c>
      <c r="I3416" s="1" t="s">
        <v>31</v>
      </c>
      <c r="J3416" s="1" t="s">
        <v>27</v>
      </c>
      <c r="K3416" s="1" t="s">
        <v>20</v>
      </c>
      <c r="L3416" s="1" t="s">
        <v>20</v>
      </c>
      <c r="M3416" s="1" t="s">
        <v>21</v>
      </c>
      <c r="N3416" s="1" t="s">
        <v>22</v>
      </c>
      <c r="O3416" s="1" t="s">
        <v>20</v>
      </c>
      <c r="P3416" s="1" t="str">
        <f>IFERROR( LOOKUP(Table1[[#This Row],[Age]],$AO$3:$AO$8,$AP$3:$AP$8), "Out of Range")</f>
        <v>15-25</v>
      </c>
      <c r="Q3416" s="1" t="str">
        <f>TEXT(Table1[[#This Row],[Date Joined]],"DD")</f>
        <v>27</v>
      </c>
      <c r="R3416" s="1" t="str">
        <f>TEXT(Table1[[#This Row],[Date Joined]],"MMM")</f>
        <v>Nov</v>
      </c>
      <c r="S3416" s="1" t="str">
        <f>TEXT(Table1[[#This Row],[Date Joined]],"YYYY")</f>
        <v>2017</v>
      </c>
    </row>
    <row r="3417" spans="1:19" x14ac:dyDescent="0.3">
      <c r="A3417" s="1" t="s">
        <v>3524</v>
      </c>
      <c r="B3417" s="1" t="s">
        <v>56</v>
      </c>
      <c r="C3417" s="1" t="s">
        <v>24</v>
      </c>
      <c r="D3417" s="2">
        <v>35</v>
      </c>
      <c r="E3417" s="1" t="s">
        <v>16</v>
      </c>
      <c r="F3417" s="1" t="s">
        <v>17</v>
      </c>
      <c r="G3417" s="28">
        <v>43067</v>
      </c>
      <c r="H3417" s="3">
        <v>21648.01</v>
      </c>
      <c r="I3417" s="1" t="s">
        <v>31</v>
      </c>
      <c r="J3417" s="1" t="s">
        <v>27</v>
      </c>
      <c r="K3417" s="1" t="s">
        <v>28</v>
      </c>
      <c r="L3417" s="1" t="s">
        <v>20</v>
      </c>
      <c r="M3417" s="1" t="s">
        <v>21</v>
      </c>
      <c r="N3417" s="1" t="s">
        <v>22</v>
      </c>
      <c r="O3417" s="1" t="s">
        <v>20</v>
      </c>
      <c r="P3417" s="1" t="str">
        <f>IFERROR( LOOKUP(Table1[[#This Row],[Age]],$AO$3:$AO$8,$AP$3:$AP$8), "Out of Range")</f>
        <v>35-45</v>
      </c>
      <c r="Q3417" s="1" t="str">
        <f>TEXT(Table1[[#This Row],[Date Joined]],"DD")</f>
        <v>28</v>
      </c>
      <c r="R3417" s="1" t="str">
        <f>TEXT(Table1[[#This Row],[Date Joined]],"MMM")</f>
        <v>Nov</v>
      </c>
      <c r="S3417" s="1" t="str">
        <f>TEXT(Table1[[#This Row],[Date Joined]],"YYYY")</f>
        <v>2017</v>
      </c>
    </row>
    <row r="3418" spans="1:19" x14ac:dyDescent="0.3">
      <c r="A3418" s="1" t="s">
        <v>3525</v>
      </c>
      <c r="B3418" s="1" t="s">
        <v>92</v>
      </c>
      <c r="C3418" s="1" t="s">
        <v>15</v>
      </c>
      <c r="D3418" s="2">
        <v>42</v>
      </c>
      <c r="E3418" s="1" t="s">
        <v>16</v>
      </c>
      <c r="F3418" s="1" t="s">
        <v>17</v>
      </c>
      <c r="G3418" s="28">
        <v>43067</v>
      </c>
      <c r="H3418" s="3">
        <v>65105.84</v>
      </c>
      <c r="I3418" s="1" t="s">
        <v>31</v>
      </c>
      <c r="J3418" s="1" t="s">
        <v>32</v>
      </c>
      <c r="K3418" s="1" t="s">
        <v>20</v>
      </c>
      <c r="L3418" s="1" t="s">
        <v>28</v>
      </c>
      <c r="M3418" s="1" t="s">
        <v>21</v>
      </c>
      <c r="N3418" s="1" t="s">
        <v>22</v>
      </c>
      <c r="O3418" s="1" t="s">
        <v>20</v>
      </c>
      <c r="P3418" s="1" t="str">
        <f>IFERROR( LOOKUP(Table1[[#This Row],[Age]],$AO$3:$AO$8,$AP$3:$AP$8), "Out of Range")</f>
        <v>35-45</v>
      </c>
      <c r="Q3418" s="1" t="str">
        <f>TEXT(Table1[[#This Row],[Date Joined]],"DD")</f>
        <v>28</v>
      </c>
      <c r="R3418" s="1" t="str">
        <f>TEXT(Table1[[#This Row],[Date Joined]],"MMM")</f>
        <v>Nov</v>
      </c>
      <c r="S3418" s="1" t="str">
        <f>TEXT(Table1[[#This Row],[Date Joined]],"YYYY")</f>
        <v>2017</v>
      </c>
    </row>
    <row r="3419" spans="1:19" x14ac:dyDescent="0.3">
      <c r="A3419" s="1" t="s">
        <v>3526</v>
      </c>
      <c r="B3419" s="1" t="s">
        <v>89</v>
      </c>
      <c r="C3419" s="1" t="s">
        <v>24</v>
      </c>
      <c r="D3419" s="2">
        <v>37</v>
      </c>
      <c r="E3419" s="1" t="s">
        <v>16</v>
      </c>
      <c r="F3419" s="1" t="s">
        <v>41</v>
      </c>
      <c r="G3419" s="28">
        <v>43067</v>
      </c>
      <c r="H3419" s="3">
        <v>39518.449999999997</v>
      </c>
      <c r="I3419" s="1" t="s">
        <v>49</v>
      </c>
      <c r="J3419" s="1" t="s">
        <v>32</v>
      </c>
      <c r="K3419" s="1" t="s">
        <v>28</v>
      </c>
      <c r="L3419" s="1" t="s">
        <v>20</v>
      </c>
      <c r="M3419" s="1" t="s">
        <v>53</v>
      </c>
      <c r="N3419" s="1" t="s">
        <v>22</v>
      </c>
      <c r="O3419" s="1" t="s">
        <v>20</v>
      </c>
      <c r="P3419" s="1" t="str">
        <f>IFERROR( LOOKUP(Table1[[#This Row],[Age]],$AO$3:$AO$8,$AP$3:$AP$8), "Out of Range")</f>
        <v>35-45</v>
      </c>
      <c r="Q3419" s="1" t="str">
        <f>TEXT(Table1[[#This Row],[Date Joined]],"DD")</f>
        <v>28</v>
      </c>
      <c r="R3419" s="1" t="str">
        <f>TEXT(Table1[[#This Row],[Date Joined]],"MMM")</f>
        <v>Nov</v>
      </c>
      <c r="S3419" s="1" t="str">
        <f>TEXT(Table1[[#This Row],[Date Joined]],"YYYY")</f>
        <v>2017</v>
      </c>
    </row>
    <row r="3420" spans="1:19" x14ac:dyDescent="0.3">
      <c r="A3420" s="1" t="s">
        <v>355</v>
      </c>
      <c r="B3420" s="1" t="s">
        <v>103</v>
      </c>
      <c r="C3420" s="1" t="s">
        <v>24</v>
      </c>
      <c r="D3420" s="2">
        <v>33</v>
      </c>
      <c r="E3420" s="1" t="s">
        <v>16</v>
      </c>
      <c r="F3420" s="1" t="s">
        <v>17</v>
      </c>
      <c r="G3420" s="28">
        <v>42842</v>
      </c>
      <c r="H3420" s="3">
        <v>21461.61</v>
      </c>
      <c r="I3420" s="1" t="s">
        <v>18</v>
      </c>
      <c r="J3420" s="1" t="s">
        <v>27</v>
      </c>
      <c r="K3420" s="1" t="s">
        <v>28</v>
      </c>
      <c r="L3420" s="1" t="s">
        <v>20</v>
      </c>
      <c r="M3420" s="1" t="s">
        <v>22</v>
      </c>
      <c r="N3420" s="1" t="s">
        <v>22</v>
      </c>
      <c r="O3420" s="1" t="s">
        <v>20</v>
      </c>
      <c r="P3420" s="1" t="str">
        <f>IFERROR( LOOKUP(Table1[[#This Row],[Age]],$AO$3:$AO$8,$AP$3:$AP$8), "Out of Range")</f>
        <v>26-35</v>
      </c>
      <c r="Q3420" s="1" t="str">
        <f>TEXT(Table1[[#This Row],[Date Joined]],"DD")</f>
        <v>17</v>
      </c>
      <c r="R3420" s="1" t="str">
        <f>TEXT(Table1[[#This Row],[Date Joined]],"MMM")</f>
        <v>Apr</v>
      </c>
      <c r="S3420" s="1" t="str">
        <f>TEXT(Table1[[#This Row],[Date Joined]],"YYYY")</f>
        <v>2017</v>
      </c>
    </row>
    <row r="3421" spans="1:19" x14ac:dyDescent="0.3">
      <c r="A3421" s="1" t="s">
        <v>3528</v>
      </c>
      <c r="B3421" s="1" t="s">
        <v>43</v>
      </c>
      <c r="C3421" s="1" t="s">
        <v>24</v>
      </c>
      <c r="D3421" s="2">
        <v>50</v>
      </c>
      <c r="E3421" s="1" t="s">
        <v>16</v>
      </c>
      <c r="F3421" s="1" t="s">
        <v>17</v>
      </c>
      <c r="G3421" s="28">
        <v>43067</v>
      </c>
      <c r="H3421" s="3">
        <v>39222.94</v>
      </c>
      <c r="I3421" s="1" t="s">
        <v>18</v>
      </c>
      <c r="J3421" s="1" t="s">
        <v>27</v>
      </c>
      <c r="K3421" s="1" t="s">
        <v>20</v>
      </c>
      <c r="L3421" s="1" t="s">
        <v>28</v>
      </c>
      <c r="M3421" s="1" t="s">
        <v>21</v>
      </c>
      <c r="N3421" s="1" t="s">
        <v>38</v>
      </c>
      <c r="O3421" s="1" t="s">
        <v>20</v>
      </c>
      <c r="P3421" s="1" t="str">
        <f>IFERROR( LOOKUP(Table1[[#This Row],[Age]],$AO$3:$AO$8,$AP$3:$AP$8), "Out of Range")</f>
        <v>45-55</v>
      </c>
      <c r="Q3421" s="1" t="str">
        <f>TEXT(Table1[[#This Row],[Date Joined]],"DD")</f>
        <v>28</v>
      </c>
      <c r="R3421" s="1" t="str">
        <f>TEXT(Table1[[#This Row],[Date Joined]],"MMM")</f>
        <v>Nov</v>
      </c>
      <c r="S3421" s="1" t="str">
        <f>TEXT(Table1[[#This Row],[Date Joined]],"YYYY")</f>
        <v>2017</v>
      </c>
    </row>
    <row r="3422" spans="1:19" x14ac:dyDescent="0.3">
      <c r="A3422" s="1" t="s">
        <v>359</v>
      </c>
      <c r="B3422" s="1" t="s">
        <v>72</v>
      </c>
      <c r="C3422" s="1" t="s">
        <v>24</v>
      </c>
      <c r="D3422" s="2">
        <v>33</v>
      </c>
      <c r="E3422" s="1" t="s">
        <v>16</v>
      </c>
      <c r="F3422" s="1" t="s">
        <v>17</v>
      </c>
      <c r="G3422" s="28">
        <v>42842</v>
      </c>
      <c r="H3422" s="3">
        <v>85262.75</v>
      </c>
      <c r="I3422" s="1" t="s">
        <v>18</v>
      </c>
      <c r="J3422" s="1" t="s">
        <v>32</v>
      </c>
      <c r="K3422" s="1" t="s">
        <v>28</v>
      </c>
      <c r="L3422" s="1" t="s">
        <v>20</v>
      </c>
      <c r="M3422" s="1" t="s">
        <v>21</v>
      </c>
      <c r="N3422" s="1" t="s">
        <v>22</v>
      </c>
      <c r="O3422" s="1" t="s">
        <v>20</v>
      </c>
      <c r="P3422" s="1" t="str">
        <f>IFERROR( LOOKUP(Table1[[#This Row],[Age]],$AO$3:$AO$8,$AP$3:$AP$8), "Out of Range")</f>
        <v>26-35</v>
      </c>
      <c r="Q3422" s="1" t="str">
        <f>TEXT(Table1[[#This Row],[Date Joined]],"DD")</f>
        <v>17</v>
      </c>
      <c r="R3422" s="1" t="str">
        <f>TEXT(Table1[[#This Row],[Date Joined]],"MMM")</f>
        <v>Apr</v>
      </c>
      <c r="S3422" s="1" t="str">
        <f>TEXT(Table1[[#This Row],[Date Joined]],"YYYY")</f>
        <v>2017</v>
      </c>
    </row>
    <row r="3423" spans="1:19" x14ac:dyDescent="0.3">
      <c r="A3423" s="1" t="s">
        <v>405</v>
      </c>
      <c r="B3423" s="1" t="s">
        <v>78</v>
      </c>
      <c r="C3423" s="1" t="s">
        <v>24</v>
      </c>
      <c r="D3423" s="2">
        <v>33</v>
      </c>
      <c r="E3423" s="1" t="s">
        <v>16</v>
      </c>
      <c r="F3423" s="1" t="s">
        <v>17</v>
      </c>
      <c r="G3423" s="28">
        <v>42848</v>
      </c>
      <c r="H3423" s="3">
        <v>226.75</v>
      </c>
      <c r="I3423" s="1" t="s">
        <v>18</v>
      </c>
      <c r="J3423" s="1" t="s">
        <v>32</v>
      </c>
      <c r="K3423" s="1" t="s">
        <v>20</v>
      </c>
      <c r="L3423" s="1" t="s">
        <v>20</v>
      </c>
      <c r="M3423" s="1" t="s">
        <v>21</v>
      </c>
      <c r="N3423" s="1" t="s">
        <v>22</v>
      </c>
      <c r="O3423" s="1" t="s">
        <v>20</v>
      </c>
      <c r="P3423" s="1" t="str">
        <f>IFERROR( LOOKUP(Table1[[#This Row],[Age]],$AO$3:$AO$8,$AP$3:$AP$8), "Out of Range")</f>
        <v>26-35</v>
      </c>
      <c r="Q3423" s="1" t="str">
        <f>TEXT(Table1[[#This Row],[Date Joined]],"DD")</f>
        <v>23</v>
      </c>
      <c r="R3423" s="1" t="str">
        <f>TEXT(Table1[[#This Row],[Date Joined]],"MMM")</f>
        <v>Apr</v>
      </c>
      <c r="S3423" s="1" t="str">
        <f>TEXT(Table1[[#This Row],[Date Joined]],"YYYY")</f>
        <v>2017</v>
      </c>
    </row>
    <row r="3424" spans="1:19" x14ac:dyDescent="0.3">
      <c r="A3424" s="1" t="s">
        <v>415</v>
      </c>
      <c r="B3424" s="1" t="s">
        <v>66</v>
      </c>
      <c r="C3424" s="1" t="s">
        <v>15</v>
      </c>
      <c r="D3424" s="2">
        <v>33</v>
      </c>
      <c r="E3424" s="1" t="s">
        <v>16</v>
      </c>
      <c r="F3424" s="1" t="s">
        <v>26</v>
      </c>
      <c r="G3424" s="28">
        <v>42849</v>
      </c>
      <c r="H3424" s="3">
        <v>3666.28</v>
      </c>
      <c r="I3424" s="1" t="s">
        <v>18</v>
      </c>
      <c r="J3424" s="1" t="s">
        <v>27</v>
      </c>
      <c r="K3424" s="1" t="s">
        <v>28</v>
      </c>
      <c r="L3424" s="1" t="s">
        <v>20</v>
      </c>
      <c r="M3424" s="1" t="s">
        <v>21</v>
      </c>
      <c r="N3424" s="1" t="s">
        <v>22</v>
      </c>
      <c r="O3424" s="1" t="s">
        <v>28</v>
      </c>
      <c r="P3424" s="1" t="str">
        <f>IFERROR( LOOKUP(Table1[[#This Row],[Age]],$AO$3:$AO$8,$AP$3:$AP$8), "Out of Range")</f>
        <v>26-35</v>
      </c>
      <c r="Q3424" s="1" t="str">
        <f>TEXT(Table1[[#This Row],[Date Joined]],"DD")</f>
        <v>24</v>
      </c>
      <c r="R3424" s="1" t="str">
        <f>TEXT(Table1[[#This Row],[Date Joined]],"MMM")</f>
        <v>Apr</v>
      </c>
      <c r="S3424" s="1" t="str">
        <f>TEXT(Table1[[#This Row],[Date Joined]],"YYYY")</f>
        <v>2017</v>
      </c>
    </row>
    <row r="3425" spans="1:19" x14ac:dyDescent="0.3">
      <c r="A3425" s="1" t="s">
        <v>3532</v>
      </c>
      <c r="B3425" s="1" t="s">
        <v>104</v>
      </c>
      <c r="C3425" s="1" t="s">
        <v>24</v>
      </c>
      <c r="D3425" s="2">
        <v>50</v>
      </c>
      <c r="E3425" s="1" t="s">
        <v>40</v>
      </c>
      <c r="F3425" s="1" t="s">
        <v>17</v>
      </c>
      <c r="G3425" s="28">
        <v>43067</v>
      </c>
      <c r="H3425" s="3">
        <v>58895.12</v>
      </c>
      <c r="I3425" s="1" t="s">
        <v>18</v>
      </c>
      <c r="J3425" s="1" t="s">
        <v>19</v>
      </c>
      <c r="K3425" s="1" t="s">
        <v>20</v>
      </c>
      <c r="L3425" s="1" t="s">
        <v>20</v>
      </c>
      <c r="M3425" s="1" t="s">
        <v>21</v>
      </c>
      <c r="N3425" s="1" t="s">
        <v>22</v>
      </c>
      <c r="O3425" s="1" t="s">
        <v>20</v>
      </c>
      <c r="P3425" s="1" t="str">
        <f>IFERROR( LOOKUP(Table1[[#This Row],[Age]],$AO$3:$AO$8,$AP$3:$AP$8), "Out of Range")</f>
        <v>45-55</v>
      </c>
      <c r="Q3425" s="1" t="str">
        <f>TEXT(Table1[[#This Row],[Date Joined]],"DD")</f>
        <v>28</v>
      </c>
      <c r="R3425" s="1" t="str">
        <f>TEXT(Table1[[#This Row],[Date Joined]],"MMM")</f>
        <v>Nov</v>
      </c>
      <c r="S3425" s="1" t="str">
        <f>TEXT(Table1[[#This Row],[Date Joined]],"YYYY")</f>
        <v>2017</v>
      </c>
    </row>
    <row r="3426" spans="1:19" x14ac:dyDescent="0.3">
      <c r="A3426" s="1" t="s">
        <v>418</v>
      </c>
      <c r="B3426" s="1" t="s">
        <v>105</v>
      </c>
      <c r="C3426" s="1" t="s">
        <v>24</v>
      </c>
      <c r="D3426" s="2">
        <v>33</v>
      </c>
      <c r="E3426" s="1" t="s">
        <v>16</v>
      </c>
      <c r="F3426" s="1" t="s">
        <v>17</v>
      </c>
      <c r="G3426" s="28">
        <v>42849</v>
      </c>
      <c r="H3426" s="3">
        <v>90859.39</v>
      </c>
      <c r="I3426" s="1" t="s">
        <v>18</v>
      </c>
      <c r="J3426" s="1" t="s">
        <v>32</v>
      </c>
      <c r="K3426" s="1" t="s">
        <v>20</v>
      </c>
      <c r="L3426" s="1" t="s">
        <v>20</v>
      </c>
      <c r="M3426" s="1" t="s">
        <v>21</v>
      </c>
      <c r="N3426" s="1" t="s">
        <v>22</v>
      </c>
      <c r="O3426" s="1" t="s">
        <v>20</v>
      </c>
      <c r="P3426" s="1" t="str">
        <f>IFERROR( LOOKUP(Table1[[#This Row],[Age]],$AO$3:$AO$8,$AP$3:$AP$8), "Out of Range")</f>
        <v>26-35</v>
      </c>
      <c r="Q3426" s="1" t="str">
        <f>TEXT(Table1[[#This Row],[Date Joined]],"DD")</f>
        <v>24</v>
      </c>
      <c r="R3426" s="1" t="str">
        <f>TEXT(Table1[[#This Row],[Date Joined]],"MMM")</f>
        <v>Apr</v>
      </c>
      <c r="S3426" s="1" t="str">
        <f>TEXT(Table1[[#This Row],[Date Joined]],"YYYY")</f>
        <v>2017</v>
      </c>
    </row>
    <row r="3427" spans="1:19" x14ac:dyDescent="0.3">
      <c r="A3427" s="1" t="s">
        <v>3534</v>
      </c>
      <c r="B3427" s="1" t="s">
        <v>96</v>
      </c>
      <c r="C3427" s="1" t="s">
        <v>15</v>
      </c>
      <c r="D3427" s="2">
        <v>53</v>
      </c>
      <c r="E3427" s="1" t="s">
        <v>40</v>
      </c>
      <c r="F3427" s="1" t="s">
        <v>41</v>
      </c>
      <c r="G3427" s="28">
        <v>43067</v>
      </c>
      <c r="H3427" s="3">
        <v>79632.460000000006</v>
      </c>
      <c r="I3427" s="1" t="s">
        <v>31</v>
      </c>
      <c r="J3427" s="1" t="s">
        <v>32</v>
      </c>
      <c r="K3427" s="1" t="s">
        <v>20</v>
      </c>
      <c r="L3427" s="1" t="s">
        <v>20</v>
      </c>
      <c r="M3427" s="1" t="s">
        <v>21</v>
      </c>
      <c r="N3427" s="1" t="s">
        <v>22</v>
      </c>
      <c r="O3427" s="1" t="s">
        <v>20</v>
      </c>
      <c r="P3427" s="1" t="str">
        <f>IFERROR( LOOKUP(Table1[[#This Row],[Age]],$AO$3:$AO$8,$AP$3:$AP$8), "Out of Range")</f>
        <v>45-55</v>
      </c>
      <c r="Q3427" s="1" t="str">
        <f>TEXT(Table1[[#This Row],[Date Joined]],"DD")</f>
        <v>28</v>
      </c>
      <c r="R3427" s="1" t="str">
        <f>TEXT(Table1[[#This Row],[Date Joined]],"MMM")</f>
        <v>Nov</v>
      </c>
      <c r="S3427" s="1" t="str">
        <f>TEXT(Table1[[#This Row],[Date Joined]],"YYYY")</f>
        <v>2017</v>
      </c>
    </row>
    <row r="3428" spans="1:19" x14ac:dyDescent="0.3">
      <c r="A3428" s="1" t="s">
        <v>3535</v>
      </c>
      <c r="B3428" s="1" t="s">
        <v>47</v>
      </c>
      <c r="C3428" s="1" t="s">
        <v>15</v>
      </c>
      <c r="D3428" s="2">
        <v>51</v>
      </c>
      <c r="E3428" s="1" t="s">
        <v>40</v>
      </c>
      <c r="F3428" s="1" t="s">
        <v>41</v>
      </c>
      <c r="G3428" s="28">
        <v>43067</v>
      </c>
      <c r="H3428" s="3">
        <v>48823.54</v>
      </c>
      <c r="I3428" s="1" t="s">
        <v>18</v>
      </c>
      <c r="J3428" s="1" t="s">
        <v>19</v>
      </c>
      <c r="K3428" s="1" t="s">
        <v>28</v>
      </c>
      <c r="L3428" s="1" t="s">
        <v>20</v>
      </c>
      <c r="M3428" s="1" t="s">
        <v>21</v>
      </c>
      <c r="N3428" s="1" t="s">
        <v>38</v>
      </c>
      <c r="O3428" s="1" t="s">
        <v>20</v>
      </c>
      <c r="P3428" s="1" t="str">
        <f>IFERROR( LOOKUP(Table1[[#This Row],[Age]],$AO$3:$AO$8,$AP$3:$AP$8), "Out of Range")</f>
        <v>45-55</v>
      </c>
      <c r="Q3428" s="1" t="str">
        <f>TEXT(Table1[[#This Row],[Date Joined]],"DD")</f>
        <v>28</v>
      </c>
      <c r="R3428" s="1" t="str">
        <f>TEXT(Table1[[#This Row],[Date Joined]],"MMM")</f>
        <v>Nov</v>
      </c>
      <c r="S3428" s="1" t="str">
        <f>TEXT(Table1[[#This Row],[Date Joined]],"YYYY")</f>
        <v>2017</v>
      </c>
    </row>
    <row r="3429" spans="1:19" x14ac:dyDescent="0.3">
      <c r="A3429" s="1" t="s">
        <v>3536</v>
      </c>
      <c r="B3429" s="1" t="s">
        <v>78</v>
      </c>
      <c r="C3429" s="1" t="s">
        <v>15</v>
      </c>
      <c r="D3429" s="2">
        <v>61</v>
      </c>
      <c r="E3429" s="1" t="s">
        <v>40</v>
      </c>
      <c r="F3429" s="1" t="s">
        <v>26</v>
      </c>
      <c r="G3429" s="28">
        <v>43067</v>
      </c>
      <c r="H3429" s="3">
        <v>63972.27</v>
      </c>
      <c r="I3429" s="1" t="s">
        <v>18</v>
      </c>
      <c r="J3429" s="1" t="s">
        <v>27</v>
      </c>
      <c r="K3429" s="1" t="s">
        <v>20</v>
      </c>
      <c r="L3429" s="1" t="s">
        <v>20</v>
      </c>
      <c r="M3429" s="1" t="s">
        <v>21</v>
      </c>
      <c r="N3429" s="1" t="s">
        <v>22</v>
      </c>
      <c r="O3429" s="1" t="s">
        <v>20</v>
      </c>
      <c r="P3429" s="1" t="str">
        <f>IFERROR( LOOKUP(Table1[[#This Row],[Age]],$AO$3:$AO$8,$AP$3:$AP$8), "Out of Range")</f>
        <v>55-65</v>
      </c>
      <c r="Q3429" s="1" t="str">
        <f>TEXT(Table1[[#This Row],[Date Joined]],"DD")</f>
        <v>28</v>
      </c>
      <c r="R3429" s="1" t="str">
        <f>TEXT(Table1[[#This Row],[Date Joined]],"MMM")</f>
        <v>Nov</v>
      </c>
      <c r="S3429" s="1" t="str">
        <f>TEXT(Table1[[#This Row],[Date Joined]],"YYYY")</f>
        <v>2017</v>
      </c>
    </row>
    <row r="3430" spans="1:19" x14ac:dyDescent="0.3">
      <c r="A3430" s="1" t="s">
        <v>442</v>
      </c>
      <c r="B3430" s="1" t="s">
        <v>72</v>
      </c>
      <c r="C3430" s="1" t="s">
        <v>24</v>
      </c>
      <c r="D3430" s="2">
        <v>33</v>
      </c>
      <c r="E3430" s="1" t="s">
        <v>16</v>
      </c>
      <c r="F3430" s="1" t="s">
        <v>17</v>
      </c>
      <c r="G3430" s="28">
        <v>42854</v>
      </c>
      <c r="H3430" s="3">
        <v>61384.37</v>
      </c>
      <c r="I3430" s="1" t="s">
        <v>18</v>
      </c>
      <c r="J3430" s="1" t="s">
        <v>19</v>
      </c>
      <c r="K3430" s="1" t="s">
        <v>28</v>
      </c>
      <c r="L3430" s="1" t="s">
        <v>20</v>
      </c>
      <c r="M3430" s="1" t="s">
        <v>21</v>
      </c>
      <c r="N3430" s="1" t="s">
        <v>22</v>
      </c>
      <c r="O3430" s="1" t="s">
        <v>28</v>
      </c>
      <c r="P3430" s="1" t="str">
        <f>IFERROR( LOOKUP(Table1[[#This Row],[Age]],$AO$3:$AO$8,$AP$3:$AP$8), "Out of Range")</f>
        <v>26-35</v>
      </c>
      <c r="Q3430" s="1" t="str">
        <f>TEXT(Table1[[#This Row],[Date Joined]],"DD")</f>
        <v>29</v>
      </c>
      <c r="R3430" s="1" t="str">
        <f>TEXT(Table1[[#This Row],[Date Joined]],"MMM")</f>
        <v>Apr</v>
      </c>
      <c r="S3430" s="1" t="str">
        <f>TEXT(Table1[[#This Row],[Date Joined]],"YYYY")</f>
        <v>2017</v>
      </c>
    </row>
    <row r="3431" spans="1:19" x14ac:dyDescent="0.3">
      <c r="A3431" s="1" t="s">
        <v>451</v>
      </c>
      <c r="B3431" s="1" t="s">
        <v>76</v>
      </c>
      <c r="C3431" s="1" t="s">
        <v>15</v>
      </c>
      <c r="D3431" s="2">
        <v>33</v>
      </c>
      <c r="E3431" s="1" t="s">
        <v>16</v>
      </c>
      <c r="F3431" s="1" t="s">
        <v>17</v>
      </c>
      <c r="G3431" s="28">
        <v>42855</v>
      </c>
      <c r="H3431" s="3">
        <v>46129.279999999999</v>
      </c>
      <c r="I3431" s="1" t="s">
        <v>31</v>
      </c>
      <c r="J3431" s="1" t="s">
        <v>32</v>
      </c>
      <c r="K3431" s="1" t="s">
        <v>20</v>
      </c>
      <c r="L3431" s="1" t="s">
        <v>28</v>
      </c>
      <c r="M3431" s="1" t="s">
        <v>21</v>
      </c>
      <c r="N3431" s="1" t="s">
        <v>22</v>
      </c>
      <c r="O3431" s="1" t="s">
        <v>20</v>
      </c>
      <c r="P3431" s="1" t="str">
        <f>IFERROR( LOOKUP(Table1[[#This Row],[Age]],$AO$3:$AO$8,$AP$3:$AP$8), "Out of Range")</f>
        <v>26-35</v>
      </c>
      <c r="Q3431" s="1" t="str">
        <f>TEXT(Table1[[#This Row],[Date Joined]],"DD")</f>
        <v>30</v>
      </c>
      <c r="R3431" s="1" t="str">
        <f>TEXT(Table1[[#This Row],[Date Joined]],"MMM")</f>
        <v>Apr</v>
      </c>
      <c r="S3431" s="1" t="str">
        <f>TEXT(Table1[[#This Row],[Date Joined]],"YYYY")</f>
        <v>2017</v>
      </c>
    </row>
    <row r="3432" spans="1:19" x14ac:dyDescent="0.3">
      <c r="A3432" s="1" t="s">
        <v>550</v>
      </c>
      <c r="B3432" s="1" t="s">
        <v>43</v>
      </c>
      <c r="C3432" s="1" t="s">
        <v>24</v>
      </c>
      <c r="D3432" s="2">
        <v>33</v>
      </c>
      <c r="E3432" s="1" t="s">
        <v>25</v>
      </c>
      <c r="F3432" s="1" t="s">
        <v>41</v>
      </c>
      <c r="G3432" s="28">
        <v>42865</v>
      </c>
      <c r="H3432" s="3">
        <v>108671.51</v>
      </c>
      <c r="I3432" s="1" t="s">
        <v>31</v>
      </c>
      <c r="J3432" s="1" t="s">
        <v>27</v>
      </c>
      <c r="K3432" s="1" t="s">
        <v>28</v>
      </c>
      <c r="L3432" s="1" t="s">
        <v>20</v>
      </c>
      <c r="M3432" s="1" t="s">
        <v>21</v>
      </c>
      <c r="N3432" s="1" t="s">
        <v>22</v>
      </c>
      <c r="O3432" s="1" t="s">
        <v>20</v>
      </c>
      <c r="P3432" s="1" t="str">
        <f>IFERROR( LOOKUP(Table1[[#This Row],[Age]],$AO$3:$AO$8,$AP$3:$AP$8), "Out of Range")</f>
        <v>26-35</v>
      </c>
      <c r="Q3432" s="1" t="str">
        <f>TEXT(Table1[[#This Row],[Date Joined]],"DD")</f>
        <v>10</v>
      </c>
      <c r="R3432" s="1" t="str">
        <f>TEXT(Table1[[#This Row],[Date Joined]],"MMM")</f>
        <v>May</v>
      </c>
      <c r="S3432" s="1" t="str">
        <f>TEXT(Table1[[#This Row],[Date Joined]],"YYYY")</f>
        <v>2017</v>
      </c>
    </row>
    <row r="3433" spans="1:19" x14ac:dyDescent="0.3">
      <c r="A3433" s="1" t="s">
        <v>3540</v>
      </c>
      <c r="B3433" s="1" t="s">
        <v>78</v>
      </c>
      <c r="C3433" s="1" t="s">
        <v>24</v>
      </c>
      <c r="D3433" s="2">
        <v>40</v>
      </c>
      <c r="E3433" s="1" t="s">
        <v>34</v>
      </c>
      <c r="F3433" s="1" t="s">
        <v>17</v>
      </c>
      <c r="G3433" s="28">
        <v>43067</v>
      </c>
      <c r="H3433" s="3">
        <v>62794.239999999998</v>
      </c>
      <c r="I3433" s="1" t="s">
        <v>31</v>
      </c>
      <c r="J3433" s="1" t="s">
        <v>27</v>
      </c>
      <c r="K3433" s="1" t="s">
        <v>20</v>
      </c>
      <c r="L3433" s="1" t="s">
        <v>20</v>
      </c>
      <c r="M3433" s="1" t="s">
        <v>21</v>
      </c>
      <c r="N3433" s="1" t="s">
        <v>22</v>
      </c>
      <c r="O3433" s="1" t="s">
        <v>28</v>
      </c>
      <c r="P3433" s="1" t="str">
        <f>IFERROR( LOOKUP(Table1[[#This Row],[Age]],$AO$3:$AO$8,$AP$3:$AP$8), "Out of Range")</f>
        <v>35-45</v>
      </c>
      <c r="Q3433" s="1" t="str">
        <f>TEXT(Table1[[#This Row],[Date Joined]],"DD")</f>
        <v>28</v>
      </c>
      <c r="R3433" s="1" t="str">
        <f>TEXT(Table1[[#This Row],[Date Joined]],"MMM")</f>
        <v>Nov</v>
      </c>
      <c r="S3433" s="1" t="str">
        <f>TEXT(Table1[[#This Row],[Date Joined]],"YYYY")</f>
        <v>2017</v>
      </c>
    </row>
    <row r="3434" spans="1:19" x14ac:dyDescent="0.3">
      <c r="A3434" s="1" t="s">
        <v>3541</v>
      </c>
      <c r="B3434" s="1" t="s">
        <v>56</v>
      </c>
      <c r="C3434" s="1" t="s">
        <v>24</v>
      </c>
      <c r="D3434" s="2">
        <v>35</v>
      </c>
      <c r="E3434" s="1" t="s">
        <v>34</v>
      </c>
      <c r="F3434" s="1" t="s">
        <v>17</v>
      </c>
      <c r="G3434" s="28">
        <v>43067</v>
      </c>
      <c r="H3434" s="3">
        <v>138489.04</v>
      </c>
      <c r="I3434" s="1" t="s">
        <v>18</v>
      </c>
      <c r="J3434" s="1" t="s">
        <v>27</v>
      </c>
      <c r="K3434" s="1" t="s">
        <v>28</v>
      </c>
      <c r="L3434" s="1" t="s">
        <v>20</v>
      </c>
      <c r="M3434" s="1" t="s">
        <v>22</v>
      </c>
      <c r="N3434" s="1" t="s">
        <v>22</v>
      </c>
      <c r="O3434" s="1" t="s">
        <v>20</v>
      </c>
      <c r="P3434" s="1" t="str">
        <f>IFERROR( LOOKUP(Table1[[#This Row],[Age]],$AO$3:$AO$8,$AP$3:$AP$8), "Out of Range")</f>
        <v>35-45</v>
      </c>
      <c r="Q3434" s="1" t="str">
        <f>TEXT(Table1[[#This Row],[Date Joined]],"DD")</f>
        <v>28</v>
      </c>
      <c r="R3434" s="1" t="str">
        <f>TEXT(Table1[[#This Row],[Date Joined]],"MMM")</f>
        <v>Nov</v>
      </c>
      <c r="S3434" s="1" t="str">
        <f>TEXT(Table1[[#This Row],[Date Joined]],"YYYY")</f>
        <v>2017</v>
      </c>
    </row>
    <row r="3435" spans="1:19" x14ac:dyDescent="0.3">
      <c r="A3435" s="1" t="s">
        <v>555</v>
      </c>
      <c r="B3435" s="1" t="s">
        <v>90</v>
      </c>
      <c r="C3435" s="1" t="s">
        <v>15</v>
      </c>
      <c r="D3435" s="2">
        <v>33</v>
      </c>
      <c r="E3435" s="1" t="s">
        <v>40</v>
      </c>
      <c r="F3435" s="1" t="s">
        <v>26</v>
      </c>
      <c r="G3435" s="28">
        <v>42866</v>
      </c>
      <c r="H3435" s="3">
        <v>113537.55</v>
      </c>
      <c r="I3435" s="1" t="s">
        <v>18</v>
      </c>
      <c r="J3435" s="1" t="s">
        <v>27</v>
      </c>
      <c r="K3435" s="1" t="s">
        <v>28</v>
      </c>
      <c r="L3435" s="1" t="s">
        <v>20</v>
      </c>
      <c r="M3435" s="1" t="s">
        <v>22</v>
      </c>
      <c r="N3435" s="1" t="s">
        <v>22</v>
      </c>
      <c r="O3435" s="1" t="s">
        <v>20</v>
      </c>
      <c r="P3435" s="1" t="str">
        <f>IFERROR( LOOKUP(Table1[[#This Row],[Age]],$AO$3:$AO$8,$AP$3:$AP$8), "Out of Range")</f>
        <v>26-35</v>
      </c>
      <c r="Q3435" s="1" t="str">
        <f>TEXT(Table1[[#This Row],[Date Joined]],"DD")</f>
        <v>11</v>
      </c>
      <c r="R3435" s="1" t="str">
        <f>TEXT(Table1[[#This Row],[Date Joined]],"MMM")</f>
        <v>May</v>
      </c>
      <c r="S3435" s="1" t="str">
        <f>TEXT(Table1[[#This Row],[Date Joined]],"YYYY")</f>
        <v>2017</v>
      </c>
    </row>
    <row r="3436" spans="1:19" x14ac:dyDescent="0.3">
      <c r="A3436" s="1" t="s">
        <v>582</v>
      </c>
      <c r="B3436" s="1" t="s">
        <v>54</v>
      </c>
      <c r="C3436" s="1" t="s">
        <v>15</v>
      </c>
      <c r="D3436" s="2">
        <v>33</v>
      </c>
      <c r="E3436" s="1" t="s">
        <v>25</v>
      </c>
      <c r="F3436" s="1" t="s">
        <v>17</v>
      </c>
      <c r="G3436" s="28">
        <v>42867</v>
      </c>
      <c r="H3436" s="3">
        <v>99465.55</v>
      </c>
      <c r="I3436" s="1" t="s">
        <v>18</v>
      </c>
      <c r="J3436" s="1" t="s">
        <v>27</v>
      </c>
      <c r="K3436" s="1" t="s">
        <v>20</v>
      </c>
      <c r="L3436" s="1" t="s">
        <v>20</v>
      </c>
      <c r="M3436" s="1" t="s">
        <v>21</v>
      </c>
      <c r="N3436" s="1" t="s">
        <v>22</v>
      </c>
      <c r="O3436" s="1" t="s">
        <v>28</v>
      </c>
      <c r="P3436" s="1" t="str">
        <f>IFERROR( LOOKUP(Table1[[#This Row],[Age]],$AO$3:$AO$8,$AP$3:$AP$8), "Out of Range")</f>
        <v>26-35</v>
      </c>
      <c r="Q3436" s="1" t="str">
        <f>TEXT(Table1[[#This Row],[Date Joined]],"DD")</f>
        <v>12</v>
      </c>
      <c r="R3436" s="1" t="str">
        <f>TEXT(Table1[[#This Row],[Date Joined]],"MMM")</f>
        <v>May</v>
      </c>
      <c r="S3436" s="1" t="str">
        <f>TEXT(Table1[[#This Row],[Date Joined]],"YYYY")</f>
        <v>2017</v>
      </c>
    </row>
    <row r="3437" spans="1:19" x14ac:dyDescent="0.3">
      <c r="A3437" s="1" t="s">
        <v>3544</v>
      </c>
      <c r="B3437" s="1" t="s">
        <v>46</v>
      </c>
      <c r="C3437" s="1" t="s">
        <v>24</v>
      </c>
      <c r="D3437" s="2">
        <v>36</v>
      </c>
      <c r="E3437" s="1" t="s">
        <v>16</v>
      </c>
      <c r="F3437" s="1" t="s">
        <v>41</v>
      </c>
      <c r="G3437" s="28">
        <v>43068</v>
      </c>
      <c r="H3437" s="3">
        <v>46830.42</v>
      </c>
      <c r="I3437" s="1" t="s">
        <v>18</v>
      </c>
      <c r="J3437" s="1" t="s">
        <v>27</v>
      </c>
      <c r="K3437" s="1" t="s">
        <v>28</v>
      </c>
      <c r="L3437" s="1" t="s">
        <v>20</v>
      </c>
      <c r="M3437" s="1" t="s">
        <v>22</v>
      </c>
      <c r="N3437" s="1" t="s">
        <v>22</v>
      </c>
      <c r="O3437" s="1" t="s">
        <v>20</v>
      </c>
      <c r="P3437" s="1" t="str">
        <f>IFERROR( LOOKUP(Table1[[#This Row],[Age]],$AO$3:$AO$8,$AP$3:$AP$8), "Out of Range")</f>
        <v>35-45</v>
      </c>
      <c r="Q3437" s="1" t="str">
        <f>TEXT(Table1[[#This Row],[Date Joined]],"DD")</f>
        <v>29</v>
      </c>
      <c r="R3437" s="1" t="str">
        <f>TEXT(Table1[[#This Row],[Date Joined]],"MMM")</f>
        <v>Nov</v>
      </c>
      <c r="S3437" s="1" t="str">
        <f>TEXT(Table1[[#This Row],[Date Joined]],"YYYY")</f>
        <v>2017</v>
      </c>
    </row>
    <row r="3438" spans="1:19" x14ac:dyDescent="0.3">
      <c r="A3438" s="1" t="s">
        <v>584</v>
      </c>
      <c r="B3438" s="1" t="s">
        <v>100</v>
      </c>
      <c r="C3438" s="1" t="s">
        <v>24</v>
      </c>
      <c r="D3438" s="2">
        <v>33</v>
      </c>
      <c r="E3438" s="1" t="s">
        <v>16</v>
      </c>
      <c r="F3438" s="1" t="s">
        <v>17</v>
      </c>
      <c r="G3438" s="28">
        <v>42868</v>
      </c>
      <c r="H3438" s="3">
        <v>46062.16</v>
      </c>
      <c r="I3438" s="1" t="s">
        <v>18</v>
      </c>
      <c r="J3438" s="1" t="s">
        <v>19</v>
      </c>
      <c r="K3438" s="1" t="s">
        <v>28</v>
      </c>
      <c r="L3438" s="1" t="s">
        <v>20</v>
      </c>
      <c r="M3438" s="1" t="s">
        <v>22</v>
      </c>
      <c r="N3438" s="1" t="s">
        <v>22</v>
      </c>
      <c r="O3438" s="1" t="s">
        <v>20</v>
      </c>
      <c r="P3438" s="1" t="str">
        <f>IFERROR( LOOKUP(Table1[[#This Row],[Age]],$AO$3:$AO$8,$AP$3:$AP$8), "Out of Range")</f>
        <v>26-35</v>
      </c>
      <c r="Q3438" s="1" t="str">
        <f>TEXT(Table1[[#This Row],[Date Joined]],"DD")</f>
        <v>13</v>
      </c>
      <c r="R3438" s="1" t="str">
        <f>TEXT(Table1[[#This Row],[Date Joined]],"MMM")</f>
        <v>May</v>
      </c>
      <c r="S3438" s="1" t="str">
        <f>TEXT(Table1[[#This Row],[Date Joined]],"YYYY")</f>
        <v>2017</v>
      </c>
    </row>
    <row r="3439" spans="1:19" x14ac:dyDescent="0.3">
      <c r="A3439" s="1" t="s">
        <v>586</v>
      </c>
      <c r="B3439" s="1" t="s">
        <v>79</v>
      </c>
      <c r="C3439" s="1" t="s">
        <v>24</v>
      </c>
      <c r="D3439" s="2">
        <v>33</v>
      </c>
      <c r="E3439" s="1" t="s">
        <v>16</v>
      </c>
      <c r="F3439" s="1" t="s">
        <v>17</v>
      </c>
      <c r="G3439" s="28">
        <v>42868</v>
      </c>
      <c r="H3439" s="3">
        <v>13535.04</v>
      </c>
      <c r="I3439" s="1" t="s">
        <v>18</v>
      </c>
      <c r="J3439" s="1" t="s">
        <v>32</v>
      </c>
      <c r="K3439" s="1" t="s">
        <v>20</v>
      </c>
      <c r="L3439" s="1" t="s">
        <v>20</v>
      </c>
      <c r="M3439" s="1" t="s">
        <v>53</v>
      </c>
      <c r="N3439" s="1" t="s">
        <v>69</v>
      </c>
      <c r="O3439" s="1" t="s">
        <v>28</v>
      </c>
      <c r="P3439" s="1" t="str">
        <f>IFERROR( LOOKUP(Table1[[#This Row],[Age]],$AO$3:$AO$8,$AP$3:$AP$8), "Out of Range")</f>
        <v>26-35</v>
      </c>
      <c r="Q3439" s="1" t="str">
        <f>TEXT(Table1[[#This Row],[Date Joined]],"DD")</f>
        <v>13</v>
      </c>
      <c r="R3439" s="1" t="str">
        <f>TEXT(Table1[[#This Row],[Date Joined]],"MMM")</f>
        <v>May</v>
      </c>
      <c r="S3439" s="1" t="str">
        <f>TEXT(Table1[[#This Row],[Date Joined]],"YYYY")</f>
        <v>2017</v>
      </c>
    </row>
    <row r="3440" spans="1:19" x14ac:dyDescent="0.3">
      <c r="A3440" s="1" t="s">
        <v>3547</v>
      </c>
      <c r="B3440" s="1" t="s">
        <v>79</v>
      </c>
      <c r="C3440" s="1" t="s">
        <v>15</v>
      </c>
      <c r="D3440" s="2">
        <v>54</v>
      </c>
      <c r="E3440" s="1" t="s">
        <v>40</v>
      </c>
      <c r="F3440" s="1" t="s">
        <v>41</v>
      </c>
      <c r="G3440" s="28">
        <v>43068</v>
      </c>
      <c r="H3440" s="3">
        <v>107365.39</v>
      </c>
      <c r="I3440" s="1" t="s">
        <v>18</v>
      </c>
      <c r="J3440" s="1" t="s">
        <v>22</v>
      </c>
      <c r="K3440" s="1" t="s">
        <v>20</v>
      </c>
      <c r="L3440" s="1" t="s">
        <v>20</v>
      </c>
      <c r="M3440" s="1" t="s">
        <v>22</v>
      </c>
      <c r="N3440" s="1" t="s">
        <v>22</v>
      </c>
      <c r="O3440" s="1" t="s">
        <v>20</v>
      </c>
      <c r="P3440" s="1" t="str">
        <f>IFERROR( LOOKUP(Table1[[#This Row],[Age]],$AO$3:$AO$8,$AP$3:$AP$8), "Out of Range")</f>
        <v>45-55</v>
      </c>
      <c r="Q3440" s="1" t="str">
        <f>TEXT(Table1[[#This Row],[Date Joined]],"DD")</f>
        <v>29</v>
      </c>
      <c r="R3440" s="1" t="str">
        <f>TEXT(Table1[[#This Row],[Date Joined]],"MMM")</f>
        <v>Nov</v>
      </c>
      <c r="S3440" s="1" t="str">
        <f>TEXT(Table1[[#This Row],[Date Joined]],"YYYY")</f>
        <v>2017</v>
      </c>
    </row>
    <row r="3441" spans="1:19" x14ac:dyDescent="0.3">
      <c r="A3441" s="1" t="s">
        <v>3548</v>
      </c>
      <c r="B3441" s="1" t="s">
        <v>63</v>
      </c>
      <c r="C3441" s="1" t="s">
        <v>15</v>
      </c>
      <c r="D3441" s="2">
        <v>61</v>
      </c>
      <c r="E3441" s="1" t="s">
        <v>40</v>
      </c>
      <c r="F3441" s="1" t="s">
        <v>26</v>
      </c>
      <c r="G3441" s="28">
        <v>43068</v>
      </c>
      <c r="H3441" s="3">
        <v>35087.54</v>
      </c>
      <c r="I3441" s="1" t="s">
        <v>18</v>
      </c>
      <c r="J3441" s="1" t="s">
        <v>27</v>
      </c>
      <c r="K3441" s="1" t="s">
        <v>20</v>
      </c>
      <c r="L3441" s="1" t="s">
        <v>20</v>
      </c>
      <c r="M3441" s="1" t="s">
        <v>21</v>
      </c>
      <c r="N3441" s="1" t="s">
        <v>38</v>
      </c>
      <c r="O3441" s="1" t="s">
        <v>20</v>
      </c>
      <c r="P3441" s="1" t="str">
        <f>IFERROR( LOOKUP(Table1[[#This Row],[Age]],$AO$3:$AO$8,$AP$3:$AP$8), "Out of Range")</f>
        <v>55-65</v>
      </c>
      <c r="Q3441" s="1" t="str">
        <f>TEXT(Table1[[#This Row],[Date Joined]],"DD")</f>
        <v>29</v>
      </c>
      <c r="R3441" s="1" t="str">
        <f>TEXT(Table1[[#This Row],[Date Joined]],"MMM")</f>
        <v>Nov</v>
      </c>
      <c r="S3441" s="1" t="str">
        <f>TEXT(Table1[[#This Row],[Date Joined]],"YYYY")</f>
        <v>2017</v>
      </c>
    </row>
    <row r="3442" spans="1:19" x14ac:dyDescent="0.3">
      <c r="A3442" s="1" t="s">
        <v>3549</v>
      </c>
      <c r="B3442" s="1" t="s">
        <v>99</v>
      </c>
      <c r="C3442" s="1" t="s">
        <v>15</v>
      </c>
      <c r="D3442" s="2">
        <v>42</v>
      </c>
      <c r="E3442" s="1" t="s">
        <v>40</v>
      </c>
      <c r="F3442" s="1" t="s">
        <v>26</v>
      </c>
      <c r="G3442" s="28">
        <v>43068</v>
      </c>
      <c r="H3442" s="3">
        <v>44238.7</v>
      </c>
      <c r="I3442" s="1" t="s">
        <v>18</v>
      </c>
      <c r="J3442" s="1" t="s">
        <v>27</v>
      </c>
      <c r="K3442" s="1" t="s">
        <v>28</v>
      </c>
      <c r="L3442" s="1" t="s">
        <v>28</v>
      </c>
      <c r="M3442" s="1" t="s">
        <v>21</v>
      </c>
      <c r="N3442" s="1" t="s">
        <v>22</v>
      </c>
      <c r="O3442" s="1" t="s">
        <v>20</v>
      </c>
      <c r="P3442" s="1" t="str">
        <f>IFERROR( LOOKUP(Table1[[#This Row],[Age]],$AO$3:$AO$8,$AP$3:$AP$8), "Out of Range")</f>
        <v>35-45</v>
      </c>
      <c r="Q3442" s="1" t="str">
        <f>TEXT(Table1[[#This Row],[Date Joined]],"DD")</f>
        <v>29</v>
      </c>
      <c r="R3442" s="1" t="str">
        <f>TEXT(Table1[[#This Row],[Date Joined]],"MMM")</f>
        <v>Nov</v>
      </c>
      <c r="S3442" s="1" t="str">
        <f>TEXT(Table1[[#This Row],[Date Joined]],"YYYY")</f>
        <v>2017</v>
      </c>
    </row>
    <row r="3443" spans="1:19" x14ac:dyDescent="0.3">
      <c r="A3443" s="1" t="s">
        <v>3550</v>
      </c>
      <c r="B3443" s="1" t="s">
        <v>75</v>
      </c>
      <c r="C3443" s="1" t="s">
        <v>15</v>
      </c>
      <c r="D3443" s="2">
        <v>34</v>
      </c>
      <c r="E3443" s="1" t="s">
        <v>34</v>
      </c>
      <c r="F3443" s="1" t="s">
        <v>41</v>
      </c>
      <c r="G3443" s="28">
        <v>43068</v>
      </c>
      <c r="H3443" s="3">
        <v>64955.09</v>
      </c>
      <c r="I3443" s="1" t="s">
        <v>18</v>
      </c>
      <c r="J3443" s="1" t="s">
        <v>27</v>
      </c>
      <c r="K3443" s="1" t="s">
        <v>28</v>
      </c>
      <c r="L3443" s="1" t="s">
        <v>28</v>
      </c>
      <c r="M3443" s="1" t="s">
        <v>21</v>
      </c>
      <c r="N3443" s="1" t="s">
        <v>22</v>
      </c>
      <c r="O3443" s="1" t="s">
        <v>20</v>
      </c>
      <c r="P3443" s="1" t="str">
        <f>IFERROR( LOOKUP(Table1[[#This Row],[Age]],$AO$3:$AO$8,$AP$3:$AP$8), "Out of Range")</f>
        <v>26-35</v>
      </c>
      <c r="Q3443" s="1" t="str">
        <f>TEXT(Table1[[#This Row],[Date Joined]],"DD")</f>
        <v>29</v>
      </c>
      <c r="R3443" s="1" t="str">
        <f>TEXT(Table1[[#This Row],[Date Joined]],"MMM")</f>
        <v>Nov</v>
      </c>
      <c r="S3443" s="1" t="str">
        <f>TEXT(Table1[[#This Row],[Date Joined]],"YYYY")</f>
        <v>2017</v>
      </c>
    </row>
    <row r="3444" spans="1:19" x14ac:dyDescent="0.3">
      <c r="A3444" s="1" t="s">
        <v>3551</v>
      </c>
      <c r="B3444" s="1" t="s">
        <v>65</v>
      </c>
      <c r="C3444" s="1" t="s">
        <v>24</v>
      </c>
      <c r="D3444" s="2">
        <v>21</v>
      </c>
      <c r="E3444" s="1" t="s">
        <v>25</v>
      </c>
      <c r="F3444" s="1" t="s">
        <v>26</v>
      </c>
      <c r="G3444" s="28">
        <v>43068</v>
      </c>
      <c r="H3444" s="3">
        <v>77036.75</v>
      </c>
      <c r="I3444" s="1" t="s">
        <v>18</v>
      </c>
      <c r="J3444" s="1" t="s">
        <v>19</v>
      </c>
      <c r="K3444" s="1" t="s">
        <v>20</v>
      </c>
      <c r="L3444" s="1" t="s">
        <v>20</v>
      </c>
      <c r="M3444" s="1" t="s">
        <v>22</v>
      </c>
      <c r="N3444" s="1" t="s">
        <v>22</v>
      </c>
      <c r="O3444" s="1" t="s">
        <v>20</v>
      </c>
      <c r="P3444" s="1" t="str">
        <f>IFERROR( LOOKUP(Table1[[#This Row],[Age]],$AO$3:$AO$8,$AP$3:$AP$8), "Out of Range")</f>
        <v>15-25</v>
      </c>
      <c r="Q3444" s="1" t="str">
        <f>TEXT(Table1[[#This Row],[Date Joined]],"DD")</f>
        <v>29</v>
      </c>
      <c r="R3444" s="1" t="str">
        <f>TEXT(Table1[[#This Row],[Date Joined]],"MMM")</f>
        <v>Nov</v>
      </c>
      <c r="S3444" s="1" t="str">
        <f>TEXT(Table1[[#This Row],[Date Joined]],"YYYY")</f>
        <v>2017</v>
      </c>
    </row>
    <row r="3445" spans="1:19" x14ac:dyDescent="0.3">
      <c r="A3445" s="1" t="s">
        <v>661</v>
      </c>
      <c r="B3445" s="1" t="s">
        <v>86</v>
      </c>
      <c r="C3445" s="1" t="s">
        <v>24</v>
      </c>
      <c r="D3445" s="2">
        <v>33</v>
      </c>
      <c r="E3445" s="1" t="s">
        <v>34</v>
      </c>
      <c r="F3445" s="1" t="s">
        <v>26</v>
      </c>
      <c r="G3445" s="28">
        <v>42873</v>
      </c>
      <c r="H3445" s="3">
        <v>80170.58</v>
      </c>
      <c r="I3445" s="1" t="s">
        <v>18</v>
      </c>
      <c r="J3445" s="1" t="s">
        <v>27</v>
      </c>
      <c r="K3445" s="1" t="s">
        <v>20</v>
      </c>
      <c r="L3445" s="1" t="s">
        <v>20</v>
      </c>
      <c r="M3445" s="1" t="s">
        <v>21</v>
      </c>
      <c r="N3445" s="1" t="s">
        <v>29</v>
      </c>
      <c r="O3445" s="1" t="s">
        <v>20</v>
      </c>
      <c r="P3445" s="1" t="str">
        <f>IFERROR( LOOKUP(Table1[[#This Row],[Age]],$AO$3:$AO$8,$AP$3:$AP$8), "Out of Range")</f>
        <v>26-35</v>
      </c>
      <c r="Q3445" s="1" t="str">
        <f>TEXT(Table1[[#This Row],[Date Joined]],"DD")</f>
        <v>18</v>
      </c>
      <c r="R3445" s="1" t="str">
        <f>TEXT(Table1[[#This Row],[Date Joined]],"MMM")</f>
        <v>May</v>
      </c>
      <c r="S3445" s="1" t="str">
        <f>TEXT(Table1[[#This Row],[Date Joined]],"YYYY")</f>
        <v>2017</v>
      </c>
    </row>
    <row r="3446" spans="1:19" x14ac:dyDescent="0.3">
      <c r="A3446" s="1" t="s">
        <v>3553</v>
      </c>
      <c r="B3446" s="1" t="s">
        <v>86</v>
      </c>
      <c r="C3446" s="1" t="s">
        <v>24</v>
      </c>
      <c r="D3446" s="2">
        <v>36</v>
      </c>
      <c r="E3446" s="1" t="s">
        <v>16</v>
      </c>
      <c r="F3446" s="1" t="s">
        <v>17</v>
      </c>
      <c r="G3446" s="28">
        <v>43069</v>
      </c>
      <c r="H3446" s="3">
        <v>75382.63</v>
      </c>
      <c r="I3446" s="1" t="s">
        <v>49</v>
      </c>
      <c r="J3446" s="1" t="s">
        <v>27</v>
      </c>
      <c r="K3446" s="1" t="s">
        <v>28</v>
      </c>
      <c r="L3446" s="1" t="s">
        <v>20</v>
      </c>
      <c r="M3446" s="1" t="s">
        <v>22</v>
      </c>
      <c r="N3446" s="1" t="s">
        <v>22</v>
      </c>
      <c r="O3446" s="1" t="s">
        <v>20</v>
      </c>
      <c r="P3446" s="1" t="str">
        <f>IFERROR( LOOKUP(Table1[[#This Row],[Age]],$AO$3:$AO$8,$AP$3:$AP$8), "Out of Range")</f>
        <v>35-45</v>
      </c>
      <c r="Q3446" s="1" t="str">
        <f>TEXT(Table1[[#This Row],[Date Joined]],"DD")</f>
        <v>30</v>
      </c>
      <c r="R3446" s="1" t="str">
        <f>TEXT(Table1[[#This Row],[Date Joined]],"MMM")</f>
        <v>Nov</v>
      </c>
      <c r="S3446" s="1" t="str">
        <f>TEXT(Table1[[#This Row],[Date Joined]],"YYYY")</f>
        <v>2017</v>
      </c>
    </row>
    <row r="3447" spans="1:19" x14ac:dyDescent="0.3">
      <c r="A3447" s="1" t="s">
        <v>3554</v>
      </c>
      <c r="B3447" s="1" t="s">
        <v>97</v>
      </c>
      <c r="C3447" s="1" t="s">
        <v>24</v>
      </c>
      <c r="D3447" s="2">
        <v>18</v>
      </c>
      <c r="E3447" s="1" t="s">
        <v>16</v>
      </c>
      <c r="F3447" s="1" t="s">
        <v>17</v>
      </c>
      <c r="G3447" s="28">
        <v>43069</v>
      </c>
      <c r="H3447" s="3">
        <v>139705.75</v>
      </c>
      <c r="I3447" s="1" t="s">
        <v>18</v>
      </c>
      <c r="J3447" s="1" t="s">
        <v>27</v>
      </c>
      <c r="K3447" s="1" t="s">
        <v>20</v>
      </c>
      <c r="L3447" s="1" t="s">
        <v>20</v>
      </c>
      <c r="M3447" s="1" t="s">
        <v>22</v>
      </c>
      <c r="N3447" s="1" t="s">
        <v>22</v>
      </c>
      <c r="O3447" s="1" t="s">
        <v>20</v>
      </c>
      <c r="P3447" s="1" t="str">
        <f>IFERROR( LOOKUP(Table1[[#This Row],[Age]],$AO$3:$AO$8,$AP$3:$AP$8), "Out of Range")</f>
        <v>15-25</v>
      </c>
      <c r="Q3447" s="1" t="str">
        <f>TEXT(Table1[[#This Row],[Date Joined]],"DD")</f>
        <v>30</v>
      </c>
      <c r="R3447" s="1" t="str">
        <f>TEXT(Table1[[#This Row],[Date Joined]],"MMM")</f>
        <v>Nov</v>
      </c>
      <c r="S3447" s="1" t="str">
        <f>TEXT(Table1[[#This Row],[Date Joined]],"YYYY")</f>
        <v>2017</v>
      </c>
    </row>
    <row r="3448" spans="1:19" x14ac:dyDescent="0.3">
      <c r="A3448" s="1" t="s">
        <v>3555</v>
      </c>
      <c r="B3448" s="1" t="s">
        <v>74</v>
      </c>
      <c r="C3448" s="1" t="s">
        <v>24</v>
      </c>
      <c r="D3448" s="2">
        <v>34</v>
      </c>
      <c r="E3448" s="1" t="s">
        <v>16</v>
      </c>
      <c r="F3448" s="1" t="s">
        <v>17</v>
      </c>
      <c r="G3448" s="28">
        <v>43069</v>
      </c>
      <c r="H3448" s="3">
        <v>8762.49</v>
      </c>
      <c r="I3448" s="1" t="s">
        <v>18</v>
      </c>
      <c r="J3448" s="1" t="s">
        <v>27</v>
      </c>
      <c r="K3448" s="1" t="s">
        <v>20</v>
      </c>
      <c r="L3448" s="1" t="s">
        <v>20</v>
      </c>
      <c r="M3448" s="1" t="s">
        <v>21</v>
      </c>
      <c r="N3448" s="1" t="s">
        <v>29</v>
      </c>
      <c r="O3448" s="1" t="s">
        <v>20</v>
      </c>
      <c r="P3448" s="1" t="str">
        <f>IFERROR( LOOKUP(Table1[[#This Row],[Age]],$AO$3:$AO$8,$AP$3:$AP$8), "Out of Range")</f>
        <v>26-35</v>
      </c>
      <c r="Q3448" s="1" t="str">
        <f>TEXT(Table1[[#This Row],[Date Joined]],"DD")</f>
        <v>30</v>
      </c>
      <c r="R3448" s="1" t="str">
        <f>TEXT(Table1[[#This Row],[Date Joined]],"MMM")</f>
        <v>Nov</v>
      </c>
      <c r="S3448" s="1" t="str">
        <f>TEXT(Table1[[#This Row],[Date Joined]],"YYYY")</f>
        <v>2017</v>
      </c>
    </row>
    <row r="3449" spans="1:19" x14ac:dyDescent="0.3">
      <c r="A3449" s="1" t="s">
        <v>686</v>
      </c>
      <c r="B3449" s="1" t="s">
        <v>97</v>
      </c>
      <c r="C3449" s="1" t="s">
        <v>15</v>
      </c>
      <c r="D3449" s="2">
        <v>33</v>
      </c>
      <c r="E3449" s="1" t="s">
        <v>16</v>
      </c>
      <c r="F3449" s="1" t="s">
        <v>26</v>
      </c>
      <c r="G3449" s="28">
        <v>42874</v>
      </c>
      <c r="H3449" s="3">
        <v>188283.58</v>
      </c>
      <c r="I3449" s="1" t="s">
        <v>18</v>
      </c>
      <c r="J3449" s="1" t="s">
        <v>32</v>
      </c>
      <c r="K3449" s="1" t="s">
        <v>28</v>
      </c>
      <c r="L3449" s="1" t="s">
        <v>20</v>
      </c>
      <c r="M3449" s="1" t="s">
        <v>21</v>
      </c>
      <c r="N3449" s="1" t="s">
        <v>22</v>
      </c>
      <c r="O3449" s="1" t="s">
        <v>20</v>
      </c>
      <c r="P3449" s="1" t="str">
        <f>IFERROR( LOOKUP(Table1[[#This Row],[Age]],$AO$3:$AO$8,$AP$3:$AP$8), "Out of Range")</f>
        <v>26-35</v>
      </c>
      <c r="Q3449" s="1" t="str">
        <f>TEXT(Table1[[#This Row],[Date Joined]],"DD")</f>
        <v>19</v>
      </c>
      <c r="R3449" s="1" t="str">
        <f>TEXT(Table1[[#This Row],[Date Joined]],"MMM")</f>
        <v>May</v>
      </c>
      <c r="S3449" s="1" t="str">
        <f>TEXT(Table1[[#This Row],[Date Joined]],"YYYY")</f>
        <v>2017</v>
      </c>
    </row>
    <row r="3450" spans="1:19" x14ac:dyDescent="0.3">
      <c r="A3450" s="1" t="s">
        <v>3557</v>
      </c>
      <c r="B3450" s="1" t="s">
        <v>78</v>
      </c>
      <c r="C3450" s="1" t="s">
        <v>24</v>
      </c>
      <c r="D3450" s="2">
        <v>39</v>
      </c>
      <c r="E3450" s="1" t="s">
        <v>16</v>
      </c>
      <c r="F3450" s="1" t="s">
        <v>17</v>
      </c>
      <c r="G3450" s="28">
        <v>43069</v>
      </c>
      <c r="H3450" s="3">
        <v>60527.88</v>
      </c>
      <c r="I3450" s="1" t="s">
        <v>49</v>
      </c>
      <c r="J3450" s="1" t="s">
        <v>27</v>
      </c>
      <c r="K3450" s="1" t="s">
        <v>20</v>
      </c>
      <c r="L3450" s="1" t="s">
        <v>20</v>
      </c>
      <c r="M3450" s="1" t="s">
        <v>21</v>
      </c>
      <c r="N3450" s="1" t="s">
        <v>22</v>
      </c>
      <c r="O3450" s="1" t="s">
        <v>20</v>
      </c>
      <c r="P3450" s="1" t="str">
        <f>IFERROR( LOOKUP(Table1[[#This Row],[Age]],$AO$3:$AO$8,$AP$3:$AP$8), "Out of Range")</f>
        <v>35-45</v>
      </c>
      <c r="Q3450" s="1" t="str">
        <f>TEXT(Table1[[#This Row],[Date Joined]],"DD")</f>
        <v>30</v>
      </c>
      <c r="R3450" s="1" t="str">
        <f>TEXT(Table1[[#This Row],[Date Joined]],"MMM")</f>
        <v>Nov</v>
      </c>
      <c r="S3450" s="1" t="str">
        <f>TEXT(Table1[[#This Row],[Date Joined]],"YYYY")</f>
        <v>2017</v>
      </c>
    </row>
    <row r="3451" spans="1:19" x14ac:dyDescent="0.3">
      <c r="A3451" s="1" t="s">
        <v>3558</v>
      </c>
      <c r="B3451" s="1" t="s">
        <v>62</v>
      </c>
      <c r="C3451" s="1" t="s">
        <v>15</v>
      </c>
      <c r="D3451" s="2">
        <v>35</v>
      </c>
      <c r="E3451" s="1" t="s">
        <v>16</v>
      </c>
      <c r="F3451" s="1" t="s">
        <v>17</v>
      </c>
      <c r="G3451" s="28">
        <v>43069</v>
      </c>
      <c r="H3451" s="3">
        <v>271164.18</v>
      </c>
      <c r="I3451" s="1" t="s">
        <v>31</v>
      </c>
      <c r="J3451" s="1" t="s">
        <v>27</v>
      </c>
      <c r="K3451" s="1" t="s">
        <v>20</v>
      </c>
      <c r="L3451" s="1" t="s">
        <v>20</v>
      </c>
      <c r="M3451" s="1" t="s">
        <v>21</v>
      </c>
      <c r="N3451" s="1" t="s">
        <v>22</v>
      </c>
      <c r="O3451" s="1" t="s">
        <v>20</v>
      </c>
      <c r="P3451" s="1" t="str">
        <f>IFERROR( LOOKUP(Table1[[#This Row],[Age]],$AO$3:$AO$8,$AP$3:$AP$8), "Out of Range")</f>
        <v>35-45</v>
      </c>
      <c r="Q3451" s="1" t="str">
        <f>TEXT(Table1[[#This Row],[Date Joined]],"DD")</f>
        <v>30</v>
      </c>
      <c r="R3451" s="1" t="str">
        <f>TEXT(Table1[[#This Row],[Date Joined]],"MMM")</f>
        <v>Nov</v>
      </c>
      <c r="S3451" s="1" t="str">
        <f>TEXT(Table1[[#This Row],[Date Joined]],"YYYY")</f>
        <v>2017</v>
      </c>
    </row>
    <row r="3452" spans="1:19" x14ac:dyDescent="0.3">
      <c r="A3452" s="1" t="s">
        <v>3559</v>
      </c>
      <c r="B3452" s="1" t="s">
        <v>83</v>
      </c>
      <c r="C3452" s="1" t="s">
        <v>15</v>
      </c>
      <c r="D3452" s="2">
        <v>36</v>
      </c>
      <c r="E3452" s="1" t="s">
        <v>16</v>
      </c>
      <c r="F3452" s="1" t="s">
        <v>17</v>
      </c>
      <c r="G3452" s="28">
        <v>43069</v>
      </c>
      <c r="H3452" s="3">
        <v>45171.19</v>
      </c>
      <c r="I3452" s="1" t="s">
        <v>18</v>
      </c>
      <c r="J3452" s="1" t="s">
        <v>19</v>
      </c>
      <c r="K3452" s="1" t="s">
        <v>28</v>
      </c>
      <c r="L3452" s="1" t="s">
        <v>20</v>
      </c>
      <c r="M3452" s="1" t="s">
        <v>22</v>
      </c>
      <c r="N3452" s="1" t="s">
        <v>22</v>
      </c>
      <c r="O3452" s="1" t="s">
        <v>20</v>
      </c>
      <c r="P3452" s="1" t="str">
        <f>IFERROR( LOOKUP(Table1[[#This Row],[Age]],$AO$3:$AO$8,$AP$3:$AP$8), "Out of Range")</f>
        <v>35-45</v>
      </c>
      <c r="Q3452" s="1" t="str">
        <f>TEXT(Table1[[#This Row],[Date Joined]],"DD")</f>
        <v>30</v>
      </c>
      <c r="R3452" s="1" t="str">
        <f>TEXT(Table1[[#This Row],[Date Joined]],"MMM")</f>
        <v>Nov</v>
      </c>
      <c r="S3452" s="1" t="str">
        <f>TEXT(Table1[[#This Row],[Date Joined]],"YYYY")</f>
        <v>2017</v>
      </c>
    </row>
    <row r="3453" spans="1:19" x14ac:dyDescent="0.3">
      <c r="A3453" s="1" t="s">
        <v>3560</v>
      </c>
      <c r="B3453" s="1" t="s">
        <v>78</v>
      </c>
      <c r="C3453" s="1" t="s">
        <v>15</v>
      </c>
      <c r="D3453" s="2">
        <v>40</v>
      </c>
      <c r="E3453" s="1" t="s">
        <v>16</v>
      </c>
      <c r="F3453" s="1" t="s">
        <v>26</v>
      </c>
      <c r="G3453" s="28">
        <v>43069</v>
      </c>
      <c r="H3453" s="3">
        <v>46199.87</v>
      </c>
      <c r="I3453" s="1" t="s">
        <v>31</v>
      </c>
      <c r="J3453" s="1" t="s">
        <v>19</v>
      </c>
      <c r="K3453" s="1" t="s">
        <v>20</v>
      </c>
      <c r="L3453" s="1" t="s">
        <v>20</v>
      </c>
      <c r="M3453" s="1" t="s">
        <v>22</v>
      </c>
      <c r="N3453" s="1" t="s">
        <v>22</v>
      </c>
      <c r="O3453" s="1" t="s">
        <v>20</v>
      </c>
      <c r="P3453" s="1" t="str">
        <f>IFERROR( LOOKUP(Table1[[#This Row],[Age]],$AO$3:$AO$8,$AP$3:$AP$8), "Out of Range")</f>
        <v>35-45</v>
      </c>
      <c r="Q3453" s="1" t="str">
        <f>TEXT(Table1[[#This Row],[Date Joined]],"DD")</f>
        <v>30</v>
      </c>
      <c r="R3453" s="1" t="str">
        <f>TEXT(Table1[[#This Row],[Date Joined]],"MMM")</f>
        <v>Nov</v>
      </c>
      <c r="S3453" s="1" t="str">
        <f>TEXT(Table1[[#This Row],[Date Joined]],"YYYY")</f>
        <v>2017</v>
      </c>
    </row>
    <row r="3454" spans="1:19" x14ac:dyDescent="0.3">
      <c r="A3454" s="1" t="s">
        <v>3561</v>
      </c>
      <c r="B3454" s="1" t="s">
        <v>92</v>
      </c>
      <c r="C3454" s="1" t="s">
        <v>24</v>
      </c>
      <c r="D3454" s="2">
        <v>36</v>
      </c>
      <c r="E3454" s="1" t="s">
        <v>16</v>
      </c>
      <c r="F3454" s="1" t="s">
        <v>41</v>
      </c>
      <c r="G3454" s="28">
        <v>43069</v>
      </c>
      <c r="H3454" s="3">
        <v>105497.55</v>
      </c>
      <c r="I3454" s="1" t="s">
        <v>18</v>
      </c>
      <c r="J3454" s="1" t="s">
        <v>27</v>
      </c>
      <c r="K3454" s="1" t="s">
        <v>28</v>
      </c>
      <c r="L3454" s="1" t="s">
        <v>20</v>
      </c>
      <c r="M3454" s="1" t="s">
        <v>21</v>
      </c>
      <c r="N3454" s="1" t="s">
        <v>22</v>
      </c>
      <c r="O3454" s="1" t="s">
        <v>20</v>
      </c>
      <c r="P3454" s="1" t="str">
        <f>IFERROR( LOOKUP(Table1[[#This Row],[Age]],$AO$3:$AO$8,$AP$3:$AP$8), "Out of Range")</f>
        <v>35-45</v>
      </c>
      <c r="Q3454" s="1" t="str">
        <f>TEXT(Table1[[#This Row],[Date Joined]],"DD")</f>
        <v>30</v>
      </c>
      <c r="R3454" s="1" t="str">
        <f>TEXT(Table1[[#This Row],[Date Joined]],"MMM")</f>
        <v>Nov</v>
      </c>
      <c r="S3454" s="1" t="str">
        <f>TEXT(Table1[[#This Row],[Date Joined]],"YYYY")</f>
        <v>2017</v>
      </c>
    </row>
    <row r="3455" spans="1:19" x14ac:dyDescent="0.3">
      <c r="A3455" s="1" t="s">
        <v>701</v>
      </c>
      <c r="B3455" s="1" t="s">
        <v>62</v>
      </c>
      <c r="C3455" s="1" t="s">
        <v>24</v>
      </c>
      <c r="D3455" s="2">
        <v>33</v>
      </c>
      <c r="E3455" s="1" t="s">
        <v>34</v>
      </c>
      <c r="F3455" s="1" t="s">
        <v>41</v>
      </c>
      <c r="G3455" s="28">
        <v>42874</v>
      </c>
      <c r="H3455" s="3">
        <v>49810.19</v>
      </c>
      <c r="I3455" s="1" t="s">
        <v>18</v>
      </c>
      <c r="J3455" s="1" t="s">
        <v>27</v>
      </c>
      <c r="K3455" s="1" t="s">
        <v>28</v>
      </c>
      <c r="L3455" s="1" t="s">
        <v>28</v>
      </c>
      <c r="M3455" s="1" t="s">
        <v>22</v>
      </c>
      <c r="N3455" s="1" t="s">
        <v>22</v>
      </c>
      <c r="O3455" s="1" t="s">
        <v>20</v>
      </c>
      <c r="P3455" s="1" t="str">
        <f>IFERROR( LOOKUP(Table1[[#This Row],[Age]],$AO$3:$AO$8,$AP$3:$AP$8), "Out of Range")</f>
        <v>26-35</v>
      </c>
      <c r="Q3455" s="1" t="str">
        <f>TEXT(Table1[[#This Row],[Date Joined]],"DD")</f>
        <v>19</v>
      </c>
      <c r="R3455" s="1" t="str">
        <f>TEXT(Table1[[#This Row],[Date Joined]],"MMM")</f>
        <v>May</v>
      </c>
      <c r="S3455" s="1" t="str">
        <f>TEXT(Table1[[#This Row],[Date Joined]],"YYYY")</f>
        <v>2017</v>
      </c>
    </row>
    <row r="3456" spans="1:19" x14ac:dyDescent="0.3">
      <c r="A3456" s="1" t="s">
        <v>3563</v>
      </c>
      <c r="B3456" s="1" t="s">
        <v>35</v>
      </c>
      <c r="C3456" s="1" t="s">
        <v>24</v>
      </c>
      <c r="D3456" s="2">
        <v>39</v>
      </c>
      <c r="E3456" s="1" t="s">
        <v>16</v>
      </c>
      <c r="F3456" s="1" t="s">
        <v>17</v>
      </c>
      <c r="G3456" s="28">
        <v>43069</v>
      </c>
      <c r="H3456" s="3">
        <v>167163.24</v>
      </c>
      <c r="I3456" s="1" t="s">
        <v>49</v>
      </c>
      <c r="J3456" s="1" t="s">
        <v>27</v>
      </c>
      <c r="K3456" s="1" t="s">
        <v>28</v>
      </c>
      <c r="L3456" s="1" t="s">
        <v>20</v>
      </c>
      <c r="M3456" s="1" t="s">
        <v>22</v>
      </c>
      <c r="N3456" s="1" t="s">
        <v>22</v>
      </c>
      <c r="O3456" s="1" t="s">
        <v>20</v>
      </c>
      <c r="P3456" s="1" t="str">
        <f>IFERROR( LOOKUP(Table1[[#This Row],[Age]],$AO$3:$AO$8,$AP$3:$AP$8), "Out of Range")</f>
        <v>35-45</v>
      </c>
      <c r="Q3456" s="1" t="str">
        <f>TEXT(Table1[[#This Row],[Date Joined]],"DD")</f>
        <v>30</v>
      </c>
      <c r="R3456" s="1" t="str">
        <f>TEXT(Table1[[#This Row],[Date Joined]],"MMM")</f>
        <v>Nov</v>
      </c>
      <c r="S3456" s="1" t="str">
        <f>TEXT(Table1[[#This Row],[Date Joined]],"YYYY")</f>
        <v>2017</v>
      </c>
    </row>
    <row r="3457" spans="1:19" x14ac:dyDescent="0.3">
      <c r="A3457" s="1" t="s">
        <v>3564</v>
      </c>
      <c r="B3457" s="1" t="s">
        <v>50</v>
      </c>
      <c r="C3457" s="1" t="s">
        <v>15</v>
      </c>
      <c r="D3457" s="2">
        <v>38</v>
      </c>
      <c r="E3457" s="1" t="s">
        <v>16</v>
      </c>
      <c r="F3457" s="1" t="s">
        <v>26</v>
      </c>
      <c r="G3457" s="28">
        <v>43069</v>
      </c>
      <c r="H3457" s="3">
        <v>29963.88</v>
      </c>
      <c r="I3457" s="1" t="s">
        <v>49</v>
      </c>
      <c r="J3457" s="1" t="s">
        <v>27</v>
      </c>
      <c r="K3457" s="1" t="s">
        <v>20</v>
      </c>
      <c r="L3457" s="1" t="s">
        <v>28</v>
      </c>
      <c r="M3457" s="1" t="s">
        <v>22</v>
      </c>
      <c r="N3457" s="1" t="s">
        <v>22</v>
      </c>
      <c r="O3457" s="1" t="s">
        <v>20</v>
      </c>
      <c r="P3457" s="1" t="str">
        <f>IFERROR( LOOKUP(Table1[[#This Row],[Age]],$AO$3:$AO$8,$AP$3:$AP$8), "Out of Range")</f>
        <v>35-45</v>
      </c>
      <c r="Q3457" s="1" t="str">
        <f>TEXT(Table1[[#This Row],[Date Joined]],"DD")</f>
        <v>30</v>
      </c>
      <c r="R3457" s="1" t="str">
        <f>TEXT(Table1[[#This Row],[Date Joined]],"MMM")</f>
        <v>Nov</v>
      </c>
      <c r="S3457" s="1" t="str">
        <f>TEXT(Table1[[#This Row],[Date Joined]],"YYYY")</f>
        <v>2017</v>
      </c>
    </row>
    <row r="3458" spans="1:19" x14ac:dyDescent="0.3">
      <c r="A3458" s="1" t="s">
        <v>707</v>
      </c>
      <c r="B3458" s="1" t="s">
        <v>43</v>
      </c>
      <c r="C3458" s="1" t="s">
        <v>24</v>
      </c>
      <c r="D3458" s="2">
        <v>33</v>
      </c>
      <c r="E3458" s="1" t="s">
        <v>34</v>
      </c>
      <c r="F3458" s="1" t="s">
        <v>17</v>
      </c>
      <c r="G3458" s="28">
        <v>42874</v>
      </c>
      <c r="H3458" s="3">
        <v>2670.54</v>
      </c>
      <c r="I3458" s="1" t="s">
        <v>49</v>
      </c>
      <c r="J3458" s="1" t="s">
        <v>22</v>
      </c>
      <c r="K3458" s="1" t="s">
        <v>28</v>
      </c>
      <c r="L3458" s="1" t="s">
        <v>20</v>
      </c>
      <c r="M3458" s="1" t="s">
        <v>21</v>
      </c>
      <c r="N3458" s="1" t="s">
        <v>29</v>
      </c>
      <c r="O3458" s="1" t="s">
        <v>20</v>
      </c>
      <c r="P3458" s="1" t="str">
        <f>IFERROR( LOOKUP(Table1[[#This Row],[Age]],$AO$3:$AO$8,$AP$3:$AP$8), "Out of Range")</f>
        <v>26-35</v>
      </c>
      <c r="Q3458" s="1" t="str">
        <f>TEXT(Table1[[#This Row],[Date Joined]],"DD")</f>
        <v>19</v>
      </c>
      <c r="R3458" s="1" t="str">
        <f>TEXT(Table1[[#This Row],[Date Joined]],"MMM")</f>
        <v>May</v>
      </c>
      <c r="S3458" s="1" t="str">
        <f>TEXT(Table1[[#This Row],[Date Joined]],"YYYY")</f>
        <v>2017</v>
      </c>
    </row>
    <row r="3459" spans="1:19" x14ac:dyDescent="0.3">
      <c r="A3459" s="1" t="s">
        <v>3566</v>
      </c>
      <c r="B3459" s="1" t="s">
        <v>43</v>
      </c>
      <c r="C3459" s="1" t="s">
        <v>24</v>
      </c>
      <c r="D3459" s="2">
        <v>45</v>
      </c>
      <c r="E3459" s="1" t="s">
        <v>16</v>
      </c>
      <c r="F3459" s="1" t="s">
        <v>17</v>
      </c>
      <c r="G3459" s="28">
        <v>43069</v>
      </c>
      <c r="H3459" s="3">
        <v>62550.37</v>
      </c>
      <c r="I3459" s="1" t="s">
        <v>31</v>
      </c>
      <c r="J3459" s="1" t="s">
        <v>32</v>
      </c>
      <c r="K3459" s="1" t="s">
        <v>28</v>
      </c>
      <c r="L3459" s="1" t="s">
        <v>20</v>
      </c>
      <c r="M3459" s="1" t="s">
        <v>22</v>
      </c>
      <c r="N3459" s="1" t="s">
        <v>22</v>
      </c>
      <c r="O3459" s="1" t="s">
        <v>20</v>
      </c>
      <c r="P3459" s="1" t="str">
        <f>IFERROR( LOOKUP(Table1[[#This Row],[Age]],$AO$3:$AO$8,$AP$3:$AP$8), "Out of Range")</f>
        <v>45-55</v>
      </c>
      <c r="Q3459" s="1" t="str">
        <f>TEXT(Table1[[#This Row],[Date Joined]],"DD")</f>
        <v>30</v>
      </c>
      <c r="R3459" s="1" t="str">
        <f>TEXT(Table1[[#This Row],[Date Joined]],"MMM")</f>
        <v>Nov</v>
      </c>
      <c r="S3459" s="1" t="str">
        <f>TEXT(Table1[[#This Row],[Date Joined]],"YYYY")</f>
        <v>2017</v>
      </c>
    </row>
    <row r="3460" spans="1:19" x14ac:dyDescent="0.3">
      <c r="A3460" s="1" t="s">
        <v>3567</v>
      </c>
      <c r="B3460" s="1" t="s">
        <v>36</v>
      </c>
      <c r="C3460" s="1" t="s">
        <v>24</v>
      </c>
      <c r="D3460" s="2">
        <v>55</v>
      </c>
      <c r="E3460" s="1" t="s">
        <v>40</v>
      </c>
      <c r="F3460" s="1" t="s">
        <v>17</v>
      </c>
      <c r="G3460" s="28">
        <v>43069</v>
      </c>
      <c r="H3460" s="3">
        <v>101307.39</v>
      </c>
      <c r="I3460" s="1" t="s">
        <v>18</v>
      </c>
      <c r="J3460" s="1" t="s">
        <v>27</v>
      </c>
      <c r="K3460" s="1" t="s">
        <v>20</v>
      </c>
      <c r="L3460" s="1" t="s">
        <v>20</v>
      </c>
      <c r="M3460" s="1" t="s">
        <v>21</v>
      </c>
      <c r="N3460" s="1" t="s">
        <v>22</v>
      </c>
      <c r="O3460" s="1" t="s">
        <v>28</v>
      </c>
      <c r="P3460" s="1" t="str">
        <f>IFERROR( LOOKUP(Table1[[#This Row],[Age]],$AO$3:$AO$8,$AP$3:$AP$8), "Out of Range")</f>
        <v>55-65</v>
      </c>
      <c r="Q3460" s="1" t="str">
        <f>TEXT(Table1[[#This Row],[Date Joined]],"DD")</f>
        <v>30</v>
      </c>
      <c r="R3460" s="1" t="str">
        <f>TEXT(Table1[[#This Row],[Date Joined]],"MMM")</f>
        <v>Nov</v>
      </c>
      <c r="S3460" s="1" t="str">
        <f>TEXT(Table1[[#This Row],[Date Joined]],"YYYY")</f>
        <v>2017</v>
      </c>
    </row>
    <row r="3461" spans="1:19" x14ac:dyDescent="0.3">
      <c r="A3461" s="1" t="s">
        <v>3568</v>
      </c>
      <c r="B3461" s="1" t="s">
        <v>70</v>
      </c>
      <c r="C3461" s="1" t="s">
        <v>15</v>
      </c>
      <c r="D3461" s="2">
        <v>51</v>
      </c>
      <c r="E3461" s="1" t="s">
        <v>40</v>
      </c>
      <c r="F3461" s="1" t="s">
        <v>41</v>
      </c>
      <c r="G3461" s="28">
        <v>43069</v>
      </c>
      <c r="H3461" s="3">
        <v>6824.28</v>
      </c>
      <c r="I3461" s="1" t="s">
        <v>31</v>
      </c>
      <c r="J3461" s="1" t="s">
        <v>19</v>
      </c>
      <c r="K3461" s="1" t="s">
        <v>28</v>
      </c>
      <c r="L3461" s="1" t="s">
        <v>20</v>
      </c>
      <c r="M3461" s="1" t="s">
        <v>21</v>
      </c>
      <c r="N3461" s="1" t="s">
        <v>22</v>
      </c>
      <c r="O3461" s="1" t="s">
        <v>20</v>
      </c>
      <c r="P3461" s="1" t="str">
        <f>IFERROR( LOOKUP(Table1[[#This Row],[Age]],$AO$3:$AO$8,$AP$3:$AP$8), "Out of Range")</f>
        <v>45-55</v>
      </c>
      <c r="Q3461" s="1" t="str">
        <f>TEXT(Table1[[#This Row],[Date Joined]],"DD")</f>
        <v>30</v>
      </c>
      <c r="R3461" s="1" t="str">
        <f>TEXT(Table1[[#This Row],[Date Joined]],"MMM")</f>
        <v>Nov</v>
      </c>
      <c r="S3461" s="1" t="str">
        <f>TEXT(Table1[[#This Row],[Date Joined]],"YYYY")</f>
        <v>2017</v>
      </c>
    </row>
    <row r="3462" spans="1:19" x14ac:dyDescent="0.3">
      <c r="A3462" s="1" t="s">
        <v>3569</v>
      </c>
      <c r="B3462" s="1" t="s">
        <v>85</v>
      </c>
      <c r="C3462" s="1" t="s">
        <v>24</v>
      </c>
      <c r="D3462" s="2">
        <v>56</v>
      </c>
      <c r="E3462" s="1" t="s">
        <v>40</v>
      </c>
      <c r="F3462" s="1" t="s">
        <v>41</v>
      </c>
      <c r="G3462" s="28">
        <v>43069</v>
      </c>
      <c r="H3462" s="3">
        <v>6134.39</v>
      </c>
      <c r="I3462" s="1" t="s">
        <v>18</v>
      </c>
      <c r="J3462" s="1" t="s">
        <v>27</v>
      </c>
      <c r="K3462" s="1" t="s">
        <v>28</v>
      </c>
      <c r="L3462" s="1" t="s">
        <v>20</v>
      </c>
      <c r="M3462" s="1" t="s">
        <v>22</v>
      </c>
      <c r="N3462" s="1" t="s">
        <v>22</v>
      </c>
      <c r="O3462" s="1" t="s">
        <v>20</v>
      </c>
      <c r="P3462" s="1" t="str">
        <f>IFERROR( LOOKUP(Table1[[#This Row],[Age]],$AO$3:$AO$8,$AP$3:$AP$8), "Out of Range")</f>
        <v>55-65</v>
      </c>
      <c r="Q3462" s="1" t="str">
        <f>TEXT(Table1[[#This Row],[Date Joined]],"DD")</f>
        <v>30</v>
      </c>
      <c r="R3462" s="1" t="str">
        <f>TEXT(Table1[[#This Row],[Date Joined]],"MMM")</f>
        <v>Nov</v>
      </c>
      <c r="S3462" s="1" t="str">
        <f>TEXT(Table1[[#This Row],[Date Joined]],"YYYY")</f>
        <v>2017</v>
      </c>
    </row>
    <row r="3463" spans="1:19" x14ac:dyDescent="0.3">
      <c r="A3463" s="1" t="s">
        <v>3570</v>
      </c>
      <c r="B3463" s="1" t="s">
        <v>95</v>
      </c>
      <c r="C3463" s="1" t="s">
        <v>15</v>
      </c>
      <c r="D3463" s="2">
        <v>44</v>
      </c>
      <c r="E3463" s="1" t="s">
        <v>40</v>
      </c>
      <c r="F3463" s="1" t="s">
        <v>17</v>
      </c>
      <c r="G3463" s="28">
        <v>43069</v>
      </c>
      <c r="H3463" s="3">
        <v>58165.43</v>
      </c>
      <c r="I3463" s="1" t="s">
        <v>31</v>
      </c>
      <c r="J3463" s="1" t="s">
        <v>27</v>
      </c>
      <c r="K3463" s="1" t="s">
        <v>20</v>
      </c>
      <c r="L3463" s="1" t="s">
        <v>20</v>
      </c>
      <c r="M3463" s="1" t="s">
        <v>21</v>
      </c>
      <c r="N3463" s="1" t="s">
        <v>22</v>
      </c>
      <c r="O3463" s="1" t="s">
        <v>20</v>
      </c>
      <c r="P3463" s="1" t="str">
        <f>IFERROR( LOOKUP(Table1[[#This Row],[Age]],$AO$3:$AO$8,$AP$3:$AP$8), "Out of Range")</f>
        <v>35-45</v>
      </c>
      <c r="Q3463" s="1" t="str">
        <f>TEXT(Table1[[#This Row],[Date Joined]],"DD")</f>
        <v>30</v>
      </c>
      <c r="R3463" s="1" t="str">
        <f>TEXT(Table1[[#This Row],[Date Joined]],"MMM")</f>
        <v>Nov</v>
      </c>
      <c r="S3463" s="1" t="str">
        <f>TEXT(Table1[[#This Row],[Date Joined]],"YYYY")</f>
        <v>2017</v>
      </c>
    </row>
    <row r="3464" spans="1:19" x14ac:dyDescent="0.3">
      <c r="A3464" s="1" t="s">
        <v>3571</v>
      </c>
      <c r="B3464" s="1" t="s">
        <v>78</v>
      </c>
      <c r="C3464" s="1" t="s">
        <v>15</v>
      </c>
      <c r="D3464" s="2">
        <v>49</v>
      </c>
      <c r="E3464" s="1" t="s">
        <v>40</v>
      </c>
      <c r="F3464" s="1" t="s">
        <v>41</v>
      </c>
      <c r="G3464" s="28">
        <v>43069</v>
      </c>
      <c r="H3464" s="3">
        <v>106427.34</v>
      </c>
      <c r="I3464" s="1" t="s">
        <v>18</v>
      </c>
      <c r="J3464" s="1" t="s">
        <v>27</v>
      </c>
      <c r="K3464" s="1" t="s">
        <v>28</v>
      </c>
      <c r="L3464" s="1" t="s">
        <v>20</v>
      </c>
      <c r="M3464" s="1" t="s">
        <v>53</v>
      </c>
      <c r="N3464" s="1" t="s">
        <v>29</v>
      </c>
      <c r="O3464" s="1" t="s">
        <v>20</v>
      </c>
      <c r="P3464" s="1" t="str">
        <f>IFERROR( LOOKUP(Table1[[#This Row],[Age]],$AO$3:$AO$8,$AP$3:$AP$8), "Out of Range")</f>
        <v>45-55</v>
      </c>
      <c r="Q3464" s="1" t="str">
        <f>TEXT(Table1[[#This Row],[Date Joined]],"DD")</f>
        <v>30</v>
      </c>
      <c r="R3464" s="1" t="str">
        <f>TEXT(Table1[[#This Row],[Date Joined]],"MMM")</f>
        <v>Nov</v>
      </c>
      <c r="S3464" s="1" t="str">
        <f>TEXT(Table1[[#This Row],[Date Joined]],"YYYY")</f>
        <v>2017</v>
      </c>
    </row>
    <row r="3465" spans="1:19" x14ac:dyDescent="0.3">
      <c r="A3465" s="1" t="s">
        <v>3572</v>
      </c>
      <c r="B3465" s="1" t="s">
        <v>61</v>
      </c>
      <c r="C3465" s="1" t="s">
        <v>24</v>
      </c>
      <c r="D3465" s="2">
        <v>58</v>
      </c>
      <c r="E3465" s="1" t="s">
        <v>40</v>
      </c>
      <c r="F3465" s="1" t="s">
        <v>41</v>
      </c>
      <c r="G3465" s="28">
        <v>43069</v>
      </c>
      <c r="H3465" s="3">
        <v>115677.13</v>
      </c>
      <c r="I3465" s="1" t="s">
        <v>18</v>
      </c>
      <c r="J3465" s="1" t="s">
        <v>27</v>
      </c>
      <c r="K3465" s="1" t="s">
        <v>20</v>
      </c>
      <c r="L3465" s="1" t="s">
        <v>20</v>
      </c>
      <c r="M3465" s="1" t="s">
        <v>21</v>
      </c>
      <c r="N3465" s="1" t="s">
        <v>38</v>
      </c>
      <c r="O3465" s="1" t="s">
        <v>20</v>
      </c>
      <c r="P3465" s="1" t="str">
        <f>IFERROR( LOOKUP(Table1[[#This Row],[Age]],$AO$3:$AO$8,$AP$3:$AP$8), "Out of Range")</f>
        <v>55-65</v>
      </c>
      <c r="Q3465" s="1" t="str">
        <f>TEXT(Table1[[#This Row],[Date Joined]],"DD")</f>
        <v>30</v>
      </c>
      <c r="R3465" s="1" t="str">
        <f>TEXT(Table1[[#This Row],[Date Joined]],"MMM")</f>
        <v>Nov</v>
      </c>
      <c r="S3465" s="1" t="str">
        <f>TEXT(Table1[[#This Row],[Date Joined]],"YYYY")</f>
        <v>2017</v>
      </c>
    </row>
    <row r="3466" spans="1:19" x14ac:dyDescent="0.3">
      <c r="A3466" s="1" t="s">
        <v>3573</v>
      </c>
      <c r="B3466" s="1" t="s">
        <v>100</v>
      </c>
      <c r="C3466" s="1" t="s">
        <v>24</v>
      </c>
      <c r="D3466" s="2">
        <v>42</v>
      </c>
      <c r="E3466" s="1" t="s">
        <v>34</v>
      </c>
      <c r="F3466" s="1" t="s">
        <v>17</v>
      </c>
      <c r="G3466" s="28">
        <v>43069</v>
      </c>
      <c r="H3466" s="3">
        <v>25654.78</v>
      </c>
      <c r="I3466" s="1" t="s">
        <v>31</v>
      </c>
      <c r="J3466" s="1" t="s">
        <v>27</v>
      </c>
      <c r="K3466" s="1" t="s">
        <v>28</v>
      </c>
      <c r="L3466" s="1" t="s">
        <v>28</v>
      </c>
      <c r="M3466" s="1" t="s">
        <v>21</v>
      </c>
      <c r="N3466" s="1" t="s">
        <v>22</v>
      </c>
      <c r="O3466" s="1" t="s">
        <v>20</v>
      </c>
      <c r="P3466" s="1" t="str">
        <f>IFERROR( LOOKUP(Table1[[#This Row],[Age]],$AO$3:$AO$8,$AP$3:$AP$8), "Out of Range")</f>
        <v>35-45</v>
      </c>
      <c r="Q3466" s="1" t="str">
        <f>TEXT(Table1[[#This Row],[Date Joined]],"DD")</f>
        <v>30</v>
      </c>
      <c r="R3466" s="1" t="str">
        <f>TEXT(Table1[[#This Row],[Date Joined]],"MMM")</f>
        <v>Nov</v>
      </c>
      <c r="S3466" s="1" t="str">
        <f>TEXT(Table1[[#This Row],[Date Joined]],"YYYY")</f>
        <v>2017</v>
      </c>
    </row>
    <row r="3467" spans="1:19" x14ac:dyDescent="0.3">
      <c r="A3467" s="1" t="s">
        <v>3574</v>
      </c>
      <c r="B3467" s="1" t="s">
        <v>96</v>
      </c>
      <c r="C3467" s="1" t="s">
        <v>24</v>
      </c>
      <c r="D3467" s="2">
        <v>44</v>
      </c>
      <c r="E3467" s="1" t="s">
        <v>34</v>
      </c>
      <c r="F3467" s="1" t="s">
        <v>41</v>
      </c>
      <c r="G3467" s="28">
        <v>43069</v>
      </c>
      <c r="H3467" s="3">
        <v>66792.570000000007</v>
      </c>
      <c r="I3467" s="1" t="s">
        <v>18</v>
      </c>
      <c r="J3467" s="1" t="s">
        <v>27</v>
      </c>
      <c r="K3467" s="1" t="s">
        <v>28</v>
      </c>
      <c r="L3467" s="1" t="s">
        <v>20</v>
      </c>
      <c r="M3467" s="1" t="s">
        <v>22</v>
      </c>
      <c r="N3467" s="1" t="s">
        <v>22</v>
      </c>
      <c r="O3467" s="1" t="s">
        <v>20</v>
      </c>
      <c r="P3467" s="1" t="str">
        <f>IFERROR( LOOKUP(Table1[[#This Row],[Age]],$AO$3:$AO$8,$AP$3:$AP$8), "Out of Range")</f>
        <v>35-45</v>
      </c>
      <c r="Q3467" s="1" t="str">
        <f>TEXT(Table1[[#This Row],[Date Joined]],"DD")</f>
        <v>30</v>
      </c>
      <c r="R3467" s="1" t="str">
        <f>TEXT(Table1[[#This Row],[Date Joined]],"MMM")</f>
        <v>Nov</v>
      </c>
      <c r="S3467" s="1" t="str">
        <f>TEXT(Table1[[#This Row],[Date Joined]],"YYYY")</f>
        <v>2017</v>
      </c>
    </row>
    <row r="3468" spans="1:19" x14ac:dyDescent="0.3">
      <c r="A3468" s="1" t="s">
        <v>736</v>
      </c>
      <c r="B3468" s="1" t="s">
        <v>36</v>
      </c>
      <c r="C3468" s="1" t="s">
        <v>24</v>
      </c>
      <c r="D3468" s="2">
        <v>33</v>
      </c>
      <c r="E3468" s="1" t="s">
        <v>16</v>
      </c>
      <c r="F3468" s="1" t="s">
        <v>17</v>
      </c>
      <c r="G3468" s="28">
        <v>42877</v>
      </c>
      <c r="H3468" s="3">
        <v>33412.550000000003</v>
      </c>
      <c r="I3468" s="1" t="s">
        <v>18</v>
      </c>
      <c r="J3468" s="1" t="s">
        <v>27</v>
      </c>
      <c r="K3468" s="1" t="s">
        <v>28</v>
      </c>
      <c r="L3468" s="1" t="s">
        <v>28</v>
      </c>
      <c r="M3468" s="1" t="s">
        <v>21</v>
      </c>
      <c r="N3468" s="1" t="s">
        <v>22</v>
      </c>
      <c r="O3468" s="1" t="s">
        <v>20</v>
      </c>
      <c r="P3468" s="1" t="str">
        <f>IFERROR( LOOKUP(Table1[[#This Row],[Age]],$AO$3:$AO$8,$AP$3:$AP$8), "Out of Range")</f>
        <v>26-35</v>
      </c>
      <c r="Q3468" s="1" t="str">
        <f>TEXT(Table1[[#This Row],[Date Joined]],"DD")</f>
        <v>22</v>
      </c>
      <c r="R3468" s="1" t="str">
        <f>TEXT(Table1[[#This Row],[Date Joined]],"MMM")</f>
        <v>May</v>
      </c>
      <c r="S3468" s="1" t="str">
        <f>TEXT(Table1[[#This Row],[Date Joined]],"YYYY")</f>
        <v>2017</v>
      </c>
    </row>
    <row r="3469" spans="1:19" x14ac:dyDescent="0.3">
      <c r="A3469" s="1" t="s">
        <v>3576</v>
      </c>
      <c r="B3469" s="1" t="s">
        <v>78</v>
      </c>
      <c r="C3469" s="1" t="s">
        <v>15</v>
      </c>
      <c r="D3469" s="2">
        <v>41</v>
      </c>
      <c r="E3469" s="1" t="s">
        <v>34</v>
      </c>
      <c r="F3469" s="1" t="s">
        <v>26</v>
      </c>
      <c r="G3469" s="28">
        <v>43069</v>
      </c>
      <c r="H3469" s="3">
        <v>114.13</v>
      </c>
      <c r="I3469" s="1" t="s">
        <v>49</v>
      </c>
      <c r="J3469" s="1" t="s">
        <v>32</v>
      </c>
      <c r="K3469" s="1" t="s">
        <v>28</v>
      </c>
      <c r="L3469" s="1" t="s">
        <v>20</v>
      </c>
      <c r="M3469" s="1" t="s">
        <v>22</v>
      </c>
      <c r="N3469" s="1" t="s">
        <v>22</v>
      </c>
      <c r="O3469" s="1" t="s">
        <v>20</v>
      </c>
      <c r="P3469" s="1" t="str">
        <f>IFERROR( LOOKUP(Table1[[#This Row],[Age]],$AO$3:$AO$8,$AP$3:$AP$8), "Out of Range")</f>
        <v>35-45</v>
      </c>
      <c r="Q3469" s="1" t="str">
        <f>TEXT(Table1[[#This Row],[Date Joined]],"DD")</f>
        <v>30</v>
      </c>
      <c r="R3469" s="1" t="str">
        <f>TEXT(Table1[[#This Row],[Date Joined]],"MMM")</f>
        <v>Nov</v>
      </c>
      <c r="S3469" s="1" t="str">
        <f>TEXT(Table1[[#This Row],[Date Joined]],"YYYY")</f>
        <v>2017</v>
      </c>
    </row>
    <row r="3470" spans="1:19" x14ac:dyDescent="0.3">
      <c r="A3470" s="1" t="s">
        <v>3577</v>
      </c>
      <c r="B3470" s="1" t="s">
        <v>72</v>
      </c>
      <c r="C3470" s="1" t="s">
        <v>24</v>
      </c>
      <c r="D3470" s="2">
        <v>37</v>
      </c>
      <c r="E3470" s="1" t="s">
        <v>34</v>
      </c>
      <c r="F3470" s="1" t="s">
        <v>17</v>
      </c>
      <c r="G3470" s="28">
        <v>43069</v>
      </c>
      <c r="H3470" s="3">
        <v>37160.39</v>
      </c>
      <c r="I3470" s="1" t="s">
        <v>49</v>
      </c>
      <c r="J3470" s="1" t="s">
        <v>27</v>
      </c>
      <c r="K3470" s="1" t="s">
        <v>20</v>
      </c>
      <c r="L3470" s="1" t="s">
        <v>28</v>
      </c>
      <c r="M3470" s="1" t="s">
        <v>22</v>
      </c>
      <c r="N3470" s="1" t="s">
        <v>22</v>
      </c>
      <c r="O3470" s="1" t="s">
        <v>20</v>
      </c>
      <c r="P3470" s="1" t="str">
        <f>IFERROR( LOOKUP(Table1[[#This Row],[Age]],$AO$3:$AO$8,$AP$3:$AP$8), "Out of Range")</f>
        <v>35-45</v>
      </c>
      <c r="Q3470" s="1" t="str">
        <f>TEXT(Table1[[#This Row],[Date Joined]],"DD")</f>
        <v>30</v>
      </c>
      <c r="R3470" s="1" t="str">
        <f>TEXT(Table1[[#This Row],[Date Joined]],"MMM")</f>
        <v>Nov</v>
      </c>
      <c r="S3470" s="1" t="str">
        <f>TEXT(Table1[[#This Row],[Date Joined]],"YYYY")</f>
        <v>2017</v>
      </c>
    </row>
    <row r="3471" spans="1:19" x14ac:dyDescent="0.3">
      <c r="A3471" s="1" t="s">
        <v>3578</v>
      </c>
      <c r="B3471" s="1" t="s">
        <v>77</v>
      </c>
      <c r="C3471" s="1" t="s">
        <v>24</v>
      </c>
      <c r="D3471" s="2">
        <v>41</v>
      </c>
      <c r="E3471" s="1" t="s">
        <v>34</v>
      </c>
      <c r="F3471" s="1" t="s">
        <v>17</v>
      </c>
      <c r="G3471" s="28">
        <v>43069</v>
      </c>
      <c r="H3471" s="3">
        <v>17360.43</v>
      </c>
      <c r="I3471" s="1" t="s">
        <v>18</v>
      </c>
      <c r="J3471" s="1" t="s">
        <v>19</v>
      </c>
      <c r="K3471" s="1" t="s">
        <v>28</v>
      </c>
      <c r="L3471" s="1" t="s">
        <v>20</v>
      </c>
      <c r="M3471" s="1" t="s">
        <v>21</v>
      </c>
      <c r="N3471" s="1" t="s">
        <v>22</v>
      </c>
      <c r="O3471" s="1" t="s">
        <v>20</v>
      </c>
      <c r="P3471" s="1" t="str">
        <f>IFERROR( LOOKUP(Table1[[#This Row],[Age]],$AO$3:$AO$8,$AP$3:$AP$8), "Out of Range")</f>
        <v>35-45</v>
      </c>
      <c r="Q3471" s="1" t="str">
        <f>TEXT(Table1[[#This Row],[Date Joined]],"DD")</f>
        <v>30</v>
      </c>
      <c r="R3471" s="1" t="str">
        <f>TEXT(Table1[[#This Row],[Date Joined]],"MMM")</f>
        <v>Nov</v>
      </c>
      <c r="S3471" s="1" t="str">
        <f>TEXT(Table1[[#This Row],[Date Joined]],"YYYY")</f>
        <v>2017</v>
      </c>
    </row>
    <row r="3472" spans="1:19" x14ac:dyDescent="0.3">
      <c r="A3472" s="1" t="s">
        <v>3579</v>
      </c>
      <c r="B3472" s="1" t="s">
        <v>64</v>
      </c>
      <c r="C3472" s="1" t="s">
        <v>24</v>
      </c>
      <c r="D3472" s="2">
        <v>20</v>
      </c>
      <c r="E3472" s="1" t="s">
        <v>34</v>
      </c>
      <c r="F3472" s="1" t="s">
        <v>17</v>
      </c>
      <c r="G3472" s="28">
        <v>43069</v>
      </c>
      <c r="H3472" s="3">
        <v>102340.63</v>
      </c>
      <c r="I3472" s="1" t="s">
        <v>31</v>
      </c>
      <c r="J3472" s="1" t="s">
        <v>27</v>
      </c>
      <c r="K3472" s="1" t="s">
        <v>28</v>
      </c>
      <c r="L3472" s="1" t="s">
        <v>28</v>
      </c>
      <c r="M3472" s="1" t="s">
        <v>22</v>
      </c>
      <c r="N3472" s="1" t="s">
        <v>22</v>
      </c>
      <c r="O3472" s="1" t="s">
        <v>20</v>
      </c>
      <c r="P3472" s="1" t="str">
        <f>IFERROR( LOOKUP(Table1[[#This Row],[Age]],$AO$3:$AO$8,$AP$3:$AP$8), "Out of Range")</f>
        <v>15-25</v>
      </c>
      <c r="Q3472" s="1" t="str">
        <f>TEXT(Table1[[#This Row],[Date Joined]],"DD")</f>
        <v>30</v>
      </c>
      <c r="R3472" s="1" t="str">
        <f>TEXT(Table1[[#This Row],[Date Joined]],"MMM")</f>
        <v>Nov</v>
      </c>
      <c r="S3472" s="1" t="str">
        <f>TEXT(Table1[[#This Row],[Date Joined]],"YYYY")</f>
        <v>2017</v>
      </c>
    </row>
    <row r="3473" spans="1:19" x14ac:dyDescent="0.3">
      <c r="A3473" s="1" t="s">
        <v>3580</v>
      </c>
      <c r="B3473" s="1" t="s">
        <v>72</v>
      </c>
      <c r="C3473" s="1" t="s">
        <v>24</v>
      </c>
      <c r="D3473" s="2">
        <v>34</v>
      </c>
      <c r="E3473" s="1" t="s">
        <v>25</v>
      </c>
      <c r="F3473" s="1" t="s">
        <v>26</v>
      </c>
      <c r="G3473" s="28">
        <v>43069</v>
      </c>
      <c r="H3473" s="3">
        <v>22779.82</v>
      </c>
      <c r="I3473" s="1" t="s">
        <v>18</v>
      </c>
      <c r="J3473" s="1" t="s">
        <v>19</v>
      </c>
      <c r="K3473" s="1" t="s">
        <v>28</v>
      </c>
      <c r="L3473" s="1" t="s">
        <v>20</v>
      </c>
      <c r="M3473" s="1" t="s">
        <v>21</v>
      </c>
      <c r="N3473" s="1" t="s">
        <v>29</v>
      </c>
      <c r="O3473" s="1" t="s">
        <v>20</v>
      </c>
      <c r="P3473" s="1" t="str">
        <f>IFERROR( LOOKUP(Table1[[#This Row],[Age]],$AO$3:$AO$8,$AP$3:$AP$8), "Out of Range")</f>
        <v>26-35</v>
      </c>
      <c r="Q3473" s="1" t="str">
        <f>TEXT(Table1[[#This Row],[Date Joined]],"DD")</f>
        <v>30</v>
      </c>
      <c r="R3473" s="1" t="str">
        <f>TEXT(Table1[[#This Row],[Date Joined]],"MMM")</f>
        <v>Nov</v>
      </c>
      <c r="S3473" s="1" t="str">
        <f>TEXT(Table1[[#This Row],[Date Joined]],"YYYY")</f>
        <v>2017</v>
      </c>
    </row>
    <row r="3474" spans="1:19" x14ac:dyDescent="0.3">
      <c r="A3474" s="1" t="s">
        <v>3581</v>
      </c>
      <c r="B3474" s="1" t="s">
        <v>70</v>
      </c>
      <c r="C3474" s="1" t="s">
        <v>24</v>
      </c>
      <c r="D3474" s="2">
        <v>42</v>
      </c>
      <c r="E3474" s="1" t="s">
        <v>16</v>
      </c>
      <c r="F3474" s="1" t="s">
        <v>17</v>
      </c>
      <c r="G3474" s="28">
        <v>43070</v>
      </c>
      <c r="H3474" s="3">
        <v>67575.839999999997</v>
      </c>
      <c r="I3474" s="1" t="s">
        <v>18</v>
      </c>
      <c r="J3474" s="1" t="s">
        <v>27</v>
      </c>
      <c r="K3474" s="1" t="s">
        <v>28</v>
      </c>
      <c r="L3474" s="1" t="s">
        <v>20</v>
      </c>
      <c r="M3474" s="1" t="s">
        <v>22</v>
      </c>
      <c r="N3474" s="1" t="s">
        <v>22</v>
      </c>
      <c r="O3474" s="1" t="s">
        <v>20</v>
      </c>
      <c r="P3474" s="1" t="str">
        <f>IFERROR( LOOKUP(Table1[[#This Row],[Age]],$AO$3:$AO$8,$AP$3:$AP$8), "Out of Range")</f>
        <v>35-45</v>
      </c>
      <c r="Q3474" s="1" t="str">
        <f>TEXT(Table1[[#This Row],[Date Joined]],"DD")</f>
        <v>01</v>
      </c>
      <c r="R3474" s="1" t="str">
        <f>TEXT(Table1[[#This Row],[Date Joined]],"MMM")</f>
        <v>Dec</v>
      </c>
      <c r="S3474" s="1" t="str">
        <f>TEXT(Table1[[#This Row],[Date Joined]],"YYYY")</f>
        <v>2017</v>
      </c>
    </row>
    <row r="3475" spans="1:19" x14ac:dyDescent="0.3">
      <c r="A3475" s="1" t="s">
        <v>3582</v>
      </c>
      <c r="B3475" s="1" t="s">
        <v>102</v>
      </c>
      <c r="C3475" s="1" t="s">
        <v>15</v>
      </c>
      <c r="D3475" s="2">
        <v>45</v>
      </c>
      <c r="E3475" s="1" t="s">
        <v>16</v>
      </c>
      <c r="F3475" s="1" t="s">
        <v>17</v>
      </c>
      <c r="G3475" s="28">
        <v>43070</v>
      </c>
      <c r="H3475" s="3">
        <v>59999.42</v>
      </c>
      <c r="I3475" s="1" t="s">
        <v>18</v>
      </c>
      <c r="J3475" s="1" t="s">
        <v>32</v>
      </c>
      <c r="K3475" s="1" t="s">
        <v>28</v>
      </c>
      <c r="L3475" s="1" t="s">
        <v>28</v>
      </c>
      <c r="M3475" s="1" t="s">
        <v>53</v>
      </c>
      <c r="N3475" s="1" t="s">
        <v>22</v>
      </c>
      <c r="O3475" s="1" t="s">
        <v>20</v>
      </c>
      <c r="P3475" s="1" t="str">
        <f>IFERROR( LOOKUP(Table1[[#This Row],[Age]],$AO$3:$AO$8,$AP$3:$AP$8), "Out of Range")</f>
        <v>45-55</v>
      </c>
      <c r="Q3475" s="1" t="str">
        <f>TEXT(Table1[[#This Row],[Date Joined]],"DD")</f>
        <v>01</v>
      </c>
      <c r="R3475" s="1" t="str">
        <f>TEXT(Table1[[#This Row],[Date Joined]],"MMM")</f>
        <v>Dec</v>
      </c>
      <c r="S3475" s="1" t="str">
        <f>TEXT(Table1[[#This Row],[Date Joined]],"YYYY")</f>
        <v>2017</v>
      </c>
    </row>
    <row r="3476" spans="1:19" x14ac:dyDescent="0.3">
      <c r="A3476" s="1" t="s">
        <v>776</v>
      </c>
      <c r="B3476" s="1" t="s">
        <v>88</v>
      </c>
      <c r="C3476" s="1" t="s">
        <v>15</v>
      </c>
      <c r="D3476" s="2">
        <v>33</v>
      </c>
      <c r="E3476" s="1" t="s">
        <v>34</v>
      </c>
      <c r="F3476" s="1" t="s">
        <v>17</v>
      </c>
      <c r="G3476" s="28">
        <v>42879</v>
      </c>
      <c r="H3476" s="3">
        <v>63504.03</v>
      </c>
      <c r="I3476" s="1" t="s">
        <v>18</v>
      </c>
      <c r="J3476" s="1" t="s">
        <v>19</v>
      </c>
      <c r="K3476" s="1" t="s">
        <v>20</v>
      </c>
      <c r="L3476" s="1" t="s">
        <v>28</v>
      </c>
      <c r="M3476" s="1" t="s">
        <v>21</v>
      </c>
      <c r="N3476" s="1" t="s">
        <v>29</v>
      </c>
      <c r="O3476" s="1" t="s">
        <v>20</v>
      </c>
      <c r="P3476" s="1" t="str">
        <f>IFERROR( LOOKUP(Table1[[#This Row],[Age]],$AO$3:$AO$8,$AP$3:$AP$8), "Out of Range")</f>
        <v>26-35</v>
      </c>
      <c r="Q3476" s="1" t="str">
        <f>TEXT(Table1[[#This Row],[Date Joined]],"DD")</f>
        <v>24</v>
      </c>
      <c r="R3476" s="1" t="str">
        <f>TEXT(Table1[[#This Row],[Date Joined]],"MMM")</f>
        <v>May</v>
      </c>
      <c r="S3476" s="1" t="str">
        <f>TEXT(Table1[[#This Row],[Date Joined]],"YYYY")</f>
        <v>2017</v>
      </c>
    </row>
    <row r="3477" spans="1:19" x14ac:dyDescent="0.3">
      <c r="A3477" s="1" t="s">
        <v>3584</v>
      </c>
      <c r="B3477" s="1" t="s">
        <v>54</v>
      </c>
      <c r="C3477" s="1" t="s">
        <v>24</v>
      </c>
      <c r="D3477" s="2">
        <v>42</v>
      </c>
      <c r="E3477" s="1" t="s">
        <v>40</v>
      </c>
      <c r="F3477" s="1" t="s">
        <v>41</v>
      </c>
      <c r="G3477" s="28">
        <v>43070</v>
      </c>
      <c r="H3477" s="3">
        <v>13451.12</v>
      </c>
      <c r="I3477" s="1" t="s">
        <v>31</v>
      </c>
      <c r="J3477" s="1" t="s">
        <v>27</v>
      </c>
      <c r="K3477" s="1" t="s">
        <v>20</v>
      </c>
      <c r="L3477" s="1" t="s">
        <v>20</v>
      </c>
      <c r="M3477" s="1" t="s">
        <v>21</v>
      </c>
      <c r="N3477" s="1" t="s">
        <v>22</v>
      </c>
      <c r="O3477" s="1" t="s">
        <v>20</v>
      </c>
      <c r="P3477" s="1" t="str">
        <f>IFERROR( LOOKUP(Table1[[#This Row],[Age]],$AO$3:$AO$8,$AP$3:$AP$8), "Out of Range")</f>
        <v>35-45</v>
      </c>
      <c r="Q3477" s="1" t="str">
        <f>TEXT(Table1[[#This Row],[Date Joined]],"DD")</f>
        <v>01</v>
      </c>
      <c r="R3477" s="1" t="str">
        <f>TEXT(Table1[[#This Row],[Date Joined]],"MMM")</f>
        <v>Dec</v>
      </c>
      <c r="S3477" s="1" t="str">
        <f>TEXT(Table1[[#This Row],[Date Joined]],"YYYY")</f>
        <v>2017</v>
      </c>
    </row>
    <row r="3478" spans="1:19" x14ac:dyDescent="0.3">
      <c r="A3478" s="1" t="s">
        <v>3585</v>
      </c>
      <c r="B3478" s="1" t="s">
        <v>56</v>
      </c>
      <c r="C3478" s="1" t="s">
        <v>24</v>
      </c>
      <c r="D3478" s="2">
        <v>46</v>
      </c>
      <c r="E3478" s="1" t="s">
        <v>40</v>
      </c>
      <c r="F3478" s="1" t="s">
        <v>41</v>
      </c>
      <c r="G3478" s="28">
        <v>43070</v>
      </c>
      <c r="H3478" s="3">
        <v>41619.730000000003</v>
      </c>
      <c r="I3478" s="1" t="s">
        <v>18</v>
      </c>
      <c r="J3478" s="1" t="s">
        <v>27</v>
      </c>
      <c r="K3478" s="1" t="s">
        <v>28</v>
      </c>
      <c r="L3478" s="1" t="s">
        <v>20</v>
      </c>
      <c r="M3478" s="1" t="s">
        <v>22</v>
      </c>
      <c r="N3478" s="1" t="s">
        <v>22</v>
      </c>
      <c r="O3478" s="1" t="s">
        <v>20</v>
      </c>
      <c r="P3478" s="1" t="str">
        <f>IFERROR( LOOKUP(Table1[[#This Row],[Age]],$AO$3:$AO$8,$AP$3:$AP$8), "Out of Range")</f>
        <v>45-55</v>
      </c>
      <c r="Q3478" s="1" t="str">
        <f>TEXT(Table1[[#This Row],[Date Joined]],"DD")</f>
        <v>01</v>
      </c>
      <c r="R3478" s="1" t="str">
        <f>TEXT(Table1[[#This Row],[Date Joined]],"MMM")</f>
        <v>Dec</v>
      </c>
      <c r="S3478" s="1" t="str">
        <f>TEXT(Table1[[#This Row],[Date Joined]],"YYYY")</f>
        <v>2017</v>
      </c>
    </row>
    <row r="3479" spans="1:19" x14ac:dyDescent="0.3">
      <c r="A3479" s="1" t="s">
        <v>3586</v>
      </c>
      <c r="B3479" s="1" t="s">
        <v>85</v>
      </c>
      <c r="C3479" s="1" t="s">
        <v>15</v>
      </c>
      <c r="D3479" s="2">
        <v>43</v>
      </c>
      <c r="E3479" s="1" t="s">
        <v>40</v>
      </c>
      <c r="F3479" s="1" t="s">
        <v>26</v>
      </c>
      <c r="G3479" s="28">
        <v>43070</v>
      </c>
      <c r="H3479" s="3">
        <v>80206.36</v>
      </c>
      <c r="I3479" s="1" t="s">
        <v>18</v>
      </c>
      <c r="J3479" s="1" t="s">
        <v>22</v>
      </c>
      <c r="K3479" s="1" t="s">
        <v>28</v>
      </c>
      <c r="L3479" s="1" t="s">
        <v>20</v>
      </c>
      <c r="M3479" s="1" t="s">
        <v>21</v>
      </c>
      <c r="N3479" s="1" t="s">
        <v>22</v>
      </c>
      <c r="O3479" s="1" t="s">
        <v>20</v>
      </c>
      <c r="P3479" s="1" t="str">
        <f>IFERROR( LOOKUP(Table1[[#This Row],[Age]],$AO$3:$AO$8,$AP$3:$AP$8), "Out of Range")</f>
        <v>35-45</v>
      </c>
      <c r="Q3479" s="1" t="str">
        <f>TEXT(Table1[[#This Row],[Date Joined]],"DD")</f>
        <v>01</v>
      </c>
      <c r="R3479" s="1" t="str">
        <f>TEXT(Table1[[#This Row],[Date Joined]],"MMM")</f>
        <v>Dec</v>
      </c>
      <c r="S3479" s="1" t="str">
        <f>TEXT(Table1[[#This Row],[Date Joined]],"YYYY")</f>
        <v>2017</v>
      </c>
    </row>
    <row r="3480" spans="1:19" x14ac:dyDescent="0.3">
      <c r="A3480" s="1" t="s">
        <v>796</v>
      </c>
      <c r="B3480" s="1" t="s">
        <v>36</v>
      </c>
      <c r="C3480" s="1" t="s">
        <v>24</v>
      </c>
      <c r="D3480" s="2">
        <v>33</v>
      </c>
      <c r="E3480" s="1" t="s">
        <v>34</v>
      </c>
      <c r="F3480" s="1" t="s">
        <v>17</v>
      </c>
      <c r="G3480" s="28">
        <v>42881</v>
      </c>
      <c r="H3480" s="3">
        <v>53186.97</v>
      </c>
      <c r="I3480" s="1" t="s">
        <v>18</v>
      </c>
      <c r="J3480" s="1" t="s">
        <v>19</v>
      </c>
      <c r="K3480" s="1" t="s">
        <v>28</v>
      </c>
      <c r="L3480" s="1" t="s">
        <v>20</v>
      </c>
      <c r="M3480" s="1" t="s">
        <v>22</v>
      </c>
      <c r="N3480" s="1" t="s">
        <v>22</v>
      </c>
      <c r="O3480" s="1" t="s">
        <v>20</v>
      </c>
      <c r="P3480" s="1" t="str">
        <f>IFERROR( LOOKUP(Table1[[#This Row],[Age]],$AO$3:$AO$8,$AP$3:$AP$8), "Out of Range")</f>
        <v>26-35</v>
      </c>
      <c r="Q3480" s="1" t="str">
        <f>TEXT(Table1[[#This Row],[Date Joined]],"DD")</f>
        <v>26</v>
      </c>
      <c r="R3480" s="1" t="str">
        <f>TEXT(Table1[[#This Row],[Date Joined]],"MMM")</f>
        <v>May</v>
      </c>
      <c r="S3480" s="1" t="str">
        <f>TEXT(Table1[[#This Row],[Date Joined]],"YYYY")</f>
        <v>2017</v>
      </c>
    </row>
    <row r="3481" spans="1:19" x14ac:dyDescent="0.3">
      <c r="A3481" s="1" t="s">
        <v>3588</v>
      </c>
      <c r="B3481" s="1" t="s">
        <v>71</v>
      </c>
      <c r="C3481" s="1" t="s">
        <v>15</v>
      </c>
      <c r="D3481" s="2">
        <v>44</v>
      </c>
      <c r="E3481" s="1" t="s">
        <v>34</v>
      </c>
      <c r="F3481" s="1" t="s">
        <v>17</v>
      </c>
      <c r="G3481" s="28">
        <v>43070</v>
      </c>
      <c r="H3481" s="3">
        <v>154333.4</v>
      </c>
      <c r="I3481" s="1" t="s">
        <v>31</v>
      </c>
      <c r="J3481" s="1" t="s">
        <v>32</v>
      </c>
      <c r="K3481" s="1" t="s">
        <v>28</v>
      </c>
      <c r="L3481" s="1" t="s">
        <v>20</v>
      </c>
      <c r="M3481" s="1" t="s">
        <v>22</v>
      </c>
      <c r="N3481" s="1" t="s">
        <v>22</v>
      </c>
      <c r="O3481" s="1" t="s">
        <v>20</v>
      </c>
      <c r="P3481" s="1" t="str">
        <f>IFERROR( LOOKUP(Table1[[#This Row],[Age]],$AO$3:$AO$8,$AP$3:$AP$8), "Out of Range")</f>
        <v>35-45</v>
      </c>
      <c r="Q3481" s="1" t="str">
        <f>TEXT(Table1[[#This Row],[Date Joined]],"DD")</f>
        <v>01</v>
      </c>
      <c r="R3481" s="1" t="str">
        <f>TEXT(Table1[[#This Row],[Date Joined]],"MMM")</f>
        <v>Dec</v>
      </c>
      <c r="S3481" s="1" t="str">
        <f>TEXT(Table1[[#This Row],[Date Joined]],"YYYY")</f>
        <v>2017</v>
      </c>
    </row>
    <row r="3482" spans="1:19" x14ac:dyDescent="0.3">
      <c r="A3482" s="1" t="s">
        <v>797</v>
      </c>
      <c r="B3482" s="1" t="s">
        <v>103</v>
      </c>
      <c r="C3482" s="1" t="s">
        <v>15</v>
      </c>
      <c r="D3482" s="2">
        <v>33</v>
      </c>
      <c r="E3482" s="1" t="s">
        <v>34</v>
      </c>
      <c r="F3482" s="1" t="s">
        <v>17</v>
      </c>
      <c r="G3482" s="28">
        <v>42881</v>
      </c>
      <c r="H3482" s="3">
        <v>46727.57</v>
      </c>
      <c r="I3482" s="1" t="s">
        <v>18</v>
      </c>
      <c r="J3482" s="1" t="s">
        <v>19</v>
      </c>
      <c r="K3482" s="1" t="s">
        <v>20</v>
      </c>
      <c r="L3482" s="1" t="s">
        <v>20</v>
      </c>
      <c r="M3482" s="1" t="s">
        <v>53</v>
      </c>
      <c r="N3482" s="1" t="s">
        <v>22</v>
      </c>
      <c r="O3482" s="1" t="s">
        <v>20</v>
      </c>
      <c r="P3482" s="1" t="str">
        <f>IFERROR( LOOKUP(Table1[[#This Row],[Age]],$AO$3:$AO$8,$AP$3:$AP$8), "Out of Range")</f>
        <v>26-35</v>
      </c>
      <c r="Q3482" s="1" t="str">
        <f>TEXT(Table1[[#This Row],[Date Joined]],"DD")</f>
        <v>26</v>
      </c>
      <c r="R3482" s="1" t="str">
        <f>TEXT(Table1[[#This Row],[Date Joined]],"MMM")</f>
        <v>May</v>
      </c>
      <c r="S3482" s="1" t="str">
        <f>TEXT(Table1[[#This Row],[Date Joined]],"YYYY")</f>
        <v>2017</v>
      </c>
    </row>
    <row r="3483" spans="1:19" x14ac:dyDescent="0.3">
      <c r="A3483" s="1" t="s">
        <v>3590</v>
      </c>
      <c r="B3483" s="1" t="s">
        <v>63</v>
      </c>
      <c r="C3483" s="1" t="s">
        <v>24</v>
      </c>
      <c r="D3483" s="2">
        <v>34</v>
      </c>
      <c r="E3483" s="1" t="s">
        <v>16</v>
      </c>
      <c r="F3483" s="1" t="s">
        <v>17</v>
      </c>
      <c r="G3483" s="28">
        <v>43071</v>
      </c>
      <c r="H3483" s="3">
        <v>89657.88</v>
      </c>
      <c r="I3483" s="1" t="s">
        <v>18</v>
      </c>
      <c r="J3483" s="1" t="s">
        <v>27</v>
      </c>
      <c r="K3483" s="1" t="s">
        <v>28</v>
      </c>
      <c r="L3483" s="1" t="s">
        <v>20</v>
      </c>
      <c r="M3483" s="1" t="s">
        <v>21</v>
      </c>
      <c r="N3483" s="1" t="s">
        <v>29</v>
      </c>
      <c r="O3483" s="1" t="s">
        <v>20</v>
      </c>
      <c r="P3483" s="1" t="str">
        <f>IFERROR( LOOKUP(Table1[[#This Row],[Age]],$AO$3:$AO$8,$AP$3:$AP$8), "Out of Range")</f>
        <v>26-35</v>
      </c>
      <c r="Q3483" s="1" t="str">
        <f>TEXT(Table1[[#This Row],[Date Joined]],"DD")</f>
        <v>02</v>
      </c>
      <c r="R3483" s="1" t="str">
        <f>TEXT(Table1[[#This Row],[Date Joined]],"MMM")</f>
        <v>Dec</v>
      </c>
      <c r="S3483" s="1" t="str">
        <f>TEXT(Table1[[#This Row],[Date Joined]],"YYYY")</f>
        <v>2017</v>
      </c>
    </row>
    <row r="3484" spans="1:19" x14ac:dyDescent="0.3">
      <c r="A3484" s="1" t="s">
        <v>3591</v>
      </c>
      <c r="B3484" s="1" t="s">
        <v>101</v>
      </c>
      <c r="C3484" s="1" t="s">
        <v>24</v>
      </c>
      <c r="D3484" s="2">
        <v>42</v>
      </c>
      <c r="E3484" s="1" t="s">
        <v>16</v>
      </c>
      <c r="F3484" s="1" t="s">
        <v>17</v>
      </c>
      <c r="G3484" s="28">
        <v>43071</v>
      </c>
      <c r="H3484" s="3">
        <v>36567.18</v>
      </c>
      <c r="I3484" s="1" t="s">
        <v>18</v>
      </c>
      <c r="J3484" s="1" t="s">
        <v>27</v>
      </c>
      <c r="K3484" s="1" t="s">
        <v>28</v>
      </c>
      <c r="L3484" s="1" t="s">
        <v>20</v>
      </c>
      <c r="M3484" s="1" t="s">
        <v>21</v>
      </c>
      <c r="N3484" s="1" t="s">
        <v>22</v>
      </c>
      <c r="O3484" s="1" t="s">
        <v>20</v>
      </c>
      <c r="P3484" s="1" t="str">
        <f>IFERROR( LOOKUP(Table1[[#This Row],[Age]],$AO$3:$AO$8,$AP$3:$AP$8), "Out of Range")</f>
        <v>35-45</v>
      </c>
      <c r="Q3484" s="1" t="str">
        <f>TEXT(Table1[[#This Row],[Date Joined]],"DD")</f>
        <v>02</v>
      </c>
      <c r="R3484" s="1" t="str">
        <f>TEXT(Table1[[#This Row],[Date Joined]],"MMM")</f>
        <v>Dec</v>
      </c>
      <c r="S3484" s="1" t="str">
        <f>TEXT(Table1[[#This Row],[Date Joined]],"YYYY")</f>
        <v>2017</v>
      </c>
    </row>
    <row r="3485" spans="1:19" x14ac:dyDescent="0.3">
      <c r="A3485" s="1" t="s">
        <v>829</v>
      </c>
      <c r="B3485" s="1" t="s">
        <v>74</v>
      </c>
      <c r="C3485" s="1" t="s">
        <v>15</v>
      </c>
      <c r="D3485" s="2">
        <v>33</v>
      </c>
      <c r="E3485" s="1" t="s">
        <v>25</v>
      </c>
      <c r="F3485" s="1" t="s">
        <v>17</v>
      </c>
      <c r="G3485" s="28">
        <v>42883</v>
      </c>
      <c r="H3485" s="3">
        <v>139588.12</v>
      </c>
      <c r="I3485" s="1" t="s">
        <v>18</v>
      </c>
      <c r="J3485" s="1" t="s">
        <v>32</v>
      </c>
      <c r="K3485" s="1" t="s">
        <v>20</v>
      </c>
      <c r="L3485" s="1" t="s">
        <v>20</v>
      </c>
      <c r="M3485" s="1" t="s">
        <v>22</v>
      </c>
      <c r="N3485" s="1" t="s">
        <v>22</v>
      </c>
      <c r="O3485" s="1" t="s">
        <v>20</v>
      </c>
      <c r="P3485" s="1" t="str">
        <f>IFERROR( LOOKUP(Table1[[#This Row],[Age]],$AO$3:$AO$8,$AP$3:$AP$8), "Out of Range")</f>
        <v>26-35</v>
      </c>
      <c r="Q3485" s="1" t="str">
        <f>TEXT(Table1[[#This Row],[Date Joined]],"DD")</f>
        <v>28</v>
      </c>
      <c r="R3485" s="1" t="str">
        <f>TEXT(Table1[[#This Row],[Date Joined]],"MMM")</f>
        <v>May</v>
      </c>
      <c r="S3485" s="1" t="str">
        <f>TEXT(Table1[[#This Row],[Date Joined]],"YYYY")</f>
        <v>2017</v>
      </c>
    </row>
    <row r="3486" spans="1:19" x14ac:dyDescent="0.3">
      <c r="A3486" s="1" t="s">
        <v>3593</v>
      </c>
      <c r="B3486" s="1" t="s">
        <v>108</v>
      </c>
      <c r="C3486" s="1" t="s">
        <v>15</v>
      </c>
      <c r="D3486" s="2">
        <v>21</v>
      </c>
      <c r="E3486" s="1" t="s">
        <v>16</v>
      </c>
      <c r="F3486" s="1" t="s">
        <v>17</v>
      </c>
      <c r="G3486" s="28">
        <v>43071</v>
      </c>
      <c r="H3486" s="3">
        <v>52323.85</v>
      </c>
      <c r="I3486" s="1" t="s">
        <v>18</v>
      </c>
      <c r="J3486" s="1" t="s">
        <v>27</v>
      </c>
      <c r="K3486" s="1" t="s">
        <v>28</v>
      </c>
      <c r="L3486" s="1" t="s">
        <v>28</v>
      </c>
      <c r="M3486" s="1" t="s">
        <v>21</v>
      </c>
      <c r="N3486" s="1" t="s">
        <v>29</v>
      </c>
      <c r="O3486" s="1" t="s">
        <v>20</v>
      </c>
      <c r="P3486" s="1" t="str">
        <f>IFERROR( LOOKUP(Table1[[#This Row],[Age]],$AO$3:$AO$8,$AP$3:$AP$8), "Out of Range")</f>
        <v>15-25</v>
      </c>
      <c r="Q3486" s="1" t="str">
        <f>TEXT(Table1[[#This Row],[Date Joined]],"DD")</f>
        <v>02</v>
      </c>
      <c r="R3486" s="1" t="str">
        <f>TEXT(Table1[[#This Row],[Date Joined]],"MMM")</f>
        <v>Dec</v>
      </c>
      <c r="S3486" s="1" t="str">
        <f>TEXT(Table1[[#This Row],[Date Joined]],"YYYY")</f>
        <v>2017</v>
      </c>
    </row>
    <row r="3487" spans="1:19" x14ac:dyDescent="0.3">
      <c r="A3487" s="1" t="s">
        <v>3594</v>
      </c>
      <c r="B3487" s="1" t="s">
        <v>36</v>
      </c>
      <c r="C3487" s="1" t="s">
        <v>24</v>
      </c>
      <c r="D3487" s="2">
        <v>40</v>
      </c>
      <c r="E3487" s="1" t="s">
        <v>16</v>
      </c>
      <c r="F3487" s="1" t="s">
        <v>17</v>
      </c>
      <c r="G3487" s="28">
        <v>43071</v>
      </c>
      <c r="H3487" s="3">
        <v>71788.09</v>
      </c>
      <c r="I3487" s="1" t="s">
        <v>31</v>
      </c>
      <c r="J3487" s="1" t="s">
        <v>32</v>
      </c>
      <c r="K3487" s="1" t="s">
        <v>28</v>
      </c>
      <c r="L3487" s="1" t="s">
        <v>28</v>
      </c>
      <c r="M3487" s="1" t="s">
        <v>21</v>
      </c>
      <c r="N3487" s="1" t="s">
        <v>22</v>
      </c>
      <c r="O3487" s="1" t="s">
        <v>20</v>
      </c>
      <c r="P3487" s="1" t="str">
        <f>IFERROR( LOOKUP(Table1[[#This Row],[Age]],$AO$3:$AO$8,$AP$3:$AP$8), "Out of Range")</f>
        <v>35-45</v>
      </c>
      <c r="Q3487" s="1" t="str">
        <f>TEXT(Table1[[#This Row],[Date Joined]],"DD")</f>
        <v>02</v>
      </c>
      <c r="R3487" s="1" t="str">
        <f>TEXT(Table1[[#This Row],[Date Joined]],"MMM")</f>
        <v>Dec</v>
      </c>
      <c r="S3487" s="1" t="str">
        <f>TEXT(Table1[[#This Row],[Date Joined]],"YYYY")</f>
        <v>2017</v>
      </c>
    </row>
    <row r="3488" spans="1:19" x14ac:dyDescent="0.3">
      <c r="A3488" s="1" t="s">
        <v>3595</v>
      </c>
      <c r="B3488" s="1" t="s">
        <v>65</v>
      </c>
      <c r="C3488" s="1" t="s">
        <v>24</v>
      </c>
      <c r="D3488" s="2">
        <v>44</v>
      </c>
      <c r="E3488" s="1" t="s">
        <v>16</v>
      </c>
      <c r="F3488" s="1" t="s">
        <v>41</v>
      </c>
      <c r="G3488" s="28">
        <v>43071</v>
      </c>
      <c r="H3488" s="3">
        <v>16598.46</v>
      </c>
      <c r="I3488" s="1" t="s">
        <v>18</v>
      </c>
      <c r="J3488" s="1" t="s">
        <v>19</v>
      </c>
      <c r="K3488" s="1" t="s">
        <v>20</v>
      </c>
      <c r="L3488" s="1" t="s">
        <v>20</v>
      </c>
      <c r="M3488" s="1" t="s">
        <v>53</v>
      </c>
      <c r="N3488" s="1" t="s">
        <v>22</v>
      </c>
      <c r="O3488" s="1" t="s">
        <v>20</v>
      </c>
      <c r="P3488" s="1" t="str">
        <f>IFERROR( LOOKUP(Table1[[#This Row],[Age]],$AO$3:$AO$8,$AP$3:$AP$8), "Out of Range")</f>
        <v>35-45</v>
      </c>
      <c r="Q3488" s="1" t="str">
        <f>TEXT(Table1[[#This Row],[Date Joined]],"DD")</f>
        <v>02</v>
      </c>
      <c r="R3488" s="1" t="str">
        <f>TEXT(Table1[[#This Row],[Date Joined]],"MMM")</f>
        <v>Dec</v>
      </c>
      <c r="S3488" s="1" t="str">
        <f>TEXT(Table1[[#This Row],[Date Joined]],"YYYY")</f>
        <v>2017</v>
      </c>
    </row>
    <row r="3489" spans="1:19" x14ac:dyDescent="0.3">
      <c r="A3489" s="1" t="s">
        <v>3596</v>
      </c>
      <c r="B3489" s="1" t="s">
        <v>104</v>
      </c>
      <c r="C3489" s="1" t="s">
        <v>24</v>
      </c>
      <c r="D3489" s="2">
        <v>44</v>
      </c>
      <c r="E3489" s="1" t="s">
        <v>16</v>
      </c>
      <c r="F3489" s="1" t="s">
        <v>41</v>
      </c>
      <c r="G3489" s="28">
        <v>43071</v>
      </c>
      <c r="H3489" s="3">
        <v>106436.58</v>
      </c>
      <c r="I3489" s="1" t="s">
        <v>18</v>
      </c>
      <c r="J3489" s="1" t="s">
        <v>22</v>
      </c>
      <c r="K3489" s="1" t="s">
        <v>28</v>
      </c>
      <c r="L3489" s="1" t="s">
        <v>20</v>
      </c>
      <c r="M3489" s="1" t="s">
        <v>53</v>
      </c>
      <c r="N3489" s="1" t="s">
        <v>38</v>
      </c>
      <c r="O3489" s="1" t="s">
        <v>20</v>
      </c>
      <c r="P3489" s="1" t="str">
        <f>IFERROR( LOOKUP(Table1[[#This Row],[Age]],$AO$3:$AO$8,$AP$3:$AP$8), "Out of Range")</f>
        <v>35-45</v>
      </c>
      <c r="Q3489" s="1" t="str">
        <f>TEXT(Table1[[#This Row],[Date Joined]],"DD")</f>
        <v>02</v>
      </c>
      <c r="R3489" s="1" t="str">
        <f>TEXT(Table1[[#This Row],[Date Joined]],"MMM")</f>
        <v>Dec</v>
      </c>
      <c r="S3489" s="1" t="str">
        <f>TEXT(Table1[[#This Row],[Date Joined]],"YYYY")</f>
        <v>2017</v>
      </c>
    </row>
    <row r="3490" spans="1:19" x14ac:dyDescent="0.3">
      <c r="A3490" s="1" t="s">
        <v>838</v>
      </c>
      <c r="B3490" s="1" t="s">
        <v>33</v>
      </c>
      <c r="C3490" s="1" t="s">
        <v>24</v>
      </c>
      <c r="D3490" s="2">
        <v>33</v>
      </c>
      <c r="E3490" s="1" t="s">
        <v>34</v>
      </c>
      <c r="F3490" s="1" t="s">
        <v>17</v>
      </c>
      <c r="G3490" s="28">
        <v>42884</v>
      </c>
      <c r="H3490" s="3">
        <v>125207.45</v>
      </c>
      <c r="I3490" s="1" t="s">
        <v>31</v>
      </c>
      <c r="J3490" s="1" t="s">
        <v>32</v>
      </c>
      <c r="K3490" s="1" t="s">
        <v>28</v>
      </c>
      <c r="L3490" s="1" t="s">
        <v>20</v>
      </c>
      <c r="M3490" s="1" t="s">
        <v>21</v>
      </c>
      <c r="N3490" s="1" t="s">
        <v>22</v>
      </c>
      <c r="O3490" s="1" t="s">
        <v>20</v>
      </c>
      <c r="P3490" s="1" t="str">
        <f>IFERROR( LOOKUP(Table1[[#This Row],[Age]],$AO$3:$AO$8,$AP$3:$AP$8), "Out of Range")</f>
        <v>26-35</v>
      </c>
      <c r="Q3490" s="1" t="str">
        <f>TEXT(Table1[[#This Row],[Date Joined]],"DD")</f>
        <v>29</v>
      </c>
      <c r="R3490" s="1" t="str">
        <f>TEXT(Table1[[#This Row],[Date Joined]],"MMM")</f>
        <v>May</v>
      </c>
      <c r="S3490" s="1" t="str">
        <f>TEXT(Table1[[#This Row],[Date Joined]],"YYYY")</f>
        <v>2017</v>
      </c>
    </row>
    <row r="3491" spans="1:19" x14ac:dyDescent="0.3">
      <c r="A3491" s="1" t="s">
        <v>844</v>
      </c>
      <c r="B3491" s="1" t="s">
        <v>45</v>
      </c>
      <c r="C3491" s="1" t="s">
        <v>24</v>
      </c>
      <c r="D3491" s="2">
        <v>33</v>
      </c>
      <c r="E3491" s="1" t="s">
        <v>34</v>
      </c>
      <c r="F3491" s="1" t="s">
        <v>26</v>
      </c>
      <c r="G3491" s="28">
        <v>42884</v>
      </c>
      <c r="H3491" s="3">
        <v>50252.54</v>
      </c>
      <c r="I3491" s="1" t="s">
        <v>31</v>
      </c>
      <c r="J3491" s="1" t="s">
        <v>27</v>
      </c>
      <c r="K3491" s="1" t="s">
        <v>20</v>
      </c>
      <c r="L3491" s="1" t="s">
        <v>20</v>
      </c>
      <c r="M3491" s="1" t="s">
        <v>21</v>
      </c>
      <c r="N3491" s="1" t="s">
        <v>22</v>
      </c>
      <c r="O3491" s="1" t="s">
        <v>20</v>
      </c>
      <c r="P3491" s="1" t="str">
        <f>IFERROR( LOOKUP(Table1[[#This Row],[Age]],$AO$3:$AO$8,$AP$3:$AP$8), "Out of Range")</f>
        <v>26-35</v>
      </c>
      <c r="Q3491" s="1" t="str">
        <f>TEXT(Table1[[#This Row],[Date Joined]],"DD")</f>
        <v>29</v>
      </c>
      <c r="R3491" s="1" t="str">
        <f>TEXT(Table1[[#This Row],[Date Joined]],"MMM")</f>
        <v>May</v>
      </c>
      <c r="S3491" s="1" t="str">
        <f>TEXT(Table1[[#This Row],[Date Joined]],"YYYY")</f>
        <v>2017</v>
      </c>
    </row>
    <row r="3492" spans="1:19" x14ac:dyDescent="0.3">
      <c r="A3492" s="1" t="s">
        <v>3599</v>
      </c>
      <c r="B3492" s="1" t="s">
        <v>89</v>
      </c>
      <c r="C3492" s="1" t="s">
        <v>15</v>
      </c>
      <c r="D3492" s="2">
        <v>37</v>
      </c>
      <c r="E3492" s="1" t="s">
        <v>16</v>
      </c>
      <c r="F3492" s="1" t="s">
        <v>26</v>
      </c>
      <c r="G3492" s="28">
        <v>43071</v>
      </c>
      <c r="H3492" s="3">
        <v>34378.28</v>
      </c>
      <c r="I3492" s="1" t="s">
        <v>31</v>
      </c>
      <c r="J3492" s="1" t="s">
        <v>32</v>
      </c>
      <c r="K3492" s="1" t="s">
        <v>20</v>
      </c>
      <c r="L3492" s="1" t="s">
        <v>20</v>
      </c>
      <c r="M3492" s="1" t="s">
        <v>21</v>
      </c>
      <c r="N3492" s="1" t="s">
        <v>22</v>
      </c>
      <c r="O3492" s="1" t="s">
        <v>20</v>
      </c>
      <c r="P3492" s="1" t="str">
        <f>IFERROR( LOOKUP(Table1[[#This Row],[Age]],$AO$3:$AO$8,$AP$3:$AP$8), "Out of Range")</f>
        <v>35-45</v>
      </c>
      <c r="Q3492" s="1" t="str">
        <f>TEXT(Table1[[#This Row],[Date Joined]],"DD")</f>
        <v>02</v>
      </c>
      <c r="R3492" s="1" t="str">
        <f>TEXT(Table1[[#This Row],[Date Joined]],"MMM")</f>
        <v>Dec</v>
      </c>
      <c r="S3492" s="1" t="str">
        <f>TEXT(Table1[[#This Row],[Date Joined]],"YYYY")</f>
        <v>2017</v>
      </c>
    </row>
    <row r="3493" spans="1:19" x14ac:dyDescent="0.3">
      <c r="A3493" s="1" t="s">
        <v>3600</v>
      </c>
      <c r="B3493" s="1" t="s">
        <v>35</v>
      </c>
      <c r="C3493" s="1" t="s">
        <v>15</v>
      </c>
      <c r="D3493" s="2">
        <v>57</v>
      </c>
      <c r="E3493" s="1" t="s">
        <v>40</v>
      </c>
      <c r="F3493" s="1" t="s">
        <v>41</v>
      </c>
      <c r="G3493" s="28">
        <v>43071</v>
      </c>
      <c r="H3493" s="3">
        <v>130370.15</v>
      </c>
      <c r="I3493" s="1" t="s">
        <v>18</v>
      </c>
      <c r="J3493" s="1" t="s">
        <v>32</v>
      </c>
      <c r="K3493" s="1" t="s">
        <v>20</v>
      </c>
      <c r="L3493" s="1" t="s">
        <v>20</v>
      </c>
      <c r="M3493" s="1" t="s">
        <v>53</v>
      </c>
      <c r="N3493" s="1" t="s">
        <v>22</v>
      </c>
      <c r="O3493" s="1" t="s">
        <v>28</v>
      </c>
      <c r="P3493" s="1" t="str">
        <f>IFERROR( LOOKUP(Table1[[#This Row],[Age]],$AO$3:$AO$8,$AP$3:$AP$8), "Out of Range")</f>
        <v>55-65</v>
      </c>
      <c r="Q3493" s="1" t="str">
        <f>TEXT(Table1[[#This Row],[Date Joined]],"DD")</f>
        <v>02</v>
      </c>
      <c r="R3493" s="1" t="str">
        <f>TEXT(Table1[[#This Row],[Date Joined]],"MMM")</f>
        <v>Dec</v>
      </c>
      <c r="S3493" s="1" t="str">
        <f>TEXT(Table1[[#This Row],[Date Joined]],"YYYY")</f>
        <v>2017</v>
      </c>
    </row>
    <row r="3494" spans="1:19" x14ac:dyDescent="0.3">
      <c r="A3494" s="1" t="s">
        <v>3601</v>
      </c>
      <c r="B3494" s="1" t="s">
        <v>102</v>
      </c>
      <c r="C3494" s="1" t="s">
        <v>24</v>
      </c>
      <c r="D3494" s="2">
        <v>53</v>
      </c>
      <c r="E3494" s="1" t="s">
        <v>40</v>
      </c>
      <c r="F3494" s="1" t="s">
        <v>17</v>
      </c>
      <c r="G3494" s="28">
        <v>43071</v>
      </c>
      <c r="H3494" s="3">
        <v>12406.43</v>
      </c>
      <c r="I3494" s="1" t="s">
        <v>18</v>
      </c>
      <c r="J3494" s="1" t="s">
        <v>27</v>
      </c>
      <c r="K3494" s="1" t="s">
        <v>28</v>
      </c>
      <c r="L3494" s="1" t="s">
        <v>20</v>
      </c>
      <c r="M3494" s="1" t="s">
        <v>22</v>
      </c>
      <c r="N3494" s="1" t="s">
        <v>22</v>
      </c>
      <c r="O3494" s="1" t="s">
        <v>20</v>
      </c>
      <c r="P3494" s="1" t="str">
        <f>IFERROR( LOOKUP(Table1[[#This Row],[Age]],$AO$3:$AO$8,$AP$3:$AP$8), "Out of Range")</f>
        <v>45-55</v>
      </c>
      <c r="Q3494" s="1" t="str">
        <f>TEXT(Table1[[#This Row],[Date Joined]],"DD")</f>
        <v>02</v>
      </c>
      <c r="R3494" s="1" t="str">
        <f>TEXT(Table1[[#This Row],[Date Joined]],"MMM")</f>
        <v>Dec</v>
      </c>
      <c r="S3494" s="1" t="str">
        <f>TEXT(Table1[[#This Row],[Date Joined]],"YYYY")</f>
        <v>2017</v>
      </c>
    </row>
    <row r="3495" spans="1:19" x14ac:dyDescent="0.3">
      <c r="A3495" s="1" t="s">
        <v>3602</v>
      </c>
      <c r="B3495" s="1" t="s">
        <v>59</v>
      </c>
      <c r="C3495" s="1" t="s">
        <v>15</v>
      </c>
      <c r="D3495" s="2">
        <v>48</v>
      </c>
      <c r="E3495" s="1" t="s">
        <v>40</v>
      </c>
      <c r="F3495" s="1" t="s">
        <v>26</v>
      </c>
      <c r="G3495" s="28">
        <v>43071</v>
      </c>
      <c r="H3495" s="3">
        <v>8511.64</v>
      </c>
      <c r="I3495" s="1" t="s">
        <v>31</v>
      </c>
      <c r="J3495" s="1" t="s">
        <v>32</v>
      </c>
      <c r="K3495" s="1" t="s">
        <v>28</v>
      </c>
      <c r="L3495" s="1" t="s">
        <v>28</v>
      </c>
      <c r="M3495" s="1" t="s">
        <v>21</v>
      </c>
      <c r="N3495" s="1" t="s">
        <v>29</v>
      </c>
      <c r="O3495" s="1" t="s">
        <v>20</v>
      </c>
      <c r="P3495" s="1" t="str">
        <f>IFERROR( LOOKUP(Table1[[#This Row],[Age]],$AO$3:$AO$8,$AP$3:$AP$8), "Out of Range")</f>
        <v>45-55</v>
      </c>
      <c r="Q3495" s="1" t="str">
        <f>TEXT(Table1[[#This Row],[Date Joined]],"DD")</f>
        <v>02</v>
      </c>
      <c r="R3495" s="1" t="str">
        <f>TEXT(Table1[[#This Row],[Date Joined]],"MMM")</f>
        <v>Dec</v>
      </c>
      <c r="S3495" s="1" t="str">
        <f>TEXT(Table1[[#This Row],[Date Joined]],"YYYY")</f>
        <v>2017</v>
      </c>
    </row>
    <row r="3496" spans="1:19" x14ac:dyDescent="0.3">
      <c r="A3496" s="1" t="s">
        <v>3603</v>
      </c>
      <c r="B3496" s="1" t="s">
        <v>99</v>
      </c>
      <c r="C3496" s="1" t="s">
        <v>15</v>
      </c>
      <c r="D3496" s="2">
        <v>54</v>
      </c>
      <c r="E3496" s="1" t="s">
        <v>40</v>
      </c>
      <c r="F3496" s="1" t="s">
        <v>41</v>
      </c>
      <c r="G3496" s="28">
        <v>43071</v>
      </c>
      <c r="H3496" s="3">
        <v>51735.839999999997</v>
      </c>
      <c r="I3496" s="1" t="s">
        <v>18</v>
      </c>
      <c r="J3496" s="1" t="s">
        <v>19</v>
      </c>
      <c r="K3496" s="1" t="s">
        <v>20</v>
      </c>
      <c r="L3496" s="1" t="s">
        <v>20</v>
      </c>
      <c r="M3496" s="1" t="s">
        <v>21</v>
      </c>
      <c r="N3496" s="1" t="s">
        <v>22</v>
      </c>
      <c r="O3496" s="1" t="s">
        <v>20</v>
      </c>
      <c r="P3496" s="1" t="str">
        <f>IFERROR( LOOKUP(Table1[[#This Row],[Age]],$AO$3:$AO$8,$AP$3:$AP$8), "Out of Range")</f>
        <v>45-55</v>
      </c>
      <c r="Q3496" s="1" t="str">
        <f>TEXT(Table1[[#This Row],[Date Joined]],"DD")</f>
        <v>02</v>
      </c>
      <c r="R3496" s="1" t="str">
        <f>TEXT(Table1[[#This Row],[Date Joined]],"MMM")</f>
        <v>Dec</v>
      </c>
      <c r="S3496" s="1" t="str">
        <f>TEXT(Table1[[#This Row],[Date Joined]],"YYYY")</f>
        <v>2017</v>
      </c>
    </row>
    <row r="3497" spans="1:19" x14ac:dyDescent="0.3">
      <c r="A3497" s="1" t="s">
        <v>3604</v>
      </c>
      <c r="B3497" s="1" t="s">
        <v>37</v>
      </c>
      <c r="C3497" s="1" t="s">
        <v>15</v>
      </c>
      <c r="D3497" s="2">
        <v>43</v>
      </c>
      <c r="E3497" s="1" t="s">
        <v>40</v>
      </c>
      <c r="F3497" s="1" t="s">
        <v>26</v>
      </c>
      <c r="G3497" s="28">
        <v>43071</v>
      </c>
      <c r="H3497" s="3">
        <v>45097.19</v>
      </c>
      <c r="I3497" s="1" t="s">
        <v>18</v>
      </c>
      <c r="J3497" s="1" t="s">
        <v>19</v>
      </c>
      <c r="K3497" s="1" t="s">
        <v>20</v>
      </c>
      <c r="L3497" s="1" t="s">
        <v>20</v>
      </c>
      <c r="M3497" s="1" t="s">
        <v>53</v>
      </c>
      <c r="N3497" s="1" t="s">
        <v>22</v>
      </c>
      <c r="O3497" s="1" t="s">
        <v>20</v>
      </c>
      <c r="P3497" s="1" t="str">
        <f>IFERROR( LOOKUP(Table1[[#This Row],[Age]],$AO$3:$AO$8,$AP$3:$AP$8), "Out of Range")</f>
        <v>35-45</v>
      </c>
      <c r="Q3497" s="1" t="str">
        <f>TEXT(Table1[[#This Row],[Date Joined]],"DD")</f>
        <v>02</v>
      </c>
      <c r="R3497" s="1" t="str">
        <f>TEXT(Table1[[#This Row],[Date Joined]],"MMM")</f>
        <v>Dec</v>
      </c>
      <c r="S3497" s="1" t="str">
        <f>TEXT(Table1[[#This Row],[Date Joined]],"YYYY")</f>
        <v>2017</v>
      </c>
    </row>
    <row r="3498" spans="1:19" x14ac:dyDescent="0.3">
      <c r="A3498" s="1" t="s">
        <v>921</v>
      </c>
      <c r="B3498" s="1" t="s">
        <v>79</v>
      </c>
      <c r="C3498" s="1" t="s">
        <v>24</v>
      </c>
      <c r="D3498" s="2">
        <v>33</v>
      </c>
      <c r="E3498" s="1" t="s">
        <v>34</v>
      </c>
      <c r="F3498" s="1" t="s">
        <v>17</v>
      </c>
      <c r="G3498" s="28">
        <v>42891</v>
      </c>
      <c r="H3498" s="3">
        <v>136125.48000000001</v>
      </c>
      <c r="I3498" s="1" t="s">
        <v>31</v>
      </c>
      <c r="J3498" s="1" t="s">
        <v>32</v>
      </c>
      <c r="K3498" s="1" t="s">
        <v>28</v>
      </c>
      <c r="L3498" s="1" t="s">
        <v>20</v>
      </c>
      <c r="M3498" s="1" t="s">
        <v>21</v>
      </c>
      <c r="N3498" s="1" t="s">
        <v>22</v>
      </c>
      <c r="O3498" s="1" t="s">
        <v>20</v>
      </c>
      <c r="P3498" s="1" t="str">
        <f>IFERROR( LOOKUP(Table1[[#This Row],[Age]],$AO$3:$AO$8,$AP$3:$AP$8), "Out of Range")</f>
        <v>26-35</v>
      </c>
      <c r="Q3498" s="1" t="str">
        <f>TEXT(Table1[[#This Row],[Date Joined]],"DD")</f>
        <v>05</v>
      </c>
      <c r="R3498" s="1" t="str">
        <f>TEXT(Table1[[#This Row],[Date Joined]],"MMM")</f>
        <v>Jun</v>
      </c>
      <c r="S3498" s="1" t="str">
        <f>TEXT(Table1[[#This Row],[Date Joined]],"YYYY")</f>
        <v>2017</v>
      </c>
    </row>
    <row r="3499" spans="1:19" x14ac:dyDescent="0.3">
      <c r="A3499" s="1" t="s">
        <v>3606</v>
      </c>
      <c r="B3499" s="1" t="s">
        <v>14</v>
      </c>
      <c r="C3499" s="1" t="s">
        <v>24</v>
      </c>
      <c r="D3499" s="2">
        <v>36</v>
      </c>
      <c r="E3499" s="1" t="s">
        <v>16</v>
      </c>
      <c r="F3499" s="1" t="s">
        <v>17</v>
      </c>
      <c r="G3499" s="28">
        <v>43072</v>
      </c>
      <c r="H3499" s="3">
        <v>931.46</v>
      </c>
      <c r="I3499" s="1" t="s">
        <v>18</v>
      </c>
      <c r="J3499" s="1" t="s">
        <v>27</v>
      </c>
      <c r="K3499" s="1" t="s">
        <v>28</v>
      </c>
      <c r="L3499" s="1" t="s">
        <v>20</v>
      </c>
      <c r="M3499" s="1" t="s">
        <v>22</v>
      </c>
      <c r="N3499" s="1" t="s">
        <v>22</v>
      </c>
      <c r="O3499" s="1" t="s">
        <v>20</v>
      </c>
      <c r="P3499" s="1" t="str">
        <f>IFERROR( LOOKUP(Table1[[#This Row],[Age]],$AO$3:$AO$8,$AP$3:$AP$8), "Out of Range")</f>
        <v>35-45</v>
      </c>
      <c r="Q3499" s="1" t="str">
        <f>TEXT(Table1[[#This Row],[Date Joined]],"DD")</f>
        <v>03</v>
      </c>
      <c r="R3499" s="1" t="str">
        <f>TEXT(Table1[[#This Row],[Date Joined]],"MMM")</f>
        <v>Dec</v>
      </c>
      <c r="S3499" s="1" t="str">
        <f>TEXT(Table1[[#This Row],[Date Joined]],"YYYY")</f>
        <v>2017</v>
      </c>
    </row>
    <row r="3500" spans="1:19" x14ac:dyDescent="0.3">
      <c r="A3500" s="1" t="s">
        <v>3607</v>
      </c>
      <c r="B3500" s="1" t="s">
        <v>84</v>
      </c>
      <c r="C3500" s="1" t="s">
        <v>24</v>
      </c>
      <c r="D3500" s="2">
        <v>34</v>
      </c>
      <c r="E3500" s="1" t="s">
        <v>16</v>
      </c>
      <c r="F3500" s="1" t="s">
        <v>41</v>
      </c>
      <c r="G3500" s="28">
        <v>43072</v>
      </c>
      <c r="H3500" s="3">
        <v>58268.27</v>
      </c>
      <c r="I3500" s="1" t="s">
        <v>49</v>
      </c>
      <c r="J3500" s="1" t="s">
        <v>27</v>
      </c>
      <c r="K3500" s="1" t="s">
        <v>20</v>
      </c>
      <c r="L3500" s="1" t="s">
        <v>20</v>
      </c>
      <c r="M3500" s="1" t="s">
        <v>21</v>
      </c>
      <c r="N3500" s="1" t="s">
        <v>69</v>
      </c>
      <c r="O3500" s="1" t="s">
        <v>28</v>
      </c>
      <c r="P3500" s="1" t="str">
        <f>IFERROR( LOOKUP(Table1[[#This Row],[Age]],$AO$3:$AO$8,$AP$3:$AP$8), "Out of Range")</f>
        <v>26-35</v>
      </c>
      <c r="Q3500" s="1" t="str">
        <f>TEXT(Table1[[#This Row],[Date Joined]],"DD")</f>
        <v>03</v>
      </c>
      <c r="R3500" s="1" t="str">
        <f>TEXT(Table1[[#This Row],[Date Joined]],"MMM")</f>
        <v>Dec</v>
      </c>
      <c r="S3500" s="1" t="str">
        <f>TEXT(Table1[[#This Row],[Date Joined]],"YYYY")</f>
        <v>2017</v>
      </c>
    </row>
    <row r="3501" spans="1:19" x14ac:dyDescent="0.3">
      <c r="A3501" s="1" t="s">
        <v>922</v>
      </c>
      <c r="B3501" s="1" t="s">
        <v>100</v>
      </c>
      <c r="C3501" s="1" t="s">
        <v>15</v>
      </c>
      <c r="D3501" s="2">
        <v>33</v>
      </c>
      <c r="E3501" s="1" t="s">
        <v>34</v>
      </c>
      <c r="F3501" s="1" t="s">
        <v>41</v>
      </c>
      <c r="G3501" s="28">
        <v>42891</v>
      </c>
      <c r="H3501" s="3">
        <v>2472.34</v>
      </c>
      <c r="I3501" s="1" t="s">
        <v>18</v>
      </c>
      <c r="J3501" s="1" t="s">
        <v>27</v>
      </c>
      <c r="K3501" s="1" t="s">
        <v>28</v>
      </c>
      <c r="L3501" s="1" t="s">
        <v>20</v>
      </c>
      <c r="M3501" s="1" t="s">
        <v>21</v>
      </c>
      <c r="N3501" s="1" t="s">
        <v>22</v>
      </c>
      <c r="O3501" s="1" t="s">
        <v>20</v>
      </c>
      <c r="P3501" s="1" t="str">
        <f>IFERROR( LOOKUP(Table1[[#This Row],[Age]],$AO$3:$AO$8,$AP$3:$AP$8), "Out of Range")</f>
        <v>26-35</v>
      </c>
      <c r="Q3501" s="1" t="str">
        <f>TEXT(Table1[[#This Row],[Date Joined]],"DD")</f>
        <v>05</v>
      </c>
      <c r="R3501" s="1" t="str">
        <f>TEXT(Table1[[#This Row],[Date Joined]],"MMM")</f>
        <v>Jun</v>
      </c>
      <c r="S3501" s="1" t="str">
        <f>TEXT(Table1[[#This Row],[Date Joined]],"YYYY")</f>
        <v>2017</v>
      </c>
    </row>
    <row r="3502" spans="1:19" x14ac:dyDescent="0.3">
      <c r="A3502" s="1" t="s">
        <v>3609</v>
      </c>
      <c r="B3502" s="1" t="s">
        <v>104</v>
      </c>
      <c r="C3502" s="1" t="s">
        <v>15</v>
      </c>
      <c r="D3502" s="2">
        <v>34</v>
      </c>
      <c r="E3502" s="1" t="s">
        <v>16</v>
      </c>
      <c r="F3502" s="1" t="s">
        <v>41</v>
      </c>
      <c r="G3502" s="28">
        <v>43072</v>
      </c>
      <c r="H3502" s="3">
        <v>199447.03</v>
      </c>
      <c r="I3502" s="1" t="s">
        <v>18</v>
      </c>
      <c r="J3502" s="1" t="s">
        <v>27</v>
      </c>
      <c r="K3502" s="1" t="s">
        <v>20</v>
      </c>
      <c r="L3502" s="1" t="s">
        <v>20</v>
      </c>
      <c r="M3502" s="1" t="s">
        <v>21</v>
      </c>
      <c r="N3502" s="1" t="s">
        <v>22</v>
      </c>
      <c r="O3502" s="1" t="s">
        <v>20</v>
      </c>
      <c r="P3502" s="1" t="str">
        <f>IFERROR( LOOKUP(Table1[[#This Row],[Age]],$AO$3:$AO$8,$AP$3:$AP$8), "Out of Range")</f>
        <v>26-35</v>
      </c>
      <c r="Q3502" s="1" t="str">
        <f>TEXT(Table1[[#This Row],[Date Joined]],"DD")</f>
        <v>03</v>
      </c>
      <c r="R3502" s="1" t="str">
        <f>TEXT(Table1[[#This Row],[Date Joined]],"MMM")</f>
        <v>Dec</v>
      </c>
      <c r="S3502" s="1" t="str">
        <f>TEXT(Table1[[#This Row],[Date Joined]],"YYYY")</f>
        <v>2017</v>
      </c>
    </row>
    <row r="3503" spans="1:19" x14ac:dyDescent="0.3">
      <c r="A3503" s="1" t="s">
        <v>3610</v>
      </c>
      <c r="B3503" s="1" t="s">
        <v>76</v>
      </c>
      <c r="C3503" s="1" t="s">
        <v>24</v>
      </c>
      <c r="D3503" s="2">
        <v>49</v>
      </c>
      <c r="E3503" s="1" t="s">
        <v>16</v>
      </c>
      <c r="F3503" s="1" t="s">
        <v>17</v>
      </c>
      <c r="G3503" s="28">
        <v>43072</v>
      </c>
      <c r="H3503" s="3">
        <v>108376.94</v>
      </c>
      <c r="I3503" s="1" t="s">
        <v>18</v>
      </c>
      <c r="J3503" s="1" t="s">
        <v>32</v>
      </c>
      <c r="K3503" s="1" t="s">
        <v>20</v>
      </c>
      <c r="L3503" s="1" t="s">
        <v>20</v>
      </c>
      <c r="M3503" s="1" t="s">
        <v>21</v>
      </c>
      <c r="N3503" s="1" t="s">
        <v>22</v>
      </c>
      <c r="O3503" s="1" t="s">
        <v>20</v>
      </c>
      <c r="P3503" s="1" t="str">
        <f>IFERROR( LOOKUP(Table1[[#This Row],[Age]],$AO$3:$AO$8,$AP$3:$AP$8), "Out of Range")</f>
        <v>45-55</v>
      </c>
      <c r="Q3503" s="1" t="str">
        <f>TEXT(Table1[[#This Row],[Date Joined]],"DD")</f>
        <v>03</v>
      </c>
      <c r="R3503" s="1" t="str">
        <f>TEXT(Table1[[#This Row],[Date Joined]],"MMM")</f>
        <v>Dec</v>
      </c>
      <c r="S3503" s="1" t="str">
        <f>TEXT(Table1[[#This Row],[Date Joined]],"YYYY")</f>
        <v>2017</v>
      </c>
    </row>
    <row r="3504" spans="1:19" x14ac:dyDescent="0.3">
      <c r="A3504" s="1" t="s">
        <v>3611</v>
      </c>
      <c r="B3504" s="1" t="s">
        <v>99</v>
      </c>
      <c r="C3504" s="1" t="s">
        <v>24</v>
      </c>
      <c r="D3504" s="2">
        <v>48</v>
      </c>
      <c r="E3504" s="1" t="s">
        <v>16</v>
      </c>
      <c r="F3504" s="1" t="s">
        <v>17</v>
      </c>
      <c r="G3504" s="28">
        <v>43072</v>
      </c>
      <c r="H3504" s="3">
        <v>52849.79</v>
      </c>
      <c r="I3504" s="1" t="s">
        <v>49</v>
      </c>
      <c r="J3504" s="1" t="s">
        <v>32</v>
      </c>
      <c r="K3504" s="1" t="s">
        <v>28</v>
      </c>
      <c r="L3504" s="1" t="s">
        <v>20</v>
      </c>
      <c r="M3504" s="1" t="s">
        <v>21</v>
      </c>
      <c r="N3504" s="1" t="s">
        <v>38</v>
      </c>
      <c r="O3504" s="1" t="s">
        <v>28</v>
      </c>
      <c r="P3504" s="1" t="str">
        <f>IFERROR( LOOKUP(Table1[[#This Row],[Age]],$AO$3:$AO$8,$AP$3:$AP$8), "Out of Range")</f>
        <v>45-55</v>
      </c>
      <c r="Q3504" s="1" t="str">
        <f>TEXT(Table1[[#This Row],[Date Joined]],"DD")</f>
        <v>03</v>
      </c>
      <c r="R3504" s="1" t="str">
        <f>TEXT(Table1[[#This Row],[Date Joined]],"MMM")</f>
        <v>Dec</v>
      </c>
      <c r="S3504" s="1" t="str">
        <f>TEXT(Table1[[#This Row],[Date Joined]],"YYYY")</f>
        <v>2017</v>
      </c>
    </row>
    <row r="3505" spans="1:19" x14ac:dyDescent="0.3">
      <c r="A3505" s="1" t="s">
        <v>933</v>
      </c>
      <c r="B3505" s="1" t="s">
        <v>42</v>
      </c>
      <c r="C3505" s="1" t="s">
        <v>15</v>
      </c>
      <c r="D3505" s="2">
        <v>33</v>
      </c>
      <c r="E3505" s="1" t="s">
        <v>16</v>
      </c>
      <c r="F3505" s="1" t="s">
        <v>41</v>
      </c>
      <c r="G3505" s="28">
        <v>42893</v>
      </c>
      <c r="H3505" s="3">
        <v>41518.04</v>
      </c>
      <c r="I3505" s="1" t="s">
        <v>18</v>
      </c>
      <c r="J3505" s="1" t="s">
        <v>32</v>
      </c>
      <c r="K3505" s="1" t="s">
        <v>20</v>
      </c>
      <c r="L3505" s="1" t="s">
        <v>20</v>
      </c>
      <c r="M3505" s="1" t="s">
        <v>53</v>
      </c>
      <c r="N3505" s="1" t="s">
        <v>22</v>
      </c>
      <c r="O3505" s="1" t="s">
        <v>20</v>
      </c>
      <c r="P3505" s="1" t="str">
        <f>IFERROR( LOOKUP(Table1[[#This Row],[Age]],$AO$3:$AO$8,$AP$3:$AP$8), "Out of Range")</f>
        <v>26-35</v>
      </c>
      <c r="Q3505" s="1" t="str">
        <f>TEXT(Table1[[#This Row],[Date Joined]],"DD")</f>
        <v>07</v>
      </c>
      <c r="R3505" s="1" t="str">
        <f>TEXT(Table1[[#This Row],[Date Joined]],"MMM")</f>
        <v>Jun</v>
      </c>
      <c r="S3505" s="1" t="str">
        <f>TEXT(Table1[[#This Row],[Date Joined]],"YYYY")</f>
        <v>2017</v>
      </c>
    </row>
    <row r="3506" spans="1:19" x14ac:dyDescent="0.3">
      <c r="A3506" s="1" t="s">
        <v>967</v>
      </c>
      <c r="B3506" s="1" t="s">
        <v>52</v>
      </c>
      <c r="C3506" s="1" t="s">
        <v>24</v>
      </c>
      <c r="D3506" s="2">
        <v>33</v>
      </c>
      <c r="E3506" s="1" t="s">
        <v>16</v>
      </c>
      <c r="F3506" s="1" t="s">
        <v>17</v>
      </c>
      <c r="G3506" s="28">
        <v>42899</v>
      </c>
      <c r="H3506" s="3">
        <v>29878.49</v>
      </c>
      <c r="I3506" s="1" t="s">
        <v>31</v>
      </c>
      <c r="J3506" s="1" t="s">
        <v>32</v>
      </c>
      <c r="K3506" s="1" t="s">
        <v>28</v>
      </c>
      <c r="L3506" s="1" t="s">
        <v>28</v>
      </c>
      <c r="M3506" s="1" t="s">
        <v>21</v>
      </c>
      <c r="N3506" s="1" t="s">
        <v>29</v>
      </c>
      <c r="O3506" s="1" t="s">
        <v>20</v>
      </c>
      <c r="P3506" s="1" t="str">
        <f>IFERROR( LOOKUP(Table1[[#This Row],[Age]],$AO$3:$AO$8,$AP$3:$AP$8), "Out of Range")</f>
        <v>26-35</v>
      </c>
      <c r="Q3506" s="1" t="str">
        <f>TEXT(Table1[[#This Row],[Date Joined]],"DD")</f>
        <v>13</v>
      </c>
      <c r="R3506" s="1" t="str">
        <f>TEXT(Table1[[#This Row],[Date Joined]],"MMM")</f>
        <v>Jun</v>
      </c>
      <c r="S3506" s="1" t="str">
        <f>TEXT(Table1[[#This Row],[Date Joined]],"YYYY")</f>
        <v>2017</v>
      </c>
    </row>
    <row r="3507" spans="1:19" x14ac:dyDescent="0.3">
      <c r="A3507" s="1" t="s">
        <v>3614</v>
      </c>
      <c r="B3507" s="1" t="s">
        <v>80</v>
      </c>
      <c r="C3507" s="1" t="s">
        <v>24</v>
      </c>
      <c r="D3507" s="2">
        <v>41</v>
      </c>
      <c r="E3507" s="1" t="s">
        <v>16</v>
      </c>
      <c r="F3507" s="1" t="s">
        <v>17</v>
      </c>
      <c r="G3507" s="28">
        <v>43072</v>
      </c>
      <c r="H3507" s="3">
        <v>181479.04000000001</v>
      </c>
      <c r="I3507" s="1" t="s">
        <v>18</v>
      </c>
      <c r="J3507" s="1" t="s">
        <v>32</v>
      </c>
      <c r="K3507" s="1" t="s">
        <v>28</v>
      </c>
      <c r="L3507" s="1" t="s">
        <v>20</v>
      </c>
      <c r="M3507" s="1" t="s">
        <v>22</v>
      </c>
      <c r="N3507" s="1" t="s">
        <v>22</v>
      </c>
      <c r="O3507" s="1" t="s">
        <v>20</v>
      </c>
      <c r="P3507" s="1" t="str">
        <f>IFERROR( LOOKUP(Table1[[#This Row],[Age]],$AO$3:$AO$8,$AP$3:$AP$8), "Out of Range")</f>
        <v>35-45</v>
      </c>
      <c r="Q3507" s="1" t="str">
        <f>TEXT(Table1[[#This Row],[Date Joined]],"DD")</f>
        <v>03</v>
      </c>
      <c r="R3507" s="1" t="str">
        <f>TEXT(Table1[[#This Row],[Date Joined]],"MMM")</f>
        <v>Dec</v>
      </c>
      <c r="S3507" s="1" t="str">
        <f>TEXT(Table1[[#This Row],[Date Joined]],"YYYY")</f>
        <v>2017</v>
      </c>
    </row>
    <row r="3508" spans="1:19" x14ac:dyDescent="0.3">
      <c r="A3508" s="1" t="s">
        <v>1003</v>
      </c>
      <c r="B3508" s="1" t="s">
        <v>47</v>
      </c>
      <c r="C3508" s="1" t="s">
        <v>24</v>
      </c>
      <c r="D3508" s="2">
        <v>33</v>
      </c>
      <c r="E3508" s="1" t="s">
        <v>16</v>
      </c>
      <c r="F3508" s="1" t="s">
        <v>17</v>
      </c>
      <c r="G3508" s="28">
        <v>42902</v>
      </c>
      <c r="H3508" s="3">
        <v>30386</v>
      </c>
      <c r="I3508" s="1" t="s">
        <v>18</v>
      </c>
      <c r="J3508" s="1" t="s">
        <v>32</v>
      </c>
      <c r="K3508" s="1" t="s">
        <v>28</v>
      </c>
      <c r="L3508" s="1" t="s">
        <v>20</v>
      </c>
      <c r="M3508" s="1" t="s">
        <v>21</v>
      </c>
      <c r="N3508" s="1" t="s">
        <v>22</v>
      </c>
      <c r="O3508" s="1" t="s">
        <v>20</v>
      </c>
      <c r="P3508" s="1" t="str">
        <f>IFERROR( LOOKUP(Table1[[#This Row],[Age]],$AO$3:$AO$8,$AP$3:$AP$8), "Out of Range")</f>
        <v>26-35</v>
      </c>
      <c r="Q3508" s="1" t="str">
        <f>TEXT(Table1[[#This Row],[Date Joined]],"DD")</f>
        <v>16</v>
      </c>
      <c r="R3508" s="1" t="str">
        <f>TEXT(Table1[[#This Row],[Date Joined]],"MMM")</f>
        <v>Jun</v>
      </c>
      <c r="S3508" s="1" t="str">
        <f>TEXT(Table1[[#This Row],[Date Joined]],"YYYY")</f>
        <v>2017</v>
      </c>
    </row>
    <row r="3509" spans="1:19" x14ac:dyDescent="0.3">
      <c r="A3509" s="1" t="s">
        <v>3616</v>
      </c>
      <c r="B3509" s="1" t="s">
        <v>64</v>
      </c>
      <c r="C3509" s="1" t="s">
        <v>24</v>
      </c>
      <c r="D3509" s="2">
        <v>42</v>
      </c>
      <c r="E3509" s="1" t="s">
        <v>16</v>
      </c>
      <c r="F3509" s="1" t="s">
        <v>26</v>
      </c>
      <c r="G3509" s="28">
        <v>43072</v>
      </c>
      <c r="H3509" s="3">
        <v>50771.55</v>
      </c>
      <c r="I3509" s="1" t="s">
        <v>18</v>
      </c>
      <c r="J3509" s="1" t="s">
        <v>27</v>
      </c>
      <c r="K3509" s="1" t="s">
        <v>28</v>
      </c>
      <c r="L3509" s="1" t="s">
        <v>20</v>
      </c>
      <c r="M3509" s="1" t="s">
        <v>22</v>
      </c>
      <c r="N3509" s="1" t="s">
        <v>22</v>
      </c>
      <c r="O3509" s="1" t="s">
        <v>20</v>
      </c>
      <c r="P3509" s="1" t="str">
        <f>IFERROR( LOOKUP(Table1[[#This Row],[Age]],$AO$3:$AO$8,$AP$3:$AP$8), "Out of Range")</f>
        <v>35-45</v>
      </c>
      <c r="Q3509" s="1" t="str">
        <f>TEXT(Table1[[#This Row],[Date Joined]],"DD")</f>
        <v>03</v>
      </c>
      <c r="R3509" s="1" t="str">
        <f>TEXT(Table1[[#This Row],[Date Joined]],"MMM")</f>
        <v>Dec</v>
      </c>
      <c r="S3509" s="1" t="str">
        <f>TEXT(Table1[[#This Row],[Date Joined]],"YYYY")</f>
        <v>2017</v>
      </c>
    </row>
    <row r="3510" spans="1:19" x14ac:dyDescent="0.3">
      <c r="A3510" s="1" t="s">
        <v>3617</v>
      </c>
      <c r="B3510" s="1" t="s">
        <v>108</v>
      </c>
      <c r="C3510" s="1" t="s">
        <v>24</v>
      </c>
      <c r="D3510" s="2">
        <v>40</v>
      </c>
      <c r="E3510" s="1" t="s">
        <v>16</v>
      </c>
      <c r="F3510" s="1" t="s">
        <v>17</v>
      </c>
      <c r="G3510" s="28">
        <v>43072</v>
      </c>
      <c r="H3510" s="3">
        <v>27967.43</v>
      </c>
      <c r="I3510" s="1" t="s">
        <v>18</v>
      </c>
      <c r="J3510" s="1" t="s">
        <v>27</v>
      </c>
      <c r="K3510" s="1" t="s">
        <v>20</v>
      </c>
      <c r="L3510" s="1" t="s">
        <v>20</v>
      </c>
      <c r="M3510" s="1" t="s">
        <v>22</v>
      </c>
      <c r="N3510" s="1" t="s">
        <v>22</v>
      </c>
      <c r="O3510" s="1" t="s">
        <v>20</v>
      </c>
      <c r="P3510" s="1" t="str">
        <f>IFERROR( LOOKUP(Table1[[#This Row],[Age]],$AO$3:$AO$8,$AP$3:$AP$8), "Out of Range")</f>
        <v>35-45</v>
      </c>
      <c r="Q3510" s="1" t="str">
        <f>TEXT(Table1[[#This Row],[Date Joined]],"DD")</f>
        <v>03</v>
      </c>
      <c r="R3510" s="1" t="str">
        <f>TEXT(Table1[[#This Row],[Date Joined]],"MMM")</f>
        <v>Dec</v>
      </c>
      <c r="S3510" s="1" t="str">
        <f>TEXT(Table1[[#This Row],[Date Joined]],"YYYY")</f>
        <v>2017</v>
      </c>
    </row>
    <row r="3511" spans="1:19" x14ac:dyDescent="0.3">
      <c r="A3511" s="1" t="s">
        <v>3618</v>
      </c>
      <c r="B3511" s="1" t="s">
        <v>88</v>
      </c>
      <c r="C3511" s="1" t="s">
        <v>15</v>
      </c>
      <c r="D3511" s="2">
        <v>18</v>
      </c>
      <c r="E3511" s="1" t="s">
        <v>16</v>
      </c>
      <c r="F3511" s="1" t="s">
        <v>41</v>
      </c>
      <c r="G3511" s="28">
        <v>43072</v>
      </c>
      <c r="H3511" s="3">
        <v>27210.33</v>
      </c>
      <c r="I3511" s="1" t="s">
        <v>49</v>
      </c>
      <c r="J3511" s="1" t="s">
        <v>27</v>
      </c>
      <c r="K3511" s="1" t="s">
        <v>28</v>
      </c>
      <c r="L3511" s="1" t="s">
        <v>28</v>
      </c>
      <c r="M3511" s="1" t="s">
        <v>21</v>
      </c>
      <c r="N3511" s="1" t="s">
        <v>22</v>
      </c>
      <c r="O3511" s="1" t="s">
        <v>20</v>
      </c>
      <c r="P3511" s="1" t="str">
        <f>IFERROR( LOOKUP(Table1[[#This Row],[Age]],$AO$3:$AO$8,$AP$3:$AP$8), "Out of Range")</f>
        <v>15-25</v>
      </c>
      <c r="Q3511" s="1" t="str">
        <f>TEXT(Table1[[#This Row],[Date Joined]],"DD")</f>
        <v>03</v>
      </c>
      <c r="R3511" s="1" t="str">
        <f>TEXT(Table1[[#This Row],[Date Joined]],"MMM")</f>
        <v>Dec</v>
      </c>
      <c r="S3511" s="1" t="str">
        <f>TEXT(Table1[[#This Row],[Date Joined]],"YYYY")</f>
        <v>2017</v>
      </c>
    </row>
    <row r="3512" spans="1:19" x14ac:dyDescent="0.3">
      <c r="A3512" s="1" t="s">
        <v>3619</v>
      </c>
      <c r="B3512" s="1" t="s">
        <v>87</v>
      </c>
      <c r="C3512" s="1" t="s">
        <v>24</v>
      </c>
      <c r="D3512" s="2">
        <v>40</v>
      </c>
      <c r="E3512" s="1" t="s">
        <v>16</v>
      </c>
      <c r="F3512" s="1" t="s">
        <v>17</v>
      </c>
      <c r="G3512" s="28">
        <v>43072</v>
      </c>
      <c r="H3512" s="3">
        <v>70560.66</v>
      </c>
      <c r="I3512" s="1" t="s">
        <v>18</v>
      </c>
      <c r="J3512" s="1" t="s">
        <v>27</v>
      </c>
      <c r="K3512" s="1" t="s">
        <v>20</v>
      </c>
      <c r="L3512" s="1" t="s">
        <v>20</v>
      </c>
      <c r="M3512" s="1" t="s">
        <v>21</v>
      </c>
      <c r="N3512" s="1" t="s">
        <v>22</v>
      </c>
      <c r="O3512" s="1" t="s">
        <v>28</v>
      </c>
      <c r="P3512" s="1" t="str">
        <f>IFERROR( LOOKUP(Table1[[#This Row],[Age]],$AO$3:$AO$8,$AP$3:$AP$8), "Out of Range")</f>
        <v>35-45</v>
      </c>
      <c r="Q3512" s="1" t="str">
        <f>TEXT(Table1[[#This Row],[Date Joined]],"DD")</f>
        <v>03</v>
      </c>
      <c r="R3512" s="1" t="str">
        <f>TEXT(Table1[[#This Row],[Date Joined]],"MMM")</f>
        <v>Dec</v>
      </c>
      <c r="S3512" s="1" t="str">
        <f>TEXT(Table1[[#This Row],[Date Joined]],"YYYY")</f>
        <v>2017</v>
      </c>
    </row>
    <row r="3513" spans="1:19" x14ac:dyDescent="0.3">
      <c r="A3513" s="1" t="s">
        <v>1062</v>
      </c>
      <c r="B3513" s="1" t="s">
        <v>48</v>
      </c>
      <c r="C3513" s="1" t="s">
        <v>15</v>
      </c>
      <c r="D3513" s="2">
        <v>33</v>
      </c>
      <c r="E3513" s="1" t="s">
        <v>34</v>
      </c>
      <c r="F3513" s="1" t="s">
        <v>17</v>
      </c>
      <c r="G3513" s="28">
        <v>42906</v>
      </c>
      <c r="H3513" s="3">
        <v>74290.61</v>
      </c>
      <c r="I3513" s="1" t="s">
        <v>31</v>
      </c>
      <c r="J3513" s="1" t="s">
        <v>32</v>
      </c>
      <c r="K3513" s="1" t="s">
        <v>20</v>
      </c>
      <c r="L3513" s="1" t="s">
        <v>20</v>
      </c>
      <c r="M3513" s="1" t="s">
        <v>21</v>
      </c>
      <c r="N3513" s="1" t="s">
        <v>22</v>
      </c>
      <c r="O3513" s="1" t="s">
        <v>20</v>
      </c>
      <c r="P3513" s="1" t="str">
        <f>IFERROR( LOOKUP(Table1[[#This Row],[Age]],$AO$3:$AO$8,$AP$3:$AP$8), "Out of Range")</f>
        <v>26-35</v>
      </c>
      <c r="Q3513" s="1" t="str">
        <f>TEXT(Table1[[#This Row],[Date Joined]],"DD")</f>
        <v>20</v>
      </c>
      <c r="R3513" s="1" t="str">
        <f>TEXT(Table1[[#This Row],[Date Joined]],"MMM")</f>
        <v>Jun</v>
      </c>
      <c r="S3513" s="1" t="str">
        <f>TEXT(Table1[[#This Row],[Date Joined]],"YYYY")</f>
        <v>2017</v>
      </c>
    </row>
    <row r="3514" spans="1:19" x14ac:dyDescent="0.3">
      <c r="A3514" s="1" t="s">
        <v>1066</v>
      </c>
      <c r="B3514" s="1" t="s">
        <v>43</v>
      </c>
      <c r="C3514" s="1" t="s">
        <v>15</v>
      </c>
      <c r="D3514" s="2">
        <v>33</v>
      </c>
      <c r="E3514" s="1" t="s">
        <v>16</v>
      </c>
      <c r="F3514" s="1" t="s">
        <v>17</v>
      </c>
      <c r="G3514" s="28">
        <v>42907</v>
      </c>
      <c r="H3514" s="3">
        <v>89857.49</v>
      </c>
      <c r="I3514" s="1" t="s">
        <v>49</v>
      </c>
      <c r="J3514" s="1" t="s">
        <v>22</v>
      </c>
      <c r="K3514" s="1" t="s">
        <v>28</v>
      </c>
      <c r="L3514" s="1" t="s">
        <v>20</v>
      </c>
      <c r="M3514" s="1" t="s">
        <v>22</v>
      </c>
      <c r="N3514" s="1" t="s">
        <v>22</v>
      </c>
      <c r="O3514" s="1" t="s">
        <v>20</v>
      </c>
      <c r="P3514" s="1" t="str">
        <f>IFERROR( LOOKUP(Table1[[#This Row],[Age]],$AO$3:$AO$8,$AP$3:$AP$8), "Out of Range")</f>
        <v>26-35</v>
      </c>
      <c r="Q3514" s="1" t="str">
        <f>TEXT(Table1[[#This Row],[Date Joined]],"DD")</f>
        <v>21</v>
      </c>
      <c r="R3514" s="1" t="str">
        <f>TEXT(Table1[[#This Row],[Date Joined]],"MMM")</f>
        <v>Jun</v>
      </c>
      <c r="S3514" s="1" t="str">
        <f>TEXT(Table1[[#This Row],[Date Joined]],"YYYY")</f>
        <v>2017</v>
      </c>
    </row>
    <row r="3515" spans="1:19" x14ac:dyDescent="0.3">
      <c r="A3515" s="1" t="s">
        <v>1099</v>
      </c>
      <c r="B3515" s="1" t="s">
        <v>47</v>
      </c>
      <c r="C3515" s="1" t="s">
        <v>15</v>
      </c>
      <c r="D3515" s="2">
        <v>33</v>
      </c>
      <c r="E3515" s="1" t="s">
        <v>16</v>
      </c>
      <c r="F3515" s="1" t="s">
        <v>17</v>
      </c>
      <c r="G3515" s="28">
        <v>42911</v>
      </c>
      <c r="H3515" s="3">
        <v>4814.51</v>
      </c>
      <c r="I3515" s="1" t="s">
        <v>18</v>
      </c>
      <c r="J3515" s="1" t="s">
        <v>32</v>
      </c>
      <c r="K3515" s="1" t="s">
        <v>28</v>
      </c>
      <c r="L3515" s="1" t="s">
        <v>20</v>
      </c>
      <c r="M3515" s="1" t="s">
        <v>21</v>
      </c>
      <c r="N3515" s="1" t="s">
        <v>22</v>
      </c>
      <c r="O3515" s="1" t="s">
        <v>20</v>
      </c>
      <c r="P3515" s="1" t="str">
        <f>IFERROR( LOOKUP(Table1[[#This Row],[Age]],$AO$3:$AO$8,$AP$3:$AP$8), "Out of Range")</f>
        <v>26-35</v>
      </c>
      <c r="Q3515" s="1" t="str">
        <f>TEXT(Table1[[#This Row],[Date Joined]],"DD")</f>
        <v>25</v>
      </c>
      <c r="R3515" s="1" t="str">
        <f>TEXT(Table1[[#This Row],[Date Joined]],"MMM")</f>
        <v>Jun</v>
      </c>
      <c r="S3515" s="1" t="str">
        <f>TEXT(Table1[[#This Row],[Date Joined]],"YYYY")</f>
        <v>2017</v>
      </c>
    </row>
    <row r="3516" spans="1:19" x14ac:dyDescent="0.3">
      <c r="A3516" s="1" t="s">
        <v>1101</v>
      </c>
      <c r="B3516" s="1" t="s">
        <v>60</v>
      </c>
      <c r="C3516" s="1" t="s">
        <v>15</v>
      </c>
      <c r="D3516" s="2">
        <v>33</v>
      </c>
      <c r="E3516" s="1" t="s">
        <v>34</v>
      </c>
      <c r="F3516" s="1" t="s">
        <v>26</v>
      </c>
      <c r="G3516" s="28">
        <v>42911</v>
      </c>
      <c r="H3516" s="3">
        <v>116223.09</v>
      </c>
      <c r="I3516" s="1" t="s">
        <v>18</v>
      </c>
      <c r="J3516" s="1" t="s">
        <v>19</v>
      </c>
      <c r="K3516" s="1" t="s">
        <v>28</v>
      </c>
      <c r="L3516" s="1" t="s">
        <v>20</v>
      </c>
      <c r="M3516" s="1" t="s">
        <v>22</v>
      </c>
      <c r="N3516" s="1" t="s">
        <v>22</v>
      </c>
      <c r="O3516" s="1" t="s">
        <v>20</v>
      </c>
      <c r="P3516" s="1" t="str">
        <f>IFERROR( LOOKUP(Table1[[#This Row],[Age]],$AO$3:$AO$8,$AP$3:$AP$8), "Out of Range")</f>
        <v>26-35</v>
      </c>
      <c r="Q3516" s="1" t="str">
        <f>TEXT(Table1[[#This Row],[Date Joined]],"DD")</f>
        <v>25</v>
      </c>
      <c r="R3516" s="1" t="str">
        <f>TEXT(Table1[[#This Row],[Date Joined]],"MMM")</f>
        <v>Jun</v>
      </c>
      <c r="S3516" s="1" t="str">
        <f>TEXT(Table1[[#This Row],[Date Joined]],"YYYY")</f>
        <v>2017</v>
      </c>
    </row>
    <row r="3517" spans="1:19" x14ac:dyDescent="0.3">
      <c r="A3517" s="1" t="s">
        <v>3624</v>
      </c>
      <c r="B3517" s="1" t="s">
        <v>44</v>
      </c>
      <c r="C3517" s="1" t="s">
        <v>15</v>
      </c>
      <c r="D3517" s="2">
        <v>34</v>
      </c>
      <c r="E3517" s="1" t="s">
        <v>16</v>
      </c>
      <c r="F3517" s="1" t="s">
        <v>17</v>
      </c>
      <c r="G3517" s="28">
        <v>43072</v>
      </c>
      <c r="H3517" s="3">
        <v>64730.93</v>
      </c>
      <c r="I3517" s="1" t="s">
        <v>31</v>
      </c>
      <c r="J3517" s="1" t="s">
        <v>32</v>
      </c>
      <c r="K3517" s="1" t="s">
        <v>20</v>
      </c>
      <c r="L3517" s="1" t="s">
        <v>20</v>
      </c>
      <c r="M3517" s="1" t="s">
        <v>21</v>
      </c>
      <c r="N3517" s="1" t="s">
        <v>22</v>
      </c>
      <c r="O3517" s="1" t="s">
        <v>20</v>
      </c>
      <c r="P3517" s="1" t="str">
        <f>IFERROR( LOOKUP(Table1[[#This Row],[Age]],$AO$3:$AO$8,$AP$3:$AP$8), "Out of Range")</f>
        <v>26-35</v>
      </c>
      <c r="Q3517" s="1" t="str">
        <f>TEXT(Table1[[#This Row],[Date Joined]],"DD")</f>
        <v>03</v>
      </c>
      <c r="R3517" s="1" t="str">
        <f>TEXT(Table1[[#This Row],[Date Joined]],"MMM")</f>
        <v>Dec</v>
      </c>
      <c r="S3517" s="1" t="str">
        <f>TEXT(Table1[[#This Row],[Date Joined]],"YYYY")</f>
        <v>2017</v>
      </c>
    </row>
    <row r="3518" spans="1:19" x14ac:dyDescent="0.3">
      <c r="A3518" s="1" t="s">
        <v>1116</v>
      </c>
      <c r="B3518" s="1" t="s">
        <v>56</v>
      </c>
      <c r="C3518" s="1" t="s">
        <v>15</v>
      </c>
      <c r="D3518" s="2">
        <v>33</v>
      </c>
      <c r="E3518" s="1" t="s">
        <v>34</v>
      </c>
      <c r="F3518" s="1" t="s">
        <v>26</v>
      </c>
      <c r="G3518" s="28">
        <v>42913</v>
      </c>
      <c r="H3518" s="3">
        <v>18755.63</v>
      </c>
      <c r="I3518" s="1" t="s">
        <v>31</v>
      </c>
      <c r="J3518" s="1" t="s">
        <v>27</v>
      </c>
      <c r="K3518" s="1" t="s">
        <v>28</v>
      </c>
      <c r="L3518" s="1" t="s">
        <v>20</v>
      </c>
      <c r="M3518" s="1" t="s">
        <v>22</v>
      </c>
      <c r="N3518" s="1" t="s">
        <v>22</v>
      </c>
      <c r="O3518" s="1" t="s">
        <v>28</v>
      </c>
      <c r="P3518" s="1" t="str">
        <f>IFERROR( LOOKUP(Table1[[#This Row],[Age]],$AO$3:$AO$8,$AP$3:$AP$8), "Out of Range")</f>
        <v>26-35</v>
      </c>
      <c r="Q3518" s="1" t="str">
        <f>TEXT(Table1[[#This Row],[Date Joined]],"DD")</f>
        <v>27</v>
      </c>
      <c r="R3518" s="1" t="str">
        <f>TEXT(Table1[[#This Row],[Date Joined]],"MMM")</f>
        <v>Jun</v>
      </c>
      <c r="S3518" s="1" t="str">
        <f>TEXT(Table1[[#This Row],[Date Joined]],"YYYY")</f>
        <v>2017</v>
      </c>
    </row>
    <row r="3519" spans="1:19" x14ac:dyDescent="0.3">
      <c r="A3519" s="1" t="s">
        <v>1125</v>
      </c>
      <c r="B3519" s="1" t="s">
        <v>85</v>
      </c>
      <c r="C3519" s="1" t="s">
        <v>24</v>
      </c>
      <c r="D3519" s="2">
        <v>33</v>
      </c>
      <c r="E3519" s="1" t="s">
        <v>16</v>
      </c>
      <c r="F3519" s="1" t="s">
        <v>17</v>
      </c>
      <c r="G3519" s="28">
        <v>42914</v>
      </c>
      <c r="H3519" s="3">
        <v>132307.63</v>
      </c>
      <c r="I3519" s="1" t="s">
        <v>18</v>
      </c>
      <c r="J3519" s="1" t="s">
        <v>27</v>
      </c>
      <c r="K3519" s="1" t="s">
        <v>28</v>
      </c>
      <c r="L3519" s="1" t="s">
        <v>20</v>
      </c>
      <c r="M3519" s="1" t="s">
        <v>22</v>
      </c>
      <c r="N3519" s="1" t="s">
        <v>22</v>
      </c>
      <c r="O3519" s="1" t="s">
        <v>20</v>
      </c>
      <c r="P3519" s="1" t="str">
        <f>IFERROR( LOOKUP(Table1[[#This Row],[Age]],$AO$3:$AO$8,$AP$3:$AP$8), "Out of Range")</f>
        <v>26-35</v>
      </c>
      <c r="Q3519" s="1" t="str">
        <f>TEXT(Table1[[#This Row],[Date Joined]],"DD")</f>
        <v>28</v>
      </c>
      <c r="R3519" s="1" t="str">
        <f>TEXT(Table1[[#This Row],[Date Joined]],"MMM")</f>
        <v>Jun</v>
      </c>
      <c r="S3519" s="1" t="str">
        <f>TEXT(Table1[[#This Row],[Date Joined]],"YYYY")</f>
        <v>2017</v>
      </c>
    </row>
    <row r="3520" spans="1:19" x14ac:dyDescent="0.3">
      <c r="A3520" s="1" t="s">
        <v>1135</v>
      </c>
      <c r="B3520" s="1" t="s">
        <v>35</v>
      </c>
      <c r="C3520" s="1" t="s">
        <v>24</v>
      </c>
      <c r="D3520" s="2">
        <v>33</v>
      </c>
      <c r="E3520" s="1" t="s">
        <v>16</v>
      </c>
      <c r="F3520" s="1" t="s">
        <v>41</v>
      </c>
      <c r="G3520" s="28">
        <v>42915</v>
      </c>
      <c r="H3520" s="3">
        <v>74125.52</v>
      </c>
      <c r="I3520" s="1" t="s">
        <v>18</v>
      </c>
      <c r="J3520" s="1" t="s">
        <v>27</v>
      </c>
      <c r="K3520" s="1" t="s">
        <v>28</v>
      </c>
      <c r="L3520" s="1" t="s">
        <v>20</v>
      </c>
      <c r="M3520" s="1" t="s">
        <v>22</v>
      </c>
      <c r="N3520" s="1" t="s">
        <v>22</v>
      </c>
      <c r="O3520" s="1" t="s">
        <v>20</v>
      </c>
      <c r="P3520" s="1" t="str">
        <f>IFERROR( LOOKUP(Table1[[#This Row],[Age]],$AO$3:$AO$8,$AP$3:$AP$8), "Out of Range")</f>
        <v>26-35</v>
      </c>
      <c r="Q3520" s="1" t="str">
        <f>TEXT(Table1[[#This Row],[Date Joined]],"DD")</f>
        <v>29</v>
      </c>
      <c r="R3520" s="1" t="str">
        <f>TEXT(Table1[[#This Row],[Date Joined]],"MMM")</f>
        <v>Jun</v>
      </c>
      <c r="S3520" s="1" t="str">
        <f>TEXT(Table1[[#This Row],[Date Joined]],"YYYY")</f>
        <v>2017</v>
      </c>
    </row>
    <row r="3521" spans="1:19" x14ac:dyDescent="0.3">
      <c r="A3521" s="1" t="s">
        <v>1155</v>
      </c>
      <c r="B3521" s="1" t="s">
        <v>74</v>
      </c>
      <c r="C3521" s="1" t="s">
        <v>24</v>
      </c>
      <c r="D3521" s="2">
        <v>33</v>
      </c>
      <c r="E3521" s="1" t="s">
        <v>34</v>
      </c>
      <c r="F3521" s="1" t="s">
        <v>41</v>
      </c>
      <c r="G3521" s="28">
        <v>42916</v>
      </c>
      <c r="H3521" s="3">
        <v>27565.599999999999</v>
      </c>
      <c r="I3521" s="1" t="s">
        <v>18</v>
      </c>
      <c r="J3521" s="1" t="s">
        <v>19</v>
      </c>
      <c r="K3521" s="1" t="s">
        <v>28</v>
      </c>
      <c r="L3521" s="1" t="s">
        <v>20</v>
      </c>
      <c r="M3521" s="1" t="s">
        <v>21</v>
      </c>
      <c r="N3521" s="1" t="s">
        <v>22</v>
      </c>
      <c r="O3521" s="1" t="s">
        <v>20</v>
      </c>
      <c r="P3521" s="1" t="str">
        <f>IFERROR( LOOKUP(Table1[[#This Row],[Age]],$AO$3:$AO$8,$AP$3:$AP$8), "Out of Range")</f>
        <v>26-35</v>
      </c>
      <c r="Q3521" s="1" t="str">
        <f>TEXT(Table1[[#This Row],[Date Joined]],"DD")</f>
        <v>30</v>
      </c>
      <c r="R3521" s="1" t="str">
        <f>TEXT(Table1[[#This Row],[Date Joined]],"MMM")</f>
        <v>Jun</v>
      </c>
      <c r="S3521" s="1" t="str">
        <f>TEXT(Table1[[#This Row],[Date Joined]],"YYYY")</f>
        <v>2017</v>
      </c>
    </row>
    <row r="3522" spans="1:19" x14ac:dyDescent="0.3">
      <c r="A3522" s="1" t="s">
        <v>3629</v>
      </c>
      <c r="B3522" s="1" t="s">
        <v>67</v>
      </c>
      <c r="C3522" s="1" t="s">
        <v>15</v>
      </c>
      <c r="D3522" s="2">
        <v>51</v>
      </c>
      <c r="E3522" s="1" t="s">
        <v>40</v>
      </c>
      <c r="F3522" s="1" t="s">
        <v>26</v>
      </c>
      <c r="G3522" s="28">
        <v>43072</v>
      </c>
      <c r="H3522" s="3">
        <v>12151.03</v>
      </c>
      <c r="I3522" s="1" t="s">
        <v>31</v>
      </c>
      <c r="J3522" s="1" t="s">
        <v>32</v>
      </c>
      <c r="K3522" s="1" t="s">
        <v>28</v>
      </c>
      <c r="L3522" s="1" t="s">
        <v>20</v>
      </c>
      <c r="M3522" s="1" t="s">
        <v>21</v>
      </c>
      <c r="N3522" s="1" t="s">
        <v>29</v>
      </c>
      <c r="O3522" s="1" t="s">
        <v>20</v>
      </c>
      <c r="P3522" s="1" t="str">
        <f>IFERROR( LOOKUP(Table1[[#This Row],[Age]],$AO$3:$AO$8,$AP$3:$AP$8), "Out of Range")</f>
        <v>45-55</v>
      </c>
      <c r="Q3522" s="1" t="str">
        <f>TEXT(Table1[[#This Row],[Date Joined]],"DD")</f>
        <v>03</v>
      </c>
      <c r="R3522" s="1" t="str">
        <f>TEXT(Table1[[#This Row],[Date Joined]],"MMM")</f>
        <v>Dec</v>
      </c>
      <c r="S3522" s="1" t="str">
        <f>TEXT(Table1[[#This Row],[Date Joined]],"YYYY")</f>
        <v>2017</v>
      </c>
    </row>
    <row r="3523" spans="1:19" x14ac:dyDescent="0.3">
      <c r="A3523" s="1" t="s">
        <v>3630</v>
      </c>
      <c r="B3523" s="1" t="s">
        <v>104</v>
      </c>
      <c r="C3523" s="1" t="s">
        <v>15</v>
      </c>
      <c r="D3523" s="2">
        <v>52</v>
      </c>
      <c r="E3523" s="1" t="s">
        <v>40</v>
      </c>
      <c r="F3523" s="1" t="s">
        <v>17</v>
      </c>
      <c r="G3523" s="28">
        <v>43072</v>
      </c>
      <c r="H3523" s="3">
        <v>157925.07</v>
      </c>
      <c r="I3523" s="1" t="s">
        <v>18</v>
      </c>
      <c r="J3523" s="1" t="s">
        <v>32</v>
      </c>
      <c r="K3523" s="1" t="s">
        <v>28</v>
      </c>
      <c r="L3523" s="1" t="s">
        <v>20</v>
      </c>
      <c r="M3523" s="1" t="s">
        <v>22</v>
      </c>
      <c r="N3523" s="1" t="s">
        <v>22</v>
      </c>
      <c r="O3523" s="1" t="s">
        <v>20</v>
      </c>
      <c r="P3523" s="1" t="str">
        <f>IFERROR( LOOKUP(Table1[[#This Row],[Age]],$AO$3:$AO$8,$AP$3:$AP$8), "Out of Range")</f>
        <v>45-55</v>
      </c>
      <c r="Q3523" s="1" t="str">
        <f>TEXT(Table1[[#This Row],[Date Joined]],"DD")</f>
        <v>03</v>
      </c>
      <c r="R3523" s="1" t="str">
        <f>TEXT(Table1[[#This Row],[Date Joined]],"MMM")</f>
        <v>Dec</v>
      </c>
      <c r="S3523" s="1" t="str">
        <f>TEXT(Table1[[#This Row],[Date Joined]],"YYYY")</f>
        <v>2017</v>
      </c>
    </row>
    <row r="3524" spans="1:19" x14ac:dyDescent="0.3">
      <c r="A3524" s="1" t="s">
        <v>3631</v>
      </c>
      <c r="B3524" s="1" t="s">
        <v>35</v>
      </c>
      <c r="C3524" s="1" t="s">
        <v>15</v>
      </c>
      <c r="D3524" s="2">
        <v>47</v>
      </c>
      <c r="E3524" s="1" t="s">
        <v>40</v>
      </c>
      <c r="F3524" s="1" t="s">
        <v>26</v>
      </c>
      <c r="G3524" s="28">
        <v>43072</v>
      </c>
      <c r="H3524" s="3">
        <v>8238.36</v>
      </c>
      <c r="I3524" s="1" t="s">
        <v>18</v>
      </c>
      <c r="J3524" s="1" t="s">
        <v>27</v>
      </c>
      <c r="K3524" s="1" t="s">
        <v>28</v>
      </c>
      <c r="L3524" s="1" t="s">
        <v>20</v>
      </c>
      <c r="M3524" s="1" t="s">
        <v>21</v>
      </c>
      <c r="N3524" s="1" t="s">
        <v>22</v>
      </c>
      <c r="O3524" s="1" t="s">
        <v>20</v>
      </c>
      <c r="P3524" s="1" t="str">
        <f>IFERROR( LOOKUP(Table1[[#This Row],[Age]],$AO$3:$AO$8,$AP$3:$AP$8), "Out of Range")</f>
        <v>45-55</v>
      </c>
      <c r="Q3524" s="1" t="str">
        <f>TEXT(Table1[[#This Row],[Date Joined]],"DD")</f>
        <v>03</v>
      </c>
      <c r="R3524" s="1" t="str">
        <f>TEXT(Table1[[#This Row],[Date Joined]],"MMM")</f>
        <v>Dec</v>
      </c>
      <c r="S3524" s="1" t="str">
        <f>TEXT(Table1[[#This Row],[Date Joined]],"YYYY")</f>
        <v>2017</v>
      </c>
    </row>
    <row r="3525" spans="1:19" x14ac:dyDescent="0.3">
      <c r="A3525" s="1" t="s">
        <v>3632</v>
      </c>
      <c r="B3525" s="1" t="s">
        <v>94</v>
      </c>
      <c r="C3525" s="1" t="s">
        <v>15</v>
      </c>
      <c r="D3525" s="2">
        <v>42</v>
      </c>
      <c r="E3525" s="1" t="s">
        <v>40</v>
      </c>
      <c r="F3525" s="1" t="s">
        <v>41</v>
      </c>
      <c r="G3525" s="28">
        <v>43072</v>
      </c>
      <c r="H3525" s="3">
        <v>53279.18</v>
      </c>
      <c r="I3525" s="1" t="s">
        <v>18</v>
      </c>
      <c r="J3525" s="1" t="s">
        <v>27</v>
      </c>
      <c r="K3525" s="1" t="s">
        <v>28</v>
      </c>
      <c r="L3525" s="1" t="s">
        <v>28</v>
      </c>
      <c r="M3525" s="1" t="s">
        <v>21</v>
      </c>
      <c r="N3525" s="1" t="s">
        <v>38</v>
      </c>
      <c r="O3525" s="1" t="s">
        <v>20</v>
      </c>
      <c r="P3525" s="1" t="str">
        <f>IFERROR( LOOKUP(Table1[[#This Row],[Age]],$AO$3:$AO$8,$AP$3:$AP$8), "Out of Range")</f>
        <v>35-45</v>
      </c>
      <c r="Q3525" s="1" t="str">
        <f>TEXT(Table1[[#This Row],[Date Joined]],"DD")</f>
        <v>03</v>
      </c>
      <c r="R3525" s="1" t="str">
        <f>TEXT(Table1[[#This Row],[Date Joined]],"MMM")</f>
        <v>Dec</v>
      </c>
      <c r="S3525" s="1" t="str">
        <f>TEXT(Table1[[#This Row],[Date Joined]],"YYYY")</f>
        <v>2017</v>
      </c>
    </row>
    <row r="3526" spans="1:19" x14ac:dyDescent="0.3">
      <c r="A3526" s="1" t="s">
        <v>3633</v>
      </c>
      <c r="B3526" s="1" t="s">
        <v>57</v>
      </c>
      <c r="C3526" s="1" t="s">
        <v>15</v>
      </c>
      <c r="D3526" s="2">
        <v>54</v>
      </c>
      <c r="E3526" s="1" t="s">
        <v>40</v>
      </c>
      <c r="F3526" s="1" t="s">
        <v>26</v>
      </c>
      <c r="G3526" s="28">
        <v>43072</v>
      </c>
      <c r="H3526" s="3">
        <v>2197.88</v>
      </c>
      <c r="I3526" s="1" t="s">
        <v>18</v>
      </c>
      <c r="J3526" s="1" t="s">
        <v>27</v>
      </c>
      <c r="K3526" s="1" t="s">
        <v>20</v>
      </c>
      <c r="L3526" s="1" t="s">
        <v>28</v>
      </c>
      <c r="M3526" s="1" t="s">
        <v>21</v>
      </c>
      <c r="N3526" s="1" t="s">
        <v>22</v>
      </c>
      <c r="O3526" s="1" t="s">
        <v>20</v>
      </c>
      <c r="P3526" s="1" t="str">
        <f>IFERROR( LOOKUP(Table1[[#This Row],[Age]],$AO$3:$AO$8,$AP$3:$AP$8), "Out of Range")</f>
        <v>45-55</v>
      </c>
      <c r="Q3526" s="1" t="str">
        <f>TEXT(Table1[[#This Row],[Date Joined]],"DD")</f>
        <v>03</v>
      </c>
      <c r="R3526" s="1" t="str">
        <f>TEXT(Table1[[#This Row],[Date Joined]],"MMM")</f>
        <v>Dec</v>
      </c>
      <c r="S3526" s="1" t="str">
        <f>TEXT(Table1[[#This Row],[Date Joined]],"YYYY")</f>
        <v>2017</v>
      </c>
    </row>
    <row r="3527" spans="1:19" x14ac:dyDescent="0.3">
      <c r="A3527" s="1" t="s">
        <v>3634</v>
      </c>
      <c r="B3527" s="1" t="s">
        <v>64</v>
      </c>
      <c r="C3527" s="1" t="s">
        <v>24</v>
      </c>
      <c r="D3527" s="2">
        <v>52</v>
      </c>
      <c r="E3527" s="1" t="s">
        <v>40</v>
      </c>
      <c r="F3527" s="1" t="s">
        <v>41</v>
      </c>
      <c r="G3527" s="28">
        <v>43072</v>
      </c>
      <c r="H3527" s="3">
        <v>92389</v>
      </c>
      <c r="I3527" s="1" t="s">
        <v>31</v>
      </c>
      <c r="J3527" s="1" t="s">
        <v>27</v>
      </c>
      <c r="K3527" s="1" t="s">
        <v>28</v>
      </c>
      <c r="L3527" s="1" t="s">
        <v>20</v>
      </c>
      <c r="M3527" s="1" t="s">
        <v>21</v>
      </c>
      <c r="N3527" s="1" t="s">
        <v>22</v>
      </c>
      <c r="O3527" s="1" t="s">
        <v>20</v>
      </c>
      <c r="P3527" s="1" t="str">
        <f>IFERROR( LOOKUP(Table1[[#This Row],[Age]],$AO$3:$AO$8,$AP$3:$AP$8), "Out of Range")</f>
        <v>45-55</v>
      </c>
      <c r="Q3527" s="1" t="str">
        <f>TEXT(Table1[[#This Row],[Date Joined]],"DD")</f>
        <v>03</v>
      </c>
      <c r="R3527" s="1" t="str">
        <f>TEXT(Table1[[#This Row],[Date Joined]],"MMM")</f>
        <v>Dec</v>
      </c>
      <c r="S3527" s="1" t="str">
        <f>TEXT(Table1[[#This Row],[Date Joined]],"YYYY")</f>
        <v>2017</v>
      </c>
    </row>
    <row r="3528" spans="1:19" x14ac:dyDescent="0.3">
      <c r="A3528" s="1" t="s">
        <v>3635</v>
      </c>
      <c r="B3528" s="1" t="s">
        <v>98</v>
      </c>
      <c r="C3528" s="1" t="s">
        <v>24</v>
      </c>
      <c r="D3528" s="2">
        <v>53</v>
      </c>
      <c r="E3528" s="1" t="s">
        <v>40</v>
      </c>
      <c r="F3528" s="1" t="s">
        <v>41</v>
      </c>
      <c r="G3528" s="28">
        <v>43072</v>
      </c>
      <c r="H3528" s="3">
        <v>54835.85</v>
      </c>
      <c r="I3528" s="1" t="s">
        <v>18</v>
      </c>
      <c r="J3528" s="1" t="s">
        <v>27</v>
      </c>
      <c r="K3528" s="1" t="s">
        <v>28</v>
      </c>
      <c r="L3528" s="1" t="s">
        <v>20</v>
      </c>
      <c r="M3528" s="1" t="s">
        <v>21</v>
      </c>
      <c r="N3528" s="1" t="s">
        <v>22</v>
      </c>
      <c r="O3528" s="1" t="s">
        <v>20</v>
      </c>
      <c r="P3528" s="1" t="str">
        <f>IFERROR( LOOKUP(Table1[[#This Row],[Age]],$AO$3:$AO$8,$AP$3:$AP$8), "Out of Range")</f>
        <v>45-55</v>
      </c>
      <c r="Q3528" s="1" t="str">
        <f>TEXT(Table1[[#This Row],[Date Joined]],"DD")</f>
        <v>03</v>
      </c>
      <c r="R3528" s="1" t="str">
        <f>TEXT(Table1[[#This Row],[Date Joined]],"MMM")</f>
        <v>Dec</v>
      </c>
      <c r="S3528" s="1" t="str">
        <f>TEXT(Table1[[#This Row],[Date Joined]],"YYYY")</f>
        <v>2017</v>
      </c>
    </row>
    <row r="3529" spans="1:19" x14ac:dyDescent="0.3">
      <c r="A3529" s="1" t="s">
        <v>3636</v>
      </c>
      <c r="B3529" s="1" t="s">
        <v>79</v>
      </c>
      <c r="C3529" s="1" t="s">
        <v>24</v>
      </c>
      <c r="D3529" s="2">
        <v>41</v>
      </c>
      <c r="E3529" s="1" t="s">
        <v>40</v>
      </c>
      <c r="F3529" s="1" t="s">
        <v>41</v>
      </c>
      <c r="G3529" s="28">
        <v>43072</v>
      </c>
      <c r="H3529" s="3">
        <v>15630.39</v>
      </c>
      <c r="I3529" s="1" t="s">
        <v>49</v>
      </c>
      <c r="J3529" s="1" t="s">
        <v>27</v>
      </c>
      <c r="K3529" s="1" t="s">
        <v>28</v>
      </c>
      <c r="L3529" s="1" t="s">
        <v>20</v>
      </c>
      <c r="M3529" s="1" t="s">
        <v>21</v>
      </c>
      <c r="N3529" s="1" t="s">
        <v>29</v>
      </c>
      <c r="O3529" s="1" t="s">
        <v>28</v>
      </c>
      <c r="P3529" s="1" t="str">
        <f>IFERROR( LOOKUP(Table1[[#This Row],[Age]],$AO$3:$AO$8,$AP$3:$AP$8), "Out of Range")</f>
        <v>35-45</v>
      </c>
      <c r="Q3529" s="1" t="str">
        <f>TEXT(Table1[[#This Row],[Date Joined]],"DD")</f>
        <v>03</v>
      </c>
      <c r="R3529" s="1" t="str">
        <f>TEXT(Table1[[#This Row],[Date Joined]],"MMM")</f>
        <v>Dec</v>
      </c>
      <c r="S3529" s="1" t="str">
        <f>TEXT(Table1[[#This Row],[Date Joined]],"YYYY")</f>
        <v>2017</v>
      </c>
    </row>
    <row r="3530" spans="1:19" x14ac:dyDescent="0.3">
      <c r="A3530" s="1" t="s">
        <v>1213</v>
      </c>
      <c r="B3530" s="1" t="s">
        <v>48</v>
      </c>
      <c r="C3530" s="1" t="s">
        <v>24</v>
      </c>
      <c r="D3530" s="2">
        <v>33</v>
      </c>
      <c r="E3530" s="1" t="s">
        <v>34</v>
      </c>
      <c r="F3530" s="1" t="s">
        <v>26</v>
      </c>
      <c r="G3530" s="28">
        <v>42922</v>
      </c>
      <c r="H3530" s="3">
        <v>22680.13</v>
      </c>
      <c r="I3530" s="1" t="s">
        <v>31</v>
      </c>
      <c r="J3530" s="1" t="s">
        <v>19</v>
      </c>
      <c r="K3530" s="1" t="s">
        <v>28</v>
      </c>
      <c r="L3530" s="1" t="s">
        <v>20</v>
      </c>
      <c r="M3530" s="1" t="s">
        <v>21</v>
      </c>
      <c r="N3530" s="1" t="s">
        <v>29</v>
      </c>
      <c r="O3530" s="1" t="s">
        <v>20</v>
      </c>
      <c r="P3530" s="1" t="str">
        <f>IFERROR( LOOKUP(Table1[[#This Row],[Age]],$AO$3:$AO$8,$AP$3:$AP$8), "Out of Range")</f>
        <v>26-35</v>
      </c>
      <c r="Q3530" s="1" t="str">
        <f>TEXT(Table1[[#This Row],[Date Joined]],"DD")</f>
        <v>06</v>
      </c>
      <c r="R3530" s="1" t="str">
        <f>TEXT(Table1[[#This Row],[Date Joined]],"MMM")</f>
        <v>Jul</v>
      </c>
      <c r="S3530" s="1" t="str">
        <f>TEXT(Table1[[#This Row],[Date Joined]],"YYYY")</f>
        <v>2017</v>
      </c>
    </row>
    <row r="3531" spans="1:19" x14ac:dyDescent="0.3">
      <c r="A3531" s="1" t="s">
        <v>1215</v>
      </c>
      <c r="B3531" s="1" t="s">
        <v>63</v>
      </c>
      <c r="C3531" s="1" t="s">
        <v>15</v>
      </c>
      <c r="D3531" s="2">
        <v>33</v>
      </c>
      <c r="E3531" s="1" t="s">
        <v>16</v>
      </c>
      <c r="F3531" s="1" t="s">
        <v>17</v>
      </c>
      <c r="G3531" s="28">
        <v>42923</v>
      </c>
      <c r="H3531" s="3">
        <v>143847.97</v>
      </c>
      <c r="I3531" s="1" t="s">
        <v>18</v>
      </c>
      <c r="J3531" s="1" t="s">
        <v>27</v>
      </c>
      <c r="K3531" s="1" t="s">
        <v>20</v>
      </c>
      <c r="L3531" s="1" t="s">
        <v>28</v>
      </c>
      <c r="M3531" s="1" t="s">
        <v>22</v>
      </c>
      <c r="N3531" s="1" t="s">
        <v>29</v>
      </c>
      <c r="O3531" s="1" t="s">
        <v>20</v>
      </c>
      <c r="P3531" s="1" t="str">
        <f>IFERROR( LOOKUP(Table1[[#This Row],[Age]],$AO$3:$AO$8,$AP$3:$AP$8), "Out of Range")</f>
        <v>26-35</v>
      </c>
      <c r="Q3531" s="1" t="str">
        <f>TEXT(Table1[[#This Row],[Date Joined]],"DD")</f>
        <v>07</v>
      </c>
      <c r="R3531" s="1" t="str">
        <f>TEXT(Table1[[#This Row],[Date Joined]],"MMM")</f>
        <v>Jul</v>
      </c>
      <c r="S3531" s="1" t="str">
        <f>TEXT(Table1[[#This Row],[Date Joined]],"YYYY")</f>
        <v>2017</v>
      </c>
    </row>
    <row r="3532" spans="1:19" x14ac:dyDescent="0.3">
      <c r="A3532" s="1" t="s">
        <v>3639</v>
      </c>
      <c r="B3532" s="1" t="s">
        <v>82</v>
      </c>
      <c r="C3532" s="1" t="s">
        <v>15</v>
      </c>
      <c r="D3532" s="2">
        <v>46</v>
      </c>
      <c r="E3532" s="1" t="s">
        <v>40</v>
      </c>
      <c r="F3532" s="1" t="s">
        <v>26</v>
      </c>
      <c r="G3532" s="28">
        <v>43072</v>
      </c>
      <c r="H3532" s="3">
        <v>92246.82</v>
      </c>
      <c r="I3532" s="1" t="s">
        <v>18</v>
      </c>
      <c r="J3532" s="1" t="s">
        <v>32</v>
      </c>
      <c r="K3532" s="1" t="s">
        <v>28</v>
      </c>
      <c r="L3532" s="1" t="s">
        <v>20</v>
      </c>
      <c r="M3532" s="1" t="s">
        <v>21</v>
      </c>
      <c r="N3532" s="1" t="s">
        <v>38</v>
      </c>
      <c r="O3532" s="1" t="s">
        <v>20</v>
      </c>
      <c r="P3532" s="1" t="str">
        <f>IFERROR( LOOKUP(Table1[[#This Row],[Age]],$AO$3:$AO$8,$AP$3:$AP$8), "Out of Range")</f>
        <v>45-55</v>
      </c>
      <c r="Q3532" s="1" t="str">
        <f>TEXT(Table1[[#This Row],[Date Joined]],"DD")</f>
        <v>03</v>
      </c>
      <c r="R3532" s="1" t="str">
        <f>TEXT(Table1[[#This Row],[Date Joined]],"MMM")</f>
        <v>Dec</v>
      </c>
      <c r="S3532" s="1" t="str">
        <f>TEXT(Table1[[#This Row],[Date Joined]],"YYYY")</f>
        <v>2017</v>
      </c>
    </row>
    <row r="3533" spans="1:19" x14ac:dyDescent="0.3">
      <c r="A3533" s="1" t="s">
        <v>3640</v>
      </c>
      <c r="B3533" s="1" t="s">
        <v>84</v>
      </c>
      <c r="C3533" s="1" t="s">
        <v>24</v>
      </c>
      <c r="D3533" s="2">
        <v>47</v>
      </c>
      <c r="E3533" s="1" t="s">
        <v>40</v>
      </c>
      <c r="F3533" s="1" t="s">
        <v>41</v>
      </c>
      <c r="G3533" s="28">
        <v>43072</v>
      </c>
      <c r="H3533" s="3">
        <v>51328.82</v>
      </c>
      <c r="I3533" s="1" t="s">
        <v>49</v>
      </c>
      <c r="J3533" s="1" t="s">
        <v>32</v>
      </c>
      <c r="K3533" s="1" t="s">
        <v>20</v>
      </c>
      <c r="L3533" s="1" t="s">
        <v>20</v>
      </c>
      <c r="M3533" s="1" t="s">
        <v>21</v>
      </c>
      <c r="N3533" s="1" t="s">
        <v>22</v>
      </c>
      <c r="O3533" s="1" t="s">
        <v>20</v>
      </c>
      <c r="P3533" s="1" t="str">
        <f>IFERROR( LOOKUP(Table1[[#This Row],[Age]],$AO$3:$AO$8,$AP$3:$AP$8), "Out of Range")</f>
        <v>45-55</v>
      </c>
      <c r="Q3533" s="1" t="str">
        <f>TEXT(Table1[[#This Row],[Date Joined]],"DD")</f>
        <v>03</v>
      </c>
      <c r="R3533" s="1" t="str">
        <f>TEXT(Table1[[#This Row],[Date Joined]],"MMM")</f>
        <v>Dec</v>
      </c>
      <c r="S3533" s="1" t="str">
        <f>TEXT(Table1[[#This Row],[Date Joined]],"YYYY")</f>
        <v>2017</v>
      </c>
    </row>
    <row r="3534" spans="1:19" x14ac:dyDescent="0.3">
      <c r="A3534" s="1" t="s">
        <v>3641</v>
      </c>
      <c r="B3534" s="1" t="s">
        <v>100</v>
      </c>
      <c r="C3534" s="1" t="s">
        <v>15</v>
      </c>
      <c r="D3534" s="2">
        <v>50</v>
      </c>
      <c r="E3534" s="1" t="s">
        <v>40</v>
      </c>
      <c r="F3534" s="1" t="s">
        <v>17</v>
      </c>
      <c r="G3534" s="28">
        <v>43072</v>
      </c>
      <c r="H3534" s="3">
        <v>45023.88</v>
      </c>
      <c r="I3534" s="1" t="s">
        <v>18</v>
      </c>
      <c r="J3534" s="1" t="s">
        <v>27</v>
      </c>
      <c r="K3534" s="1" t="s">
        <v>28</v>
      </c>
      <c r="L3534" s="1" t="s">
        <v>20</v>
      </c>
      <c r="M3534" s="1" t="s">
        <v>22</v>
      </c>
      <c r="N3534" s="1" t="s">
        <v>22</v>
      </c>
      <c r="O3534" s="1" t="s">
        <v>20</v>
      </c>
      <c r="P3534" s="1" t="str">
        <f>IFERROR( LOOKUP(Table1[[#This Row],[Age]],$AO$3:$AO$8,$AP$3:$AP$8), "Out of Range")</f>
        <v>45-55</v>
      </c>
      <c r="Q3534" s="1" t="str">
        <f>TEXT(Table1[[#This Row],[Date Joined]],"DD")</f>
        <v>03</v>
      </c>
      <c r="R3534" s="1" t="str">
        <f>TEXT(Table1[[#This Row],[Date Joined]],"MMM")</f>
        <v>Dec</v>
      </c>
      <c r="S3534" s="1" t="str">
        <f>TEXT(Table1[[#This Row],[Date Joined]],"YYYY")</f>
        <v>2017</v>
      </c>
    </row>
    <row r="3535" spans="1:19" x14ac:dyDescent="0.3">
      <c r="A3535" s="1" t="s">
        <v>3642</v>
      </c>
      <c r="B3535" s="1" t="s">
        <v>61</v>
      </c>
      <c r="C3535" s="1" t="s">
        <v>24</v>
      </c>
      <c r="D3535" s="2">
        <v>18</v>
      </c>
      <c r="E3535" s="1" t="s">
        <v>34</v>
      </c>
      <c r="F3535" s="1" t="s">
        <v>17</v>
      </c>
      <c r="G3535" s="28">
        <v>43072</v>
      </c>
      <c r="H3535" s="3">
        <v>8293.0300000000007</v>
      </c>
      <c r="I3535" s="1" t="s">
        <v>31</v>
      </c>
      <c r="J3535" s="1" t="s">
        <v>27</v>
      </c>
      <c r="K3535" s="1" t="s">
        <v>20</v>
      </c>
      <c r="L3535" s="1" t="s">
        <v>20</v>
      </c>
      <c r="M3535" s="1" t="s">
        <v>21</v>
      </c>
      <c r="N3535" s="1" t="s">
        <v>22</v>
      </c>
      <c r="O3535" s="1" t="s">
        <v>20</v>
      </c>
      <c r="P3535" s="1" t="str">
        <f>IFERROR( LOOKUP(Table1[[#This Row],[Age]],$AO$3:$AO$8,$AP$3:$AP$8), "Out of Range")</f>
        <v>15-25</v>
      </c>
      <c r="Q3535" s="1" t="str">
        <f>TEXT(Table1[[#This Row],[Date Joined]],"DD")</f>
        <v>03</v>
      </c>
      <c r="R3535" s="1" t="str">
        <f>TEXT(Table1[[#This Row],[Date Joined]],"MMM")</f>
        <v>Dec</v>
      </c>
      <c r="S3535" s="1" t="str">
        <f>TEXT(Table1[[#This Row],[Date Joined]],"YYYY")</f>
        <v>2017</v>
      </c>
    </row>
    <row r="3536" spans="1:19" x14ac:dyDescent="0.3">
      <c r="A3536" s="1" t="s">
        <v>3643</v>
      </c>
      <c r="B3536" s="1" t="s">
        <v>91</v>
      </c>
      <c r="C3536" s="1" t="s">
        <v>15</v>
      </c>
      <c r="D3536" s="2">
        <v>38</v>
      </c>
      <c r="E3536" s="1" t="s">
        <v>34</v>
      </c>
      <c r="F3536" s="1" t="s">
        <v>26</v>
      </c>
      <c r="G3536" s="28">
        <v>43072</v>
      </c>
      <c r="H3536" s="3">
        <v>72878.33</v>
      </c>
      <c r="I3536" s="1" t="s">
        <v>31</v>
      </c>
      <c r="J3536" s="1" t="s">
        <v>27</v>
      </c>
      <c r="K3536" s="1" t="s">
        <v>28</v>
      </c>
      <c r="L3536" s="1" t="s">
        <v>20</v>
      </c>
      <c r="M3536" s="1" t="s">
        <v>21</v>
      </c>
      <c r="N3536" s="1" t="s">
        <v>29</v>
      </c>
      <c r="O3536" s="1" t="s">
        <v>20</v>
      </c>
      <c r="P3536" s="1" t="str">
        <f>IFERROR( LOOKUP(Table1[[#This Row],[Age]],$AO$3:$AO$8,$AP$3:$AP$8), "Out of Range")</f>
        <v>35-45</v>
      </c>
      <c r="Q3536" s="1" t="str">
        <f>TEXT(Table1[[#This Row],[Date Joined]],"DD")</f>
        <v>03</v>
      </c>
      <c r="R3536" s="1" t="str">
        <f>TEXT(Table1[[#This Row],[Date Joined]],"MMM")</f>
        <v>Dec</v>
      </c>
      <c r="S3536" s="1" t="str">
        <f>TEXT(Table1[[#This Row],[Date Joined]],"YYYY")</f>
        <v>2017</v>
      </c>
    </row>
    <row r="3537" spans="1:19" x14ac:dyDescent="0.3">
      <c r="A3537" s="1" t="s">
        <v>1217</v>
      </c>
      <c r="B3537" s="1" t="s">
        <v>72</v>
      </c>
      <c r="C3537" s="1" t="s">
        <v>24</v>
      </c>
      <c r="D3537" s="2">
        <v>33</v>
      </c>
      <c r="E3537" s="1" t="s">
        <v>16</v>
      </c>
      <c r="F3537" s="1" t="s">
        <v>17</v>
      </c>
      <c r="G3537" s="28">
        <v>42923</v>
      </c>
      <c r="H3537" s="3">
        <v>54364.51</v>
      </c>
      <c r="I3537" s="1" t="s">
        <v>31</v>
      </c>
      <c r="J3537" s="1" t="s">
        <v>32</v>
      </c>
      <c r="K3537" s="1" t="s">
        <v>20</v>
      </c>
      <c r="L3537" s="1" t="s">
        <v>20</v>
      </c>
      <c r="M3537" s="1" t="s">
        <v>21</v>
      </c>
      <c r="N3537" s="1" t="s">
        <v>38</v>
      </c>
      <c r="O3537" s="1" t="s">
        <v>20</v>
      </c>
      <c r="P3537" s="1" t="str">
        <f>IFERROR( LOOKUP(Table1[[#This Row],[Age]],$AO$3:$AO$8,$AP$3:$AP$8), "Out of Range")</f>
        <v>26-35</v>
      </c>
      <c r="Q3537" s="1" t="str">
        <f>TEXT(Table1[[#This Row],[Date Joined]],"DD")</f>
        <v>07</v>
      </c>
      <c r="R3537" s="1" t="str">
        <f>TEXT(Table1[[#This Row],[Date Joined]],"MMM")</f>
        <v>Jul</v>
      </c>
      <c r="S3537" s="1" t="str">
        <f>TEXT(Table1[[#This Row],[Date Joined]],"YYYY")</f>
        <v>2017</v>
      </c>
    </row>
    <row r="3538" spans="1:19" x14ac:dyDescent="0.3">
      <c r="A3538" s="1" t="s">
        <v>3645</v>
      </c>
      <c r="B3538" s="1" t="s">
        <v>36</v>
      </c>
      <c r="C3538" s="1" t="s">
        <v>24</v>
      </c>
      <c r="D3538" s="2">
        <v>40</v>
      </c>
      <c r="E3538" s="1" t="s">
        <v>16</v>
      </c>
      <c r="F3538" s="1" t="s">
        <v>41</v>
      </c>
      <c r="G3538" s="28">
        <v>43073</v>
      </c>
      <c r="H3538" s="3">
        <v>38821.629999999997</v>
      </c>
      <c r="I3538" s="1" t="s">
        <v>18</v>
      </c>
      <c r="J3538" s="1" t="s">
        <v>22</v>
      </c>
      <c r="K3538" s="1" t="s">
        <v>28</v>
      </c>
      <c r="L3538" s="1" t="s">
        <v>20</v>
      </c>
      <c r="M3538" s="1" t="s">
        <v>22</v>
      </c>
      <c r="N3538" s="1" t="s">
        <v>22</v>
      </c>
      <c r="O3538" s="1" t="s">
        <v>20</v>
      </c>
      <c r="P3538" s="1" t="str">
        <f>IFERROR( LOOKUP(Table1[[#This Row],[Age]],$AO$3:$AO$8,$AP$3:$AP$8), "Out of Range")</f>
        <v>35-45</v>
      </c>
      <c r="Q3538" s="1" t="str">
        <f>TEXT(Table1[[#This Row],[Date Joined]],"DD")</f>
        <v>04</v>
      </c>
      <c r="R3538" s="1" t="str">
        <f>TEXT(Table1[[#This Row],[Date Joined]],"MMM")</f>
        <v>Dec</v>
      </c>
      <c r="S3538" s="1" t="str">
        <f>TEXT(Table1[[#This Row],[Date Joined]],"YYYY")</f>
        <v>2017</v>
      </c>
    </row>
    <row r="3539" spans="1:19" x14ac:dyDescent="0.3">
      <c r="A3539" s="1" t="s">
        <v>3646</v>
      </c>
      <c r="B3539" s="1" t="s">
        <v>44</v>
      </c>
      <c r="C3539" s="1" t="s">
        <v>15</v>
      </c>
      <c r="D3539" s="2">
        <v>37</v>
      </c>
      <c r="E3539" s="1" t="s">
        <v>16</v>
      </c>
      <c r="F3539" s="1" t="s">
        <v>17</v>
      </c>
      <c r="G3539" s="28">
        <v>43073</v>
      </c>
      <c r="H3539" s="3">
        <v>12953.25</v>
      </c>
      <c r="I3539" s="1" t="s">
        <v>49</v>
      </c>
      <c r="J3539" s="1" t="s">
        <v>27</v>
      </c>
      <c r="K3539" s="1" t="s">
        <v>28</v>
      </c>
      <c r="L3539" s="1" t="s">
        <v>20</v>
      </c>
      <c r="M3539" s="1" t="s">
        <v>22</v>
      </c>
      <c r="N3539" s="1" t="s">
        <v>22</v>
      </c>
      <c r="O3539" s="1" t="s">
        <v>20</v>
      </c>
      <c r="P3539" s="1" t="str">
        <f>IFERROR( LOOKUP(Table1[[#This Row],[Age]],$AO$3:$AO$8,$AP$3:$AP$8), "Out of Range")</f>
        <v>35-45</v>
      </c>
      <c r="Q3539" s="1" t="str">
        <f>TEXT(Table1[[#This Row],[Date Joined]],"DD")</f>
        <v>04</v>
      </c>
      <c r="R3539" s="1" t="str">
        <f>TEXT(Table1[[#This Row],[Date Joined]],"MMM")</f>
        <v>Dec</v>
      </c>
      <c r="S3539" s="1" t="str">
        <f>TEXT(Table1[[#This Row],[Date Joined]],"YYYY")</f>
        <v>2017</v>
      </c>
    </row>
    <row r="3540" spans="1:19" x14ac:dyDescent="0.3">
      <c r="A3540" s="1" t="s">
        <v>3647</v>
      </c>
      <c r="B3540" s="1" t="s">
        <v>23</v>
      </c>
      <c r="C3540" s="1" t="s">
        <v>15</v>
      </c>
      <c r="D3540" s="2">
        <v>39</v>
      </c>
      <c r="E3540" s="1" t="s">
        <v>16</v>
      </c>
      <c r="F3540" s="1" t="s">
        <v>17</v>
      </c>
      <c r="G3540" s="28">
        <v>43073</v>
      </c>
      <c r="H3540" s="3">
        <v>57919.28</v>
      </c>
      <c r="I3540" s="1" t="s">
        <v>31</v>
      </c>
      <c r="J3540" s="1" t="s">
        <v>32</v>
      </c>
      <c r="K3540" s="1" t="s">
        <v>20</v>
      </c>
      <c r="L3540" s="1" t="s">
        <v>20</v>
      </c>
      <c r="M3540" s="1" t="s">
        <v>21</v>
      </c>
      <c r="N3540" s="1" t="s">
        <v>22</v>
      </c>
      <c r="O3540" s="1" t="s">
        <v>28</v>
      </c>
      <c r="P3540" s="1" t="str">
        <f>IFERROR( LOOKUP(Table1[[#This Row],[Age]],$AO$3:$AO$8,$AP$3:$AP$8), "Out of Range")</f>
        <v>35-45</v>
      </c>
      <c r="Q3540" s="1" t="str">
        <f>TEXT(Table1[[#This Row],[Date Joined]],"DD")</f>
        <v>04</v>
      </c>
      <c r="R3540" s="1" t="str">
        <f>TEXT(Table1[[#This Row],[Date Joined]],"MMM")</f>
        <v>Dec</v>
      </c>
      <c r="S3540" s="1" t="str">
        <f>TEXT(Table1[[#This Row],[Date Joined]],"YYYY")</f>
        <v>2017</v>
      </c>
    </row>
    <row r="3541" spans="1:19" x14ac:dyDescent="0.3">
      <c r="A3541" s="1" t="s">
        <v>3648</v>
      </c>
      <c r="B3541" s="1" t="s">
        <v>33</v>
      </c>
      <c r="C3541" s="1" t="s">
        <v>15</v>
      </c>
      <c r="D3541" s="2">
        <v>57</v>
      </c>
      <c r="E3541" s="1" t="s">
        <v>40</v>
      </c>
      <c r="F3541" s="1" t="s">
        <v>26</v>
      </c>
      <c r="G3541" s="28">
        <v>43073</v>
      </c>
      <c r="H3541" s="3">
        <v>7524.67</v>
      </c>
      <c r="I3541" s="1" t="s">
        <v>31</v>
      </c>
      <c r="J3541" s="1" t="s">
        <v>27</v>
      </c>
      <c r="K3541" s="1" t="s">
        <v>28</v>
      </c>
      <c r="L3541" s="1" t="s">
        <v>20</v>
      </c>
      <c r="M3541" s="1" t="s">
        <v>21</v>
      </c>
      <c r="N3541" s="1" t="s">
        <v>22</v>
      </c>
      <c r="O3541" s="1" t="s">
        <v>20</v>
      </c>
      <c r="P3541" s="1" t="str">
        <f>IFERROR( LOOKUP(Table1[[#This Row],[Age]],$AO$3:$AO$8,$AP$3:$AP$8), "Out of Range")</f>
        <v>55-65</v>
      </c>
      <c r="Q3541" s="1" t="str">
        <f>TEXT(Table1[[#This Row],[Date Joined]],"DD")</f>
        <v>04</v>
      </c>
      <c r="R3541" s="1" t="str">
        <f>TEXT(Table1[[#This Row],[Date Joined]],"MMM")</f>
        <v>Dec</v>
      </c>
      <c r="S3541" s="1" t="str">
        <f>TEXT(Table1[[#This Row],[Date Joined]],"YYYY")</f>
        <v>2017</v>
      </c>
    </row>
    <row r="3542" spans="1:19" x14ac:dyDescent="0.3">
      <c r="A3542" s="1" t="s">
        <v>3649</v>
      </c>
      <c r="B3542" s="1" t="s">
        <v>23</v>
      </c>
      <c r="C3542" s="1" t="s">
        <v>15</v>
      </c>
      <c r="D3542" s="2">
        <v>37</v>
      </c>
      <c r="E3542" s="1" t="s">
        <v>40</v>
      </c>
      <c r="F3542" s="1" t="s">
        <v>41</v>
      </c>
      <c r="G3542" s="28">
        <v>43073</v>
      </c>
      <c r="H3542" s="3">
        <v>91057.67</v>
      </c>
      <c r="I3542" s="1" t="s">
        <v>18</v>
      </c>
      <c r="J3542" s="1" t="s">
        <v>19</v>
      </c>
      <c r="K3542" s="1" t="s">
        <v>20</v>
      </c>
      <c r="L3542" s="1" t="s">
        <v>20</v>
      </c>
      <c r="M3542" s="1" t="s">
        <v>53</v>
      </c>
      <c r="N3542" s="1" t="s">
        <v>22</v>
      </c>
      <c r="O3542" s="1" t="s">
        <v>28</v>
      </c>
      <c r="P3542" s="1" t="str">
        <f>IFERROR( LOOKUP(Table1[[#This Row],[Age]],$AO$3:$AO$8,$AP$3:$AP$8), "Out of Range")</f>
        <v>35-45</v>
      </c>
      <c r="Q3542" s="1" t="str">
        <f>TEXT(Table1[[#This Row],[Date Joined]],"DD")</f>
        <v>04</v>
      </c>
      <c r="R3542" s="1" t="str">
        <f>TEXT(Table1[[#This Row],[Date Joined]],"MMM")</f>
        <v>Dec</v>
      </c>
      <c r="S3542" s="1" t="str">
        <f>TEXT(Table1[[#This Row],[Date Joined]],"YYYY")</f>
        <v>2017</v>
      </c>
    </row>
    <row r="3543" spans="1:19" x14ac:dyDescent="0.3">
      <c r="A3543" s="1" t="s">
        <v>3650</v>
      </c>
      <c r="B3543" s="1" t="s">
        <v>72</v>
      </c>
      <c r="C3543" s="1" t="s">
        <v>15</v>
      </c>
      <c r="D3543" s="2">
        <v>35</v>
      </c>
      <c r="E3543" s="1" t="s">
        <v>40</v>
      </c>
      <c r="F3543" s="1" t="s">
        <v>26</v>
      </c>
      <c r="G3543" s="28">
        <v>43073</v>
      </c>
      <c r="H3543" s="3">
        <v>55283.76</v>
      </c>
      <c r="I3543" s="1" t="s">
        <v>18</v>
      </c>
      <c r="J3543" s="1" t="s">
        <v>32</v>
      </c>
      <c r="K3543" s="1" t="s">
        <v>20</v>
      </c>
      <c r="L3543" s="1" t="s">
        <v>20</v>
      </c>
      <c r="M3543" s="1" t="s">
        <v>21</v>
      </c>
      <c r="N3543" s="1" t="s">
        <v>22</v>
      </c>
      <c r="O3543" s="1" t="s">
        <v>20</v>
      </c>
      <c r="P3543" s="1" t="str">
        <f>IFERROR( LOOKUP(Table1[[#This Row],[Age]],$AO$3:$AO$8,$AP$3:$AP$8), "Out of Range")</f>
        <v>35-45</v>
      </c>
      <c r="Q3543" s="1" t="str">
        <f>TEXT(Table1[[#This Row],[Date Joined]],"DD")</f>
        <v>04</v>
      </c>
      <c r="R3543" s="1" t="str">
        <f>TEXT(Table1[[#This Row],[Date Joined]],"MMM")</f>
        <v>Dec</v>
      </c>
      <c r="S3543" s="1" t="str">
        <f>TEXT(Table1[[#This Row],[Date Joined]],"YYYY")</f>
        <v>2017</v>
      </c>
    </row>
    <row r="3544" spans="1:19" x14ac:dyDescent="0.3">
      <c r="A3544" s="1" t="s">
        <v>3651</v>
      </c>
      <c r="B3544" s="1" t="s">
        <v>88</v>
      </c>
      <c r="C3544" s="1" t="s">
        <v>15</v>
      </c>
      <c r="D3544" s="2">
        <v>50</v>
      </c>
      <c r="E3544" s="1" t="s">
        <v>40</v>
      </c>
      <c r="F3544" s="1" t="s">
        <v>41</v>
      </c>
      <c r="G3544" s="28">
        <v>43073</v>
      </c>
      <c r="H3544" s="3">
        <v>117898.4</v>
      </c>
      <c r="I3544" s="1" t="s">
        <v>18</v>
      </c>
      <c r="J3544" s="1" t="s">
        <v>27</v>
      </c>
      <c r="K3544" s="1" t="s">
        <v>28</v>
      </c>
      <c r="L3544" s="1" t="s">
        <v>20</v>
      </c>
      <c r="M3544" s="1" t="s">
        <v>22</v>
      </c>
      <c r="N3544" s="1" t="s">
        <v>22</v>
      </c>
      <c r="O3544" s="1" t="s">
        <v>20</v>
      </c>
      <c r="P3544" s="1" t="str">
        <f>IFERROR( LOOKUP(Table1[[#This Row],[Age]],$AO$3:$AO$8,$AP$3:$AP$8), "Out of Range")</f>
        <v>45-55</v>
      </c>
      <c r="Q3544" s="1" t="str">
        <f>TEXT(Table1[[#This Row],[Date Joined]],"DD")</f>
        <v>04</v>
      </c>
      <c r="R3544" s="1" t="str">
        <f>TEXT(Table1[[#This Row],[Date Joined]],"MMM")</f>
        <v>Dec</v>
      </c>
      <c r="S3544" s="1" t="str">
        <f>TEXT(Table1[[#This Row],[Date Joined]],"YYYY")</f>
        <v>2017</v>
      </c>
    </row>
    <row r="3545" spans="1:19" x14ac:dyDescent="0.3">
      <c r="A3545" s="1" t="s">
        <v>3652</v>
      </c>
      <c r="B3545" s="1" t="s">
        <v>76</v>
      </c>
      <c r="C3545" s="1" t="s">
        <v>15</v>
      </c>
      <c r="D3545" s="2">
        <v>57</v>
      </c>
      <c r="E3545" s="1" t="s">
        <v>40</v>
      </c>
      <c r="F3545" s="1" t="s">
        <v>26</v>
      </c>
      <c r="G3545" s="28">
        <v>43073</v>
      </c>
      <c r="H3545" s="3">
        <v>68745.22</v>
      </c>
      <c r="I3545" s="1" t="s">
        <v>18</v>
      </c>
      <c r="J3545" s="1" t="s">
        <v>27</v>
      </c>
      <c r="K3545" s="1" t="s">
        <v>28</v>
      </c>
      <c r="L3545" s="1" t="s">
        <v>20</v>
      </c>
      <c r="M3545" s="1" t="s">
        <v>21</v>
      </c>
      <c r="N3545" s="1" t="s">
        <v>29</v>
      </c>
      <c r="O3545" s="1" t="s">
        <v>20</v>
      </c>
      <c r="P3545" s="1" t="str">
        <f>IFERROR( LOOKUP(Table1[[#This Row],[Age]],$AO$3:$AO$8,$AP$3:$AP$8), "Out of Range")</f>
        <v>55-65</v>
      </c>
      <c r="Q3545" s="1" t="str">
        <f>TEXT(Table1[[#This Row],[Date Joined]],"DD")</f>
        <v>04</v>
      </c>
      <c r="R3545" s="1" t="str">
        <f>TEXT(Table1[[#This Row],[Date Joined]],"MMM")</f>
        <v>Dec</v>
      </c>
      <c r="S3545" s="1" t="str">
        <f>TEXT(Table1[[#This Row],[Date Joined]],"YYYY")</f>
        <v>2017</v>
      </c>
    </row>
    <row r="3546" spans="1:19" x14ac:dyDescent="0.3">
      <c r="A3546" s="1" t="s">
        <v>3653</v>
      </c>
      <c r="B3546" s="1" t="s">
        <v>107</v>
      </c>
      <c r="C3546" s="1" t="s">
        <v>24</v>
      </c>
      <c r="D3546" s="2">
        <v>41</v>
      </c>
      <c r="E3546" s="1" t="s">
        <v>40</v>
      </c>
      <c r="F3546" s="1" t="s">
        <v>17</v>
      </c>
      <c r="G3546" s="28">
        <v>43073</v>
      </c>
      <c r="H3546" s="3">
        <v>7211.99</v>
      </c>
      <c r="I3546" s="1" t="s">
        <v>18</v>
      </c>
      <c r="J3546" s="1" t="s">
        <v>19</v>
      </c>
      <c r="K3546" s="1" t="s">
        <v>20</v>
      </c>
      <c r="L3546" s="1" t="s">
        <v>28</v>
      </c>
      <c r="M3546" s="1" t="s">
        <v>21</v>
      </c>
      <c r="N3546" s="1" t="s">
        <v>22</v>
      </c>
      <c r="O3546" s="1" t="s">
        <v>20</v>
      </c>
      <c r="P3546" s="1" t="str">
        <f>IFERROR( LOOKUP(Table1[[#This Row],[Age]],$AO$3:$AO$8,$AP$3:$AP$8), "Out of Range")</f>
        <v>35-45</v>
      </c>
      <c r="Q3546" s="1" t="str">
        <f>TEXT(Table1[[#This Row],[Date Joined]],"DD")</f>
        <v>04</v>
      </c>
      <c r="R3546" s="1" t="str">
        <f>TEXT(Table1[[#This Row],[Date Joined]],"MMM")</f>
        <v>Dec</v>
      </c>
      <c r="S3546" s="1" t="str">
        <f>TEXT(Table1[[#This Row],[Date Joined]],"YYYY")</f>
        <v>2017</v>
      </c>
    </row>
    <row r="3547" spans="1:19" x14ac:dyDescent="0.3">
      <c r="A3547" s="1" t="s">
        <v>3654</v>
      </c>
      <c r="B3547" s="1" t="s">
        <v>98</v>
      </c>
      <c r="C3547" s="1" t="s">
        <v>15</v>
      </c>
      <c r="D3547" s="2">
        <v>56</v>
      </c>
      <c r="E3547" s="1" t="s">
        <v>40</v>
      </c>
      <c r="F3547" s="1" t="s">
        <v>41</v>
      </c>
      <c r="G3547" s="28">
        <v>43073</v>
      </c>
      <c r="H3547" s="3">
        <v>10278.129999999999</v>
      </c>
      <c r="I3547" s="1" t="s">
        <v>18</v>
      </c>
      <c r="J3547" s="1" t="s">
        <v>27</v>
      </c>
      <c r="K3547" s="1" t="s">
        <v>28</v>
      </c>
      <c r="L3547" s="1" t="s">
        <v>28</v>
      </c>
      <c r="M3547" s="1" t="s">
        <v>22</v>
      </c>
      <c r="N3547" s="1" t="s">
        <v>22</v>
      </c>
      <c r="O3547" s="1" t="s">
        <v>20</v>
      </c>
      <c r="P3547" s="1" t="str">
        <f>IFERROR( LOOKUP(Table1[[#This Row],[Age]],$AO$3:$AO$8,$AP$3:$AP$8), "Out of Range")</f>
        <v>55-65</v>
      </c>
      <c r="Q3547" s="1" t="str">
        <f>TEXT(Table1[[#This Row],[Date Joined]],"DD")</f>
        <v>04</v>
      </c>
      <c r="R3547" s="1" t="str">
        <f>TEXT(Table1[[#This Row],[Date Joined]],"MMM")</f>
        <v>Dec</v>
      </c>
      <c r="S3547" s="1" t="str">
        <f>TEXT(Table1[[#This Row],[Date Joined]],"YYYY")</f>
        <v>2017</v>
      </c>
    </row>
    <row r="3548" spans="1:19" x14ac:dyDescent="0.3">
      <c r="A3548" s="1" t="s">
        <v>3655</v>
      </c>
      <c r="B3548" s="1" t="s">
        <v>54</v>
      </c>
      <c r="C3548" s="1" t="s">
        <v>15</v>
      </c>
      <c r="D3548" s="2">
        <v>40</v>
      </c>
      <c r="E3548" s="1" t="s">
        <v>40</v>
      </c>
      <c r="F3548" s="1" t="s">
        <v>26</v>
      </c>
      <c r="G3548" s="28">
        <v>43073</v>
      </c>
      <c r="H3548" s="3">
        <v>65080.31</v>
      </c>
      <c r="I3548" s="1" t="s">
        <v>31</v>
      </c>
      <c r="J3548" s="1" t="s">
        <v>32</v>
      </c>
      <c r="K3548" s="1" t="s">
        <v>20</v>
      </c>
      <c r="L3548" s="1" t="s">
        <v>20</v>
      </c>
      <c r="M3548" s="1" t="s">
        <v>21</v>
      </c>
      <c r="N3548" s="1" t="s">
        <v>22</v>
      </c>
      <c r="O3548" s="1" t="s">
        <v>20</v>
      </c>
      <c r="P3548" s="1" t="str">
        <f>IFERROR( LOOKUP(Table1[[#This Row],[Age]],$AO$3:$AO$8,$AP$3:$AP$8), "Out of Range")</f>
        <v>35-45</v>
      </c>
      <c r="Q3548" s="1" t="str">
        <f>TEXT(Table1[[#This Row],[Date Joined]],"DD")</f>
        <v>04</v>
      </c>
      <c r="R3548" s="1" t="str">
        <f>TEXT(Table1[[#This Row],[Date Joined]],"MMM")</f>
        <v>Dec</v>
      </c>
      <c r="S3548" s="1" t="str">
        <f>TEXT(Table1[[#This Row],[Date Joined]],"YYYY")</f>
        <v>2017</v>
      </c>
    </row>
    <row r="3549" spans="1:19" x14ac:dyDescent="0.3">
      <c r="A3549" s="1" t="s">
        <v>3656</v>
      </c>
      <c r="B3549" s="1" t="s">
        <v>90</v>
      </c>
      <c r="C3549" s="1" t="s">
        <v>24</v>
      </c>
      <c r="D3549" s="2">
        <v>51</v>
      </c>
      <c r="E3549" s="1" t="s">
        <v>40</v>
      </c>
      <c r="F3549" s="1" t="s">
        <v>41</v>
      </c>
      <c r="G3549" s="28">
        <v>43073</v>
      </c>
      <c r="H3549" s="3">
        <v>87584.46</v>
      </c>
      <c r="I3549" s="1" t="s">
        <v>31</v>
      </c>
      <c r="J3549" s="1" t="s">
        <v>27</v>
      </c>
      <c r="K3549" s="1" t="s">
        <v>28</v>
      </c>
      <c r="L3549" s="1" t="s">
        <v>20</v>
      </c>
      <c r="M3549" s="1" t="s">
        <v>22</v>
      </c>
      <c r="N3549" s="1" t="s">
        <v>22</v>
      </c>
      <c r="O3549" s="1" t="s">
        <v>20</v>
      </c>
      <c r="P3549" s="1" t="str">
        <f>IFERROR( LOOKUP(Table1[[#This Row],[Age]],$AO$3:$AO$8,$AP$3:$AP$8), "Out of Range")</f>
        <v>45-55</v>
      </c>
      <c r="Q3549" s="1" t="str">
        <f>TEXT(Table1[[#This Row],[Date Joined]],"DD")</f>
        <v>04</v>
      </c>
      <c r="R3549" s="1" t="str">
        <f>TEXT(Table1[[#This Row],[Date Joined]],"MMM")</f>
        <v>Dec</v>
      </c>
      <c r="S3549" s="1" t="str">
        <f>TEXT(Table1[[#This Row],[Date Joined]],"YYYY")</f>
        <v>2017</v>
      </c>
    </row>
    <row r="3550" spans="1:19" x14ac:dyDescent="0.3">
      <c r="A3550" s="1" t="s">
        <v>3657</v>
      </c>
      <c r="B3550" s="1" t="s">
        <v>72</v>
      </c>
      <c r="C3550" s="1" t="s">
        <v>24</v>
      </c>
      <c r="D3550" s="2">
        <v>44</v>
      </c>
      <c r="E3550" s="1" t="s">
        <v>34</v>
      </c>
      <c r="F3550" s="1" t="s">
        <v>41</v>
      </c>
      <c r="G3550" s="28">
        <v>43073</v>
      </c>
      <c r="H3550" s="3">
        <v>59679.27</v>
      </c>
      <c r="I3550" s="1" t="s">
        <v>18</v>
      </c>
      <c r="J3550" s="1" t="s">
        <v>27</v>
      </c>
      <c r="K3550" s="1" t="s">
        <v>20</v>
      </c>
      <c r="L3550" s="1" t="s">
        <v>20</v>
      </c>
      <c r="M3550" s="1" t="s">
        <v>21</v>
      </c>
      <c r="N3550" s="1" t="s">
        <v>29</v>
      </c>
      <c r="O3550" s="1" t="s">
        <v>20</v>
      </c>
      <c r="P3550" s="1" t="str">
        <f>IFERROR( LOOKUP(Table1[[#This Row],[Age]],$AO$3:$AO$8,$AP$3:$AP$8), "Out of Range")</f>
        <v>35-45</v>
      </c>
      <c r="Q3550" s="1" t="str">
        <f>TEXT(Table1[[#This Row],[Date Joined]],"DD")</f>
        <v>04</v>
      </c>
      <c r="R3550" s="1" t="str">
        <f>TEXT(Table1[[#This Row],[Date Joined]],"MMM")</f>
        <v>Dec</v>
      </c>
      <c r="S3550" s="1" t="str">
        <f>TEXT(Table1[[#This Row],[Date Joined]],"YYYY")</f>
        <v>2017</v>
      </c>
    </row>
    <row r="3551" spans="1:19" x14ac:dyDescent="0.3">
      <c r="A3551" s="1" t="s">
        <v>3658</v>
      </c>
      <c r="B3551" s="1" t="s">
        <v>72</v>
      </c>
      <c r="C3551" s="1" t="s">
        <v>24</v>
      </c>
      <c r="D3551" s="2">
        <v>40</v>
      </c>
      <c r="E3551" s="1" t="s">
        <v>16</v>
      </c>
      <c r="F3551" s="1" t="s">
        <v>17</v>
      </c>
      <c r="G3551" s="28">
        <v>43074</v>
      </c>
      <c r="H3551" s="3">
        <v>47970.64</v>
      </c>
      <c r="I3551" s="1" t="s">
        <v>18</v>
      </c>
      <c r="J3551" s="1" t="s">
        <v>19</v>
      </c>
      <c r="K3551" s="1" t="s">
        <v>20</v>
      </c>
      <c r="L3551" s="1" t="s">
        <v>28</v>
      </c>
      <c r="M3551" s="1" t="s">
        <v>53</v>
      </c>
      <c r="N3551" s="1" t="s">
        <v>22</v>
      </c>
      <c r="O3551" s="1" t="s">
        <v>20</v>
      </c>
      <c r="P3551" s="1" t="str">
        <f>IFERROR( LOOKUP(Table1[[#This Row],[Age]],$AO$3:$AO$8,$AP$3:$AP$8), "Out of Range")</f>
        <v>35-45</v>
      </c>
      <c r="Q3551" s="1" t="str">
        <f>TEXT(Table1[[#This Row],[Date Joined]],"DD")</f>
        <v>05</v>
      </c>
      <c r="R3551" s="1" t="str">
        <f>TEXT(Table1[[#This Row],[Date Joined]],"MMM")</f>
        <v>Dec</v>
      </c>
      <c r="S3551" s="1" t="str">
        <f>TEXT(Table1[[#This Row],[Date Joined]],"YYYY")</f>
        <v>2017</v>
      </c>
    </row>
    <row r="3552" spans="1:19" x14ac:dyDescent="0.3">
      <c r="A3552" s="1" t="s">
        <v>3659</v>
      </c>
      <c r="B3552" s="1" t="s">
        <v>103</v>
      </c>
      <c r="C3552" s="1" t="s">
        <v>24</v>
      </c>
      <c r="D3552" s="2">
        <v>35</v>
      </c>
      <c r="E3552" s="1" t="s">
        <v>16</v>
      </c>
      <c r="F3552" s="1" t="s">
        <v>17</v>
      </c>
      <c r="G3552" s="28">
        <v>43074</v>
      </c>
      <c r="H3552" s="3">
        <v>34682.519999999997</v>
      </c>
      <c r="I3552" s="1" t="s">
        <v>31</v>
      </c>
      <c r="J3552" s="1" t="s">
        <v>19</v>
      </c>
      <c r="K3552" s="1" t="s">
        <v>28</v>
      </c>
      <c r="L3552" s="1" t="s">
        <v>20</v>
      </c>
      <c r="M3552" s="1" t="s">
        <v>22</v>
      </c>
      <c r="N3552" s="1" t="s">
        <v>22</v>
      </c>
      <c r="O3552" s="1" t="s">
        <v>20</v>
      </c>
      <c r="P3552" s="1" t="str">
        <f>IFERROR( LOOKUP(Table1[[#This Row],[Age]],$AO$3:$AO$8,$AP$3:$AP$8), "Out of Range")</f>
        <v>35-45</v>
      </c>
      <c r="Q3552" s="1" t="str">
        <f>TEXT(Table1[[#This Row],[Date Joined]],"DD")</f>
        <v>05</v>
      </c>
      <c r="R3552" s="1" t="str">
        <f>TEXT(Table1[[#This Row],[Date Joined]],"MMM")</f>
        <v>Dec</v>
      </c>
      <c r="S3552" s="1" t="str">
        <f>TEXT(Table1[[#This Row],[Date Joined]],"YYYY")</f>
        <v>2017</v>
      </c>
    </row>
    <row r="3553" spans="1:19" x14ac:dyDescent="0.3">
      <c r="A3553" s="1" t="s">
        <v>3660</v>
      </c>
      <c r="B3553" s="1" t="s">
        <v>70</v>
      </c>
      <c r="C3553" s="1" t="s">
        <v>24</v>
      </c>
      <c r="D3553" s="2">
        <v>36</v>
      </c>
      <c r="E3553" s="1" t="s">
        <v>16</v>
      </c>
      <c r="F3553" s="1" t="s">
        <v>17</v>
      </c>
      <c r="G3553" s="28">
        <v>43074</v>
      </c>
      <c r="H3553" s="3">
        <v>34404.639999999999</v>
      </c>
      <c r="I3553" s="1" t="s">
        <v>18</v>
      </c>
      <c r="J3553" s="1" t="s">
        <v>27</v>
      </c>
      <c r="K3553" s="1" t="s">
        <v>28</v>
      </c>
      <c r="L3553" s="1" t="s">
        <v>20</v>
      </c>
      <c r="M3553" s="1" t="s">
        <v>22</v>
      </c>
      <c r="N3553" s="1" t="s">
        <v>22</v>
      </c>
      <c r="O3553" s="1" t="s">
        <v>20</v>
      </c>
      <c r="P3553" s="1" t="str">
        <f>IFERROR( LOOKUP(Table1[[#This Row],[Age]],$AO$3:$AO$8,$AP$3:$AP$8), "Out of Range")</f>
        <v>35-45</v>
      </c>
      <c r="Q3553" s="1" t="str">
        <f>TEXT(Table1[[#This Row],[Date Joined]],"DD")</f>
        <v>05</v>
      </c>
      <c r="R3553" s="1" t="str">
        <f>TEXT(Table1[[#This Row],[Date Joined]],"MMM")</f>
        <v>Dec</v>
      </c>
      <c r="S3553" s="1" t="str">
        <f>TEXT(Table1[[#This Row],[Date Joined]],"YYYY")</f>
        <v>2017</v>
      </c>
    </row>
    <row r="3554" spans="1:19" x14ac:dyDescent="0.3">
      <c r="A3554" s="1" t="s">
        <v>3661</v>
      </c>
      <c r="B3554" s="1" t="s">
        <v>82</v>
      </c>
      <c r="C3554" s="1" t="s">
        <v>15</v>
      </c>
      <c r="D3554" s="2">
        <v>34</v>
      </c>
      <c r="E3554" s="1" t="s">
        <v>16</v>
      </c>
      <c r="F3554" s="1" t="s">
        <v>17</v>
      </c>
      <c r="G3554" s="28">
        <v>43074</v>
      </c>
      <c r="H3554" s="3">
        <v>35438.18</v>
      </c>
      <c r="I3554" s="1" t="s">
        <v>18</v>
      </c>
      <c r="J3554" s="1" t="s">
        <v>27</v>
      </c>
      <c r="K3554" s="1" t="s">
        <v>20</v>
      </c>
      <c r="L3554" s="1" t="s">
        <v>20</v>
      </c>
      <c r="M3554" s="1" t="s">
        <v>21</v>
      </c>
      <c r="N3554" s="1" t="s">
        <v>22</v>
      </c>
      <c r="O3554" s="1" t="s">
        <v>20</v>
      </c>
      <c r="P3554" s="1" t="str">
        <f>IFERROR( LOOKUP(Table1[[#This Row],[Age]],$AO$3:$AO$8,$AP$3:$AP$8), "Out of Range")</f>
        <v>26-35</v>
      </c>
      <c r="Q3554" s="1" t="str">
        <f>TEXT(Table1[[#This Row],[Date Joined]],"DD")</f>
        <v>05</v>
      </c>
      <c r="R3554" s="1" t="str">
        <f>TEXT(Table1[[#This Row],[Date Joined]],"MMM")</f>
        <v>Dec</v>
      </c>
      <c r="S3554" s="1" t="str">
        <f>TEXT(Table1[[#This Row],[Date Joined]],"YYYY")</f>
        <v>2017</v>
      </c>
    </row>
    <row r="3555" spans="1:19" x14ac:dyDescent="0.3">
      <c r="A3555" s="1" t="s">
        <v>1220</v>
      </c>
      <c r="B3555" s="1" t="s">
        <v>50</v>
      </c>
      <c r="C3555" s="1" t="s">
        <v>24</v>
      </c>
      <c r="D3555" s="2">
        <v>33</v>
      </c>
      <c r="E3555" s="1" t="s">
        <v>16</v>
      </c>
      <c r="F3555" s="1" t="s">
        <v>17</v>
      </c>
      <c r="G3555" s="28">
        <v>42923</v>
      </c>
      <c r="H3555" s="3">
        <v>125467.19</v>
      </c>
      <c r="I3555" s="1" t="s">
        <v>18</v>
      </c>
      <c r="J3555" s="1" t="s">
        <v>27</v>
      </c>
      <c r="K3555" s="1" t="s">
        <v>20</v>
      </c>
      <c r="L3555" s="1" t="s">
        <v>20</v>
      </c>
      <c r="M3555" s="1" t="s">
        <v>21</v>
      </c>
      <c r="N3555" s="1" t="s">
        <v>38</v>
      </c>
      <c r="O3555" s="1" t="s">
        <v>28</v>
      </c>
      <c r="P3555" s="1" t="str">
        <f>IFERROR( LOOKUP(Table1[[#This Row],[Age]],$AO$3:$AO$8,$AP$3:$AP$8), "Out of Range")</f>
        <v>26-35</v>
      </c>
      <c r="Q3555" s="1" t="str">
        <f>TEXT(Table1[[#This Row],[Date Joined]],"DD")</f>
        <v>07</v>
      </c>
      <c r="R3555" s="1" t="str">
        <f>TEXT(Table1[[#This Row],[Date Joined]],"MMM")</f>
        <v>Jul</v>
      </c>
      <c r="S3555" s="1" t="str">
        <f>TEXT(Table1[[#This Row],[Date Joined]],"YYYY")</f>
        <v>2017</v>
      </c>
    </row>
    <row r="3556" spans="1:19" x14ac:dyDescent="0.3">
      <c r="A3556" s="1" t="s">
        <v>3663</v>
      </c>
      <c r="B3556" s="1" t="s">
        <v>106</v>
      </c>
      <c r="C3556" s="1" t="s">
        <v>24</v>
      </c>
      <c r="D3556" s="2">
        <v>40</v>
      </c>
      <c r="E3556" s="1" t="s">
        <v>16</v>
      </c>
      <c r="F3556" s="1" t="s">
        <v>41</v>
      </c>
      <c r="G3556" s="28">
        <v>43074</v>
      </c>
      <c r="H3556" s="3">
        <v>130199.55</v>
      </c>
      <c r="I3556" s="1" t="s">
        <v>18</v>
      </c>
      <c r="J3556" s="1" t="s">
        <v>27</v>
      </c>
      <c r="K3556" s="1" t="s">
        <v>20</v>
      </c>
      <c r="L3556" s="1" t="s">
        <v>20</v>
      </c>
      <c r="M3556" s="1" t="s">
        <v>22</v>
      </c>
      <c r="N3556" s="1" t="s">
        <v>22</v>
      </c>
      <c r="O3556" s="1" t="s">
        <v>20</v>
      </c>
      <c r="P3556" s="1" t="str">
        <f>IFERROR( LOOKUP(Table1[[#This Row],[Age]],$AO$3:$AO$8,$AP$3:$AP$8), "Out of Range")</f>
        <v>35-45</v>
      </c>
      <c r="Q3556" s="1" t="str">
        <f>TEXT(Table1[[#This Row],[Date Joined]],"DD")</f>
        <v>05</v>
      </c>
      <c r="R3556" s="1" t="str">
        <f>TEXT(Table1[[#This Row],[Date Joined]],"MMM")</f>
        <v>Dec</v>
      </c>
      <c r="S3556" s="1" t="str">
        <f>TEXT(Table1[[#This Row],[Date Joined]],"YYYY")</f>
        <v>2017</v>
      </c>
    </row>
    <row r="3557" spans="1:19" x14ac:dyDescent="0.3">
      <c r="A3557" s="1" t="s">
        <v>3664</v>
      </c>
      <c r="B3557" s="1" t="s">
        <v>51</v>
      </c>
      <c r="C3557" s="1" t="s">
        <v>24</v>
      </c>
      <c r="D3557" s="2">
        <v>36</v>
      </c>
      <c r="E3557" s="1" t="s">
        <v>16</v>
      </c>
      <c r="F3557" s="1" t="s">
        <v>17</v>
      </c>
      <c r="G3557" s="28">
        <v>43074</v>
      </c>
      <c r="H3557" s="3">
        <v>62486.87</v>
      </c>
      <c r="I3557" s="1" t="s">
        <v>18</v>
      </c>
      <c r="J3557" s="1" t="s">
        <v>27</v>
      </c>
      <c r="K3557" s="1" t="s">
        <v>28</v>
      </c>
      <c r="L3557" s="1" t="s">
        <v>20</v>
      </c>
      <c r="M3557" s="1" t="s">
        <v>22</v>
      </c>
      <c r="N3557" s="1" t="s">
        <v>22</v>
      </c>
      <c r="O3557" s="1" t="s">
        <v>20</v>
      </c>
      <c r="P3557" s="1" t="str">
        <f>IFERROR( LOOKUP(Table1[[#This Row],[Age]],$AO$3:$AO$8,$AP$3:$AP$8), "Out of Range")</f>
        <v>35-45</v>
      </c>
      <c r="Q3557" s="1" t="str">
        <f>TEXT(Table1[[#This Row],[Date Joined]],"DD")</f>
        <v>05</v>
      </c>
      <c r="R3557" s="1" t="str">
        <f>TEXT(Table1[[#This Row],[Date Joined]],"MMM")</f>
        <v>Dec</v>
      </c>
      <c r="S3557" s="1" t="str">
        <f>TEXT(Table1[[#This Row],[Date Joined]],"YYYY")</f>
        <v>2017</v>
      </c>
    </row>
    <row r="3558" spans="1:19" x14ac:dyDescent="0.3">
      <c r="A3558" s="1" t="s">
        <v>3665</v>
      </c>
      <c r="B3558" s="1" t="s">
        <v>68</v>
      </c>
      <c r="C3558" s="1" t="s">
        <v>15</v>
      </c>
      <c r="D3558" s="2">
        <v>20</v>
      </c>
      <c r="E3558" s="1" t="s">
        <v>16</v>
      </c>
      <c r="F3558" s="1" t="s">
        <v>17</v>
      </c>
      <c r="G3558" s="28">
        <v>43074</v>
      </c>
      <c r="H3558" s="3">
        <v>77774.52</v>
      </c>
      <c r="I3558" s="1" t="s">
        <v>18</v>
      </c>
      <c r="J3558" s="1" t="s">
        <v>32</v>
      </c>
      <c r="K3558" s="1" t="s">
        <v>20</v>
      </c>
      <c r="L3558" s="1" t="s">
        <v>20</v>
      </c>
      <c r="M3558" s="1" t="s">
        <v>21</v>
      </c>
      <c r="N3558" s="1" t="s">
        <v>22</v>
      </c>
      <c r="O3558" s="1" t="s">
        <v>28</v>
      </c>
      <c r="P3558" s="1" t="str">
        <f>IFERROR( LOOKUP(Table1[[#This Row],[Age]],$AO$3:$AO$8,$AP$3:$AP$8), "Out of Range")</f>
        <v>15-25</v>
      </c>
      <c r="Q3558" s="1" t="str">
        <f>TEXT(Table1[[#This Row],[Date Joined]],"DD")</f>
        <v>05</v>
      </c>
      <c r="R3558" s="1" t="str">
        <f>TEXT(Table1[[#This Row],[Date Joined]],"MMM")</f>
        <v>Dec</v>
      </c>
      <c r="S3558" s="1" t="str">
        <f>TEXT(Table1[[#This Row],[Date Joined]],"YYYY")</f>
        <v>2017</v>
      </c>
    </row>
    <row r="3559" spans="1:19" x14ac:dyDescent="0.3">
      <c r="A3559" s="1" t="s">
        <v>3666</v>
      </c>
      <c r="B3559" s="1" t="s">
        <v>61</v>
      </c>
      <c r="C3559" s="1" t="s">
        <v>15</v>
      </c>
      <c r="D3559" s="2">
        <v>34</v>
      </c>
      <c r="E3559" s="1" t="s">
        <v>16</v>
      </c>
      <c r="F3559" s="1" t="s">
        <v>17</v>
      </c>
      <c r="G3559" s="28">
        <v>43074</v>
      </c>
      <c r="H3559" s="3">
        <v>374.15</v>
      </c>
      <c r="I3559" s="1" t="s">
        <v>18</v>
      </c>
      <c r="J3559" s="1" t="s">
        <v>32</v>
      </c>
      <c r="K3559" s="1" t="s">
        <v>28</v>
      </c>
      <c r="L3559" s="1" t="s">
        <v>28</v>
      </c>
      <c r="M3559" s="1" t="s">
        <v>22</v>
      </c>
      <c r="N3559" s="1" t="s">
        <v>22</v>
      </c>
      <c r="O3559" s="1" t="s">
        <v>20</v>
      </c>
      <c r="P3559" s="1" t="str">
        <f>IFERROR( LOOKUP(Table1[[#This Row],[Age]],$AO$3:$AO$8,$AP$3:$AP$8), "Out of Range")</f>
        <v>26-35</v>
      </c>
      <c r="Q3559" s="1" t="str">
        <f>TEXT(Table1[[#This Row],[Date Joined]],"DD")</f>
        <v>05</v>
      </c>
      <c r="R3559" s="1" t="str">
        <f>TEXT(Table1[[#This Row],[Date Joined]],"MMM")</f>
        <v>Dec</v>
      </c>
      <c r="S3559" s="1" t="str">
        <f>TEXT(Table1[[#This Row],[Date Joined]],"YYYY")</f>
        <v>2017</v>
      </c>
    </row>
    <row r="3560" spans="1:19" x14ac:dyDescent="0.3">
      <c r="A3560" s="1" t="s">
        <v>3667</v>
      </c>
      <c r="B3560" s="1" t="s">
        <v>76</v>
      </c>
      <c r="C3560" s="1" t="s">
        <v>15</v>
      </c>
      <c r="D3560" s="2">
        <v>37</v>
      </c>
      <c r="E3560" s="1" t="s">
        <v>40</v>
      </c>
      <c r="F3560" s="1" t="s">
        <v>26</v>
      </c>
      <c r="G3560" s="28">
        <v>43074</v>
      </c>
      <c r="H3560" s="3">
        <v>18655.689999999999</v>
      </c>
      <c r="I3560" s="1" t="s">
        <v>49</v>
      </c>
      <c r="J3560" s="1" t="s">
        <v>32</v>
      </c>
      <c r="K3560" s="1" t="s">
        <v>20</v>
      </c>
      <c r="L3560" s="1" t="s">
        <v>20</v>
      </c>
      <c r="M3560" s="1" t="s">
        <v>21</v>
      </c>
      <c r="N3560" s="1" t="s">
        <v>22</v>
      </c>
      <c r="O3560" s="1" t="s">
        <v>28</v>
      </c>
      <c r="P3560" s="1" t="str">
        <f>IFERROR( LOOKUP(Table1[[#This Row],[Age]],$AO$3:$AO$8,$AP$3:$AP$8), "Out of Range")</f>
        <v>35-45</v>
      </c>
      <c r="Q3560" s="1" t="str">
        <f>TEXT(Table1[[#This Row],[Date Joined]],"DD")</f>
        <v>05</v>
      </c>
      <c r="R3560" s="1" t="str">
        <f>TEXT(Table1[[#This Row],[Date Joined]],"MMM")</f>
        <v>Dec</v>
      </c>
      <c r="S3560" s="1" t="str">
        <f>TEXT(Table1[[#This Row],[Date Joined]],"YYYY")</f>
        <v>2017</v>
      </c>
    </row>
    <row r="3561" spans="1:19" x14ac:dyDescent="0.3">
      <c r="A3561" s="1" t="s">
        <v>3668</v>
      </c>
      <c r="B3561" s="1" t="s">
        <v>82</v>
      </c>
      <c r="C3561" s="1" t="s">
        <v>24</v>
      </c>
      <c r="D3561" s="2">
        <v>42</v>
      </c>
      <c r="E3561" s="1" t="s">
        <v>40</v>
      </c>
      <c r="F3561" s="1" t="s">
        <v>41</v>
      </c>
      <c r="G3561" s="28">
        <v>43074</v>
      </c>
      <c r="H3561" s="3">
        <v>120681.46</v>
      </c>
      <c r="I3561" s="1" t="s">
        <v>31</v>
      </c>
      <c r="J3561" s="1" t="s">
        <v>27</v>
      </c>
      <c r="K3561" s="1" t="s">
        <v>28</v>
      </c>
      <c r="L3561" s="1" t="s">
        <v>20</v>
      </c>
      <c r="M3561" s="1" t="s">
        <v>21</v>
      </c>
      <c r="N3561" s="1" t="s">
        <v>22</v>
      </c>
      <c r="O3561" s="1" t="s">
        <v>20</v>
      </c>
      <c r="P3561" s="1" t="str">
        <f>IFERROR( LOOKUP(Table1[[#This Row],[Age]],$AO$3:$AO$8,$AP$3:$AP$8), "Out of Range")</f>
        <v>35-45</v>
      </c>
      <c r="Q3561" s="1" t="str">
        <f>TEXT(Table1[[#This Row],[Date Joined]],"DD")</f>
        <v>05</v>
      </c>
      <c r="R3561" s="1" t="str">
        <f>TEXT(Table1[[#This Row],[Date Joined]],"MMM")</f>
        <v>Dec</v>
      </c>
      <c r="S3561" s="1" t="str">
        <f>TEXT(Table1[[#This Row],[Date Joined]],"YYYY")</f>
        <v>2017</v>
      </c>
    </row>
    <row r="3562" spans="1:19" x14ac:dyDescent="0.3">
      <c r="A3562" s="1" t="s">
        <v>1222</v>
      </c>
      <c r="B3562" s="1" t="s">
        <v>23</v>
      </c>
      <c r="C3562" s="1" t="s">
        <v>15</v>
      </c>
      <c r="D3562" s="2">
        <v>33</v>
      </c>
      <c r="E3562" s="1" t="s">
        <v>16</v>
      </c>
      <c r="F3562" s="1" t="s">
        <v>17</v>
      </c>
      <c r="G3562" s="28">
        <v>42923</v>
      </c>
      <c r="H3562" s="3">
        <v>89386.58</v>
      </c>
      <c r="I3562" s="1" t="s">
        <v>31</v>
      </c>
      <c r="J3562" s="1" t="s">
        <v>27</v>
      </c>
      <c r="K3562" s="1" t="s">
        <v>20</v>
      </c>
      <c r="L3562" s="1" t="s">
        <v>20</v>
      </c>
      <c r="M3562" s="1" t="s">
        <v>21</v>
      </c>
      <c r="N3562" s="1" t="s">
        <v>22</v>
      </c>
      <c r="O3562" s="1" t="s">
        <v>20</v>
      </c>
      <c r="P3562" s="1" t="str">
        <f>IFERROR( LOOKUP(Table1[[#This Row],[Age]],$AO$3:$AO$8,$AP$3:$AP$8), "Out of Range")</f>
        <v>26-35</v>
      </c>
      <c r="Q3562" s="1" t="str">
        <f>TEXT(Table1[[#This Row],[Date Joined]],"DD")</f>
        <v>07</v>
      </c>
      <c r="R3562" s="1" t="str">
        <f>TEXT(Table1[[#This Row],[Date Joined]],"MMM")</f>
        <v>Jul</v>
      </c>
      <c r="S3562" s="1" t="str">
        <f>TEXT(Table1[[#This Row],[Date Joined]],"YYYY")</f>
        <v>2017</v>
      </c>
    </row>
    <row r="3563" spans="1:19" x14ac:dyDescent="0.3">
      <c r="A3563" s="1" t="s">
        <v>3670</v>
      </c>
      <c r="B3563" s="1" t="s">
        <v>35</v>
      </c>
      <c r="C3563" s="1" t="s">
        <v>15</v>
      </c>
      <c r="D3563" s="2">
        <v>48</v>
      </c>
      <c r="E3563" s="1" t="s">
        <v>40</v>
      </c>
      <c r="F3563" s="1" t="s">
        <v>26</v>
      </c>
      <c r="G3563" s="28">
        <v>43074</v>
      </c>
      <c r="H3563" s="3">
        <v>17704.21</v>
      </c>
      <c r="I3563" s="1" t="s">
        <v>18</v>
      </c>
      <c r="J3563" s="1" t="s">
        <v>32</v>
      </c>
      <c r="K3563" s="1" t="s">
        <v>20</v>
      </c>
      <c r="L3563" s="1" t="s">
        <v>20</v>
      </c>
      <c r="M3563" s="1" t="s">
        <v>53</v>
      </c>
      <c r="N3563" s="1" t="s">
        <v>22</v>
      </c>
      <c r="O3563" s="1" t="s">
        <v>20</v>
      </c>
      <c r="P3563" s="1" t="str">
        <f>IFERROR( LOOKUP(Table1[[#This Row],[Age]],$AO$3:$AO$8,$AP$3:$AP$8), "Out of Range")</f>
        <v>45-55</v>
      </c>
      <c r="Q3563" s="1" t="str">
        <f>TEXT(Table1[[#This Row],[Date Joined]],"DD")</f>
        <v>05</v>
      </c>
      <c r="R3563" s="1" t="str">
        <f>TEXT(Table1[[#This Row],[Date Joined]],"MMM")</f>
        <v>Dec</v>
      </c>
      <c r="S3563" s="1" t="str">
        <f>TEXT(Table1[[#This Row],[Date Joined]],"YYYY")</f>
        <v>2017</v>
      </c>
    </row>
    <row r="3564" spans="1:19" x14ac:dyDescent="0.3">
      <c r="A3564" s="1" t="s">
        <v>3671</v>
      </c>
      <c r="B3564" s="1" t="s">
        <v>14</v>
      </c>
      <c r="C3564" s="1" t="s">
        <v>15</v>
      </c>
      <c r="D3564" s="2">
        <v>38</v>
      </c>
      <c r="E3564" s="1" t="s">
        <v>40</v>
      </c>
      <c r="F3564" s="1" t="s">
        <v>41</v>
      </c>
      <c r="G3564" s="28">
        <v>43074</v>
      </c>
      <c r="H3564" s="3">
        <v>72802.720000000001</v>
      </c>
      <c r="I3564" s="1" t="s">
        <v>31</v>
      </c>
      <c r="J3564" s="1" t="s">
        <v>32</v>
      </c>
      <c r="K3564" s="1" t="s">
        <v>20</v>
      </c>
      <c r="L3564" s="1" t="s">
        <v>20</v>
      </c>
      <c r="M3564" s="1" t="s">
        <v>21</v>
      </c>
      <c r="N3564" s="1" t="s">
        <v>22</v>
      </c>
      <c r="O3564" s="1" t="s">
        <v>20</v>
      </c>
      <c r="P3564" s="1" t="str">
        <f>IFERROR( LOOKUP(Table1[[#This Row],[Age]],$AO$3:$AO$8,$AP$3:$AP$8), "Out of Range")</f>
        <v>35-45</v>
      </c>
      <c r="Q3564" s="1" t="str">
        <f>TEXT(Table1[[#This Row],[Date Joined]],"DD")</f>
        <v>05</v>
      </c>
      <c r="R3564" s="1" t="str">
        <f>TEXT(Table1[[#This Row],[Date Joined]],"MMM")</f>
        <v>Dec</v>
      </c>
      <c r="S3564" s="1" t="str">
        <f>TEXT(Table1[[#This Row],[Date Joined]],"YYYY")</f>
        <v>2017</v>
      </c>
    </row>
    <row r="3565" spans="1:19" x14ac:dyDescent="0.3">
      <c r="A3565" s="1" t="s">
        <v>3672</v>
      </c>
      <c r="B3565" s="1" t="s">
        <v>94</v>
      </c>
      <c r="C3565" s="1" t="s">
        <v>24</v>
      </c>
      <c r="D3565" s="2">
        <v>58</v>
      </c>
      <c r="E3565" s="1" t="s">
        <v>40</v>
      </c>
      <c r="F3565" s="1" t="s">
        <v>17</v>
      </c>
      <c r="G3565" s="28">
        <v>43074</v>
      </c>
      <c r="H3565" s="3">
        <v>32870.160000000003</v>
      </c>
      <c r="I3565" s="1" t="s">
        <v>18</v>
      </c>
      <c r="J3565" s="1" t="s">
        <v>19</v>
      </c>
      <c r="K3565" s="1" t="s">
        <v>20</v>
      </c>
      <c r="L3565" s="1" t="s">
        <v>20</v>
      </c>
      <c r="M3565" s="1" t="s">
        <v>21</v>
      </c>
      <c r="N3565" s="1" t="s">
        <v>22</v>
      </c>
      <c r="O3565" s="1" t="s">
        <v>20</v>
      </c>
      <c r="P3565" s="1" t="str">
        <f>IFERROR( LOOKUP(Table1[[#This Row],[Age]],$AO$3:$AO$8,$AP$3:$AP$8), "Out of Range")</f>
        <v>55-65</v>
      </c>
      <c r="Q3565" s="1" t="str">
        <f>TEXT(Table1[[#This Row],[Date Joined]],"DD")</f>
        <v>05</v>
      </c>
      <c r="R3565" s="1" t="str">
        <f>TEXT(Table1[[#This Row],[Date Joined]],"MMM")</f>
        <v>Dec</v>
      </c>
      <c r="S3565" s="1" t="str">
        <f>TEXT(Table1[[#This Row],[Date Joined]],"YYYY")</f>
        <v>2017</v>
      </c>
    </row>
    <row r="3566" spans="1:19" x14ac:dyDescent="0.3">
      <c r="A3566" s="1" t="s">
        <v>3673</v>
      </c>
      <c r="B3566" s="1" t="s">
        <v>72</v>
      </c>
      <c r="C3566" s="1" t="s">
        <v>15</v>
      </c>
      <c r="D3566" s="2">
        <v>48</v>
      </c>
      <c r="E3566" s="1" t="s">
        <v>40</v>
      </c>
      <c r="F3566" s="1" t="s">
        <v>41</v>
      </c>
      <c r="G3566" s="28">
        <v>43074</v>
      </c>
      <c r="H3566" s="3">
        <v>32438.3</v>
      </c>
      <c r="I3566" s="1" t="s">
        <v>31</v>
      </c>
      <c r="J3566" s="1" t="s">
        <v>32</v>
      </c>
      <c r="K3566" s="1" t="s">
        <v>20</v>
      </c>
      <c r="L3566" s="1" t="s">
        <v>28</v>
      </c>
      <c r="M3566" s="1" t="s">
        <v>21</v>
      </c>
      <c r="N3566" s="1" t="s">
        <v>22</v>
      </c>
      <c r="O3566" s="1" t="s">
        <v>20</v>
      </c>
      <c r="P3566" s="1" t="str">
        <f>IFERROR( LOOKUP(Table1[[#This Row],[Age]],$AO$3:$AO$8,$AP$3:$AP$8), "Out of Range")</f>
        <v>45-55</v>
      </c>
      <c r="Q3566" s="1" t="str">
        <f>TEXT(Table1[[#This Row],[Date Joined]],"DD")</f>
        <v>05</v>
      </c>
      <c r="R3566" s="1" t="str">
        <f>TEXT(Table1[[#This Row],[Date Joined]],"MMM")</f>
        <v>Dec</v>
      </c>
      <c r="S3566" s="1" t="str">
        <f>TEXT(Table1[[#This Row],[Date Joined]],"YYYY")</f>
        <v>2017</v>
      </c>
    </row>
    <row r="3567" spans="1:19" x14ac:dyDescent="0.3">
      <c r="A3567" s="1" t="s">
        <v>3674</v>
      </c>
      <c r="B3567" s="1" t="s">
        <v>30</v>
      </c>
      <c r="C3567" s="1" t="s">
        <v>24</v>
      </c>
      <c r="D3567" s="2">
        <v>46</v>
      </c>
      <c r="E3567" s="1" t="s">
        <v>40</v>
      </c>
      <c r="F3567" s="1" t="s">
        <v>41</v>
      </c>
      <c r="G3567" s="28">
        <v>43074</v>
      </c>
      <c r="H3567" s="3">
        <v>34099.07</v>
      </c>
      <c r="I3567" s="1" t="s">
        <v>18</v>
      </c>
      <c r="J3567" s="1" t="s">
        <v>27</v>
      </c>
      <c r="K3567" s="1" t="s">
        <v>28</v>
      </c>
      <c r="L3567" s="1" t="s">
        <v>28</v>
      </c>
      <c r="M3567" s="1" t="s">
        <v>22</v>
      </c>
      <c r="N3567" s="1" t="s">
        <v>22</v>
      </c>
      <c r="O3567" s="1" t="s">
        <v>20</v>
      </c>
      <c r="P3567" s="1" t="str">
        <f>IFERROR( LOOKUP(Table1[[#This Row],[Age]],$AO$3:$AO$8,$AP$3:$AP$8), "Out of Range")</f>
        <v>45-55</v>
      </c>
      <c r="Q3567" s="1" t="str">
        <f>TEXT(Table1[[#This Row],[Date Joined]],"DD")</f>
        <v>05</v>
      </c>
      <c r="R3567" s="1" t="str">
        <f>TEXT(Table1[[#This Row],[Date Joined]],"MMM")</f>
        <v>Dec</v>
      </c>
      <c r="S3567" s="1" t="str">
        <f>TEXT(Table1[[#This Row],[Date Joined]],"YYYY")</f>
        <v>2017</v>
      </c>
    </row>
    <row r="3568" spans="1:19" x14ac:dyDescent="0.3">
      <c r="A3568" s="1" t="s">
        <v>3675</v>
      </c>
      <c r="B3568" s="1" t="s">
        <v>78</v>
      </c>
      <c r="C3568" s="1" t="s">
        <v>15</v>
      </c>
      <c r="D3568" s="2">
        <v>48</v>
      </c>
      <c r="E3568" s="1" t="s">
        <v>40</v>
      </c>
      <c r="F3568" s="1" t="s">
        <v>17</v>
      </c>
      <c r="G3568" s="28">
        <v>43074</v>
      </c>
      <c r="H3568" s="3">
        <v>121686.99</v>
      </c>
      <c r="I3568" s="1" t="s">
        <v>18</v>
      </c>
      <c r="J3568" s="1" t="s">
        <v>27</v>
      </c>
      <c r="K3568" s="1" t="s">
        <v>28</v>
      </c>
      <c r="L3568" s="1" t="s">
        <v>20</v>
      </c>
      <c r="M3568" s="1" t="s">
        <v>21</v>
      </c>
      <c r="N3568" s="1" t="s">
        <v>22</v>
      </c>
      <c r="O3568" s="1" t="s">
        <v>20</v>
      </c>
      <c r="P3568" s="1" t="str">
        <f>IFERROR( LOOKUP(Table1[[#This Row],[Age]],$AO$3:$AO$8,$AP$3:$AP$8), "Out of Range")</f>
        <v>45-55</v>
      </c>
      <c r="Q3568" s="1" t="str">
        <f>TEXT(Table1[[#This Row],[Date Joined]],"DD")</f>
        <v>05</v>
      </c>
      <c r="R3568" s="1" t="str">
        <f>TEXT(Table1[[#This Row],[Date Joined]],"MMM")</f>
        <v>Dec</v>
      </c>
      <c r="S3568" s="1" t="str">
        <f>TEXT(Table1[[#This Row],[Date Joined]],"YYYY")</f>
        <v>2017</v>
      </c>
    </row>
    <row r="3569" spans="1:19" x14ac:dyDescent="0.3">
      <c r="A3569" s="1" t="s">
        <v>3676</v>
      </c>
      <c r="B3569" s="1" t="s">
        <v>35</v>
      </c>
      <c r="C3569" s="1" t="s">
        <v>24</v>
      </c>
      <c r="D3569" s="2">
        <v>41</v>
      </c>
      <c r="E3569" s="1" t="s">
        <v>40</v>
      </c>
      <c r="F3569" s="1" t="s">
        <v>41</v>
      </c>
      <c r="G3569" s="28">
        <v>43074</v>
      </c>
      <c r="H3569" s="3">
        <v>13297.87</v>
      </c>
      <c r="I3569" s="1" t="s">
        <v>18</v>
      </c>
      <c r="J3569" s="1" t="s">
        <v>22</v>
      </c>
      <c r="K3569" s="1" t="s">
        <v>28</v>
      </c>
      <c r="L3569" s="1" t="s">
        <v>20</v>
      </c>
      <c r="M3569" s="1" t="s">
        <v>21</v>
      </c>
      <c r="N3569" s="1" t="s">
        <v>22</v>
      </c>
      <c r="O3569" s="1" t="s">
        <v>20</v>
      </c>
      <c r="P3569" s="1" t="str">
        <f>IFERROR( LOOKUP(Table1[[#This Row],[Age]],$AO$3:$AO$8,$AP$3:$AP$8), "Out of Range")</f>
        <v>35-45</v>
      </c>
      <c r="Q3569" s="1" t="str">
        <f>TEXT(Table1[[#This Row],[Date Joined]],"DD")</f>
        <v>05</v>
      </c>
      <c r="R3569" s="1" t="str">
        <f>TEXT(Table1[[#This Row],[Date Joined]],"MMM")</f>
        <v>Dec</v>
      </c>
      <c r="S3569" s="1" t="str">
        <f>TEXT(Table1[[#This Row],[Date Joined]],"YYYY")</f>
        <v>2017</v>
      </c>
    </row>
    <row r="3570" spans="1:19" x14ac:dyDescent="0.3">
      <c r="A3570" s="1" t="s">
        <v>3677</v>
      </c>
      <c r="B3570" s="1" t="s">
        <v>70</v>
      </c>
      <c r="C3570" s="1" t="s">
        <v>24</v>
      </c>
      <c r="D3570" s="2">
        <v>42</v>
      </c>
      <c r="E3570" s="1" t="s">
        <v>34</v>
      </c>
      <c r="F3570" s="1" t="s">
        <v>17</v>
      </c>
      <c r="G3570" s="28">
        <v>43074</v>
      </c>
      <c r="H3570" s="3">
        <v>41029.599999999999</v>
      </c>
      <c r="I3570" s="1" t="s">
        <v>49</v>
      </c>
      <c r="J3570" s="1" t="s">
        <v>27</v>
      </c>
      <c r="K3570" s="1" t="s">
        <v>28</v>
      </c>
      <c r="L3570" s="1" t="s">
        <v>20</v>
      </c>
      <c r="M3570" s="1" t="s">
        <v>22</v>
      </c>
      <c r="N3570" s="1" t="s">
        <v>22</v>
      </c>
      <c r="O3570" s="1" t="s">
        <v>20</v>
      </c>
      <c r="P3570" s="1" t="str">
        <f>IFERROR( LOOKUP(Table1[[#This Row],[Age]],$AO$3:$AO$8,$AP$3:$AP$8), "Out of Range")</f>
        <v>35-45</v>
      </c>
      <c r="Q3570" s="1" t="str">
        <f>TEXT(Table1[[#This Row],[Date Joined]],"DD")</f>
        <v>05</v>
      </c>
      <c r="R3570" s="1" t="str">
        <f>TEXT(Table1[[#This Row],[Date Joined]],"MMM")</f>
        <v>Dec</v>
      </c>
      <c r="S3570" s="1" t="str">
        <f>TEXT(Table1[[#This Row],[Date Joined]],"YYYY")</f>
        <v>2017</v>
      </c>
    </row>
    <row r="3571" spans="1:19" x14ac:dyDescent="0.3">
      <c r="A3571" s="1" t="s">
        <v>1235</v>
      </c>
      <c r="B3571" s="1" t="s">
        <v>103</v>
      </c>
      <c r="C3571" s="1" t="s">
        <v>15</v>
      </c>
      <c r="D3571" s="2">
        <v>33</v>
      </c>
      <c r="E3571" s="1" t="s">
        <v>40</v>
      </c>
      <c r="F3571" s="1" t="s">
        <v>26</v>
      </c>
      <c r="G3571" s="28">
        <v>42924</v>
      </c>
      <c r="H3571" s="3">
        <v>6571.33</v>
      </c>
      <c r="I3571" s="1" t="s">
        <v>18</v>
      </c>
      <c r="J3571" s="1" t="s">
        <v>27</v>
      </c>
      <c r="K3571" s="1" t="s">
        <v>20</v>
      </c>
      <c r="L3571" s="1" t="s">
        <v>20</v>
      </c>
      <c r="M3571" s="1" t="s">
        <v>21</v>
      </c>
      <c r="N3571" s="1" t="s">
        <v>22</v>
      </c>
      <c r="O3571" s="1" t="s">
        <v>20</v>
      </c>
      <c r="P3571" s="1" t="str">
        <f>IFERROR( LOOKUP(Table1[[#This Row],[Age]],$AO$3:$AO$8,$AP$3:$AP$8), "Out of Range")</f>
        <v>26-35</v>
      </c>
      <c r="Q3571" s="1" t="str">
        <f>TEXT(Table1[[#This Row],[Date Joined]],"DD")</f>
        <v>08</v>
      </c>
      <c r="R3571" s="1" t="str">
        <f>TEXT(Table1[[#This Row],[Date Joined]],"MMM")</f>
        <v>Jul</v>
      </c>
      <c r="S3571" s="1" t="str">
        <f>TEXT(Table1[[#This Row],[Date Joined]],"YYYY")</f>
        <v>2017</v>
      </c>
    </row>
    <row r="3572" spans="1:19" x14ac:dyDescent="0.3">
      <c r="A3572" s="1" t="s">
        <v>3679</v>
      </c>
      <c r="B3572" s="1" t="s">
        <v>48</v>
      </c>
      <c r="C3572" s="1" t="s">
        <v>24</v>
      </c>
      <c r="D3572" s="2">
        <v>40</v>
      </c>
      <c r="E3572" s="1" t="s">
        <v>16</v>
      </c>
      <c r="F3572" s="1" t="s">
        <v>41</v>
      </c>
      <c r="G3572" s="28">
        <v>43075</v>
      </c>
      <c r="H3572" s="3">
        <v>109218.97</v>
      </c>
      <c r="I3572" s="1" t="s">
        <v>18</v>
      </c>
      <c r="J3572" s="1" t="s">
        <v>32</v>
      </c>
      <c r="K3572" s="1" t="s">
        <v>20</v>
      </c>
      <c r="L3572" s="1" t="s">
        <v>20</v>
      </c>
      <c r="M3572" s="1" t="s">
        <v>22</v>
      </c>
      <c r="N3572" s="1" t="s">
        <v>22</v>
      </c>
      <c r="O3572" s="1" t="s">
        <v>20</v>
      </c>
      <c r="P3572" s="1" t="str">
        <f>IFERROR( LOOKUP(Table1[[#This Row],[Age]],$AO$3:$AO$8,$AP$3:$AP$8), "Out of Range")</f>
        <v>35-45</v>
      </c>
      <c r="Q3572" s="1" t="str">
        <f>TEXT(Table1[[#This Row],[Date Joined]],"DD")</f>
        <v>06</v>
      </c>
      <c r="R3572" s="1" t="str">
        <f>TEXT(Table1[[#This Row],[Date Joined]],"MMM")</f>
        <v>Dec</v>
      </c>
      <c r="S3572" s="1" t="str">
        <f>TEXT(Table1[[#This Row],[Date Joined]],"YYYY")</f>
        <v>2017</v>
      </c>
    </row>
    <row r="3573" spans="1:19" x14ac:dyDescent="0.3">
      <c r="A3573" s="1" t="s">
        <v>1240</v>
      </c>
      <c r="B3573" s="1" t="s">
        <v>45</v>
      </c>
      <c r="C3573" s="1" t="s">
        <v>15</v>
      </c>
      <c r="D3573" s="2">
        <v>33</v>
      </c>
      <c r="E3573" s="1" t="s">
        <v>16</v>
      </c>
      <c r="F3573" s="1" t="s">
        <v>17</v>
      </c>
      <c r="G3573" s="28">
        <v>42925</v>
      </c>
      <c r="H3573" s="3">
        <v>113881.31</v>
      </c>
      <c r="I3573" s="1" t="s">
        <v>31</v>
      </c>
      <c r="J3573" s="1" t="s">
        <v>27</v>
      </c>
      <c r="K3573" s="1" t="s">
        <v>28</v>
      </c>
      <c r="L3573" s="1" t="s">
        <v>20</v>
      </c>
      <c r="M3573" s="1" t="s">
        <v>21</v>
      </c>
      <c r="N3573" s="1" t="s">
        <v>22</v>
      </c>
      <c r="O3573" s="1" t="s">
        <v>20</v>
      </c>
      <c r="P3573" s="1" t="str">
        <f>IFERROR( LOOKUP(Table1[[#This Row],[Age]],$AO$3:$AO$8,$AP$3:$AP$8), "Out of Range")</f>
        <v>26-35</v>
      </c>
      <c r="Q3573" s="1" t="str">
        <f>TEXT(Table1[[#This Row],[Date Joined]],"DD")</f>
        <v>09</v>
      </c>
      <c r="R3573" s="1" t="str">
        <f>TEXT(Table1[[#This Row],[Date Joined]],"MMM")</f>
        <v>Jul</v>
      </c>
      <c r="S3573" s="1" t="str">
        <f>TEXT(Table1[[#This Row],[Date Joined]],"YYYY")</f>
        <v>2017</v>
      </c>
    </row>
    <row r="3574" spans="1:19" x14ac:dyDescent="0.3">
      <c r="A3574" s="1" t="s">
        <v>3681</v>
      </c>
      <c r="B3574" s="1" t="s">
        <v>54</v>
      </c>
      <c r="C3574" s="1" t="s">
        <v>24</v>
      </c>
      <c r="D3574" s="2">
        <v>22</v>
      </c>
      <c r="E3574" s="1" t="s">
        <v>16</v>
      </c>
      <c r="F3574" s="1" t="s">
        <v>26</v>
      </c>
      <c r="G3574" s="28">
        <v>43075</v>
      </c>
      <c r="H3574" s="3">
        <v>56575.39</v>
      </c>
      <c r="I3574" s="1" t="s">
        <v>18</v>
      </c>
      <c r="J3574" s="1" t="s">
        <v>27</v>
      </c>
      <c r="K3574" s="1" t="s">
        <v>20</v>
      </c>
      <c r="L3574" s="1" t="s">
        <v>20</v>
      </c>
      <c r="M3574" s="1" t="s">
        <v>21</v>
      </c>
      <c r="N3574" s="1" t="s">
        <v>22</v>
      </c>
      <c r="O3574" s="1" t="s">
        <v>20</v>
      </c>
      <c r="P3574" s="1" t="str">
        <f>IFERROR( LOOKUP(Table1[[#This Row],[Age]],$AO$3:$AO$8,$AP$3:$AP$8), "Out of Range")</f>
        <v>15-25</v>
      </c>
      <c r="Q3574" s="1" t="str">
        <f>TEXT(Table1[[#This Row],[Date Joined]],"DD")</f>
        <v>06</v>
      </c>
      <c r="R3574" s="1" t="str">
        <f>TEXT(Table1[[#This Row],[Date Joined]],"MMM")</f>
        <v>Dec</v>
      </c>
      <c r="S3574" s="1" t="str">
        <f>TEXT(Table1[[#This Row],[Date Joined]],"YYYY")</f>
        <v>2017</v>
      </c>
    </row>
    <row r="3575" spans="1:19" x14ac:dyDescent="0.3">
      <c r="A3575" s="1" t="s">
        <v>3682</v>
      </c>
      <c r="B3575" s="1" t="s">
        <v>97</v>
      </c>
      <c r="C3575" s="1" t="s">
        <v>24</v>
      </c>
      <c r="D3575" s="2">
        <v>40</v>
      </c>
      <c r="E3575" s="1" t="s">
        <v>16</v>
      </c>
      <c r="F3575" s="1" t="s">
        <v>17</v>
      </c>
      <c r="G3575" s="28">
        <v>43075</v>
      </c>
      <c r="H3575" s="3">
        <v>75598.039999999994</v>
      </c>
      <c r="I3575" s="1" t="s">
        <v>49</v>
      </c>
      <c r="J3575" s="1" t="s">
        <v>19</v>
      </c>
      <c r="K3575" s="1" t="s">
        <v>20</v>
      </c>
      <c r="L3575" s="1" t="s">
        <v>28</v>
      </c>
      <c r="M3575" s="1" t="s">
        <v>21</v>
      </c>
      <c r="N3575" s="1" t="s">
        <v>22</v>
      </c>
      <c r="O3575" s="1" t="s">
        <v>20</v>
      </c>
      <c r="P3575" s="1" t="str">
        <f>IFERROR( LOOKUP(Table1[[#This Row],[Age]],$AO$3:$AO$8,$AP$3:$AP$8), "Out of Range")</f>
        <v>35-45</v>
      </c>
      <c r="Q3575" s="1" t="str">
        <f>TEXT(Table1[[#This Row],[Date Joined]],"DD")</f>
        <v>06</v>
      </c>
      <c r="R3575" s="1" t="str">
        <f>TEXT(Table1[[#This Row],[Date Joined]],"MMM")</f>
        <v>Dec</v>
      </c>
      <c r="S3575" s="1" t="str">
        <f>TEXT(Table1[[#This Row],[Date Joined]],"YYYY")</f>
        <v>2017</v>
      </c>
    </row>
    <row r="3576" spans="1:19" x14ac:dyDescent="0.3">
      <c r="A3576" s="1" t="s">
        <v>1282</v>
      </c>
      <c r="B3576" s="1" t="s">
        <v>44</v>
      </c>
      <c r="C3576" s="1" t="s">
        <v>24</v>
      </c>
      <c r="D3576" s="2">
        <v>33</v>
      </c>
      <c r="E3576" s="1" t="s">
        <v>16</v>
      </c>
      <c r="F3576" s="1" t="s">
        <v>17</v>
      </c>
      <c r="G3576" s="28">
        <v>42928</v>
      </c>
      <c r="H3576" s="3">
        <v>101745.09</v>
      </c>
      <c r="I3576" s="1" t="s">
        <v>31</v>
      </c>
      <c r="J3576" s="1" t="s">
        <v>27</v>
      </c>
      <c r="K3576" s="1" t="s">
        <v>28</v>
      </c>
      <c r="L3576" s="1" t="s">
        <v>20</v>
      </c>
      <c r="M3576" s="1" t="s">
        <v>21</v>
      </c>
      <c r="N3576" s="1" t="s">
        <v>69</v>
      </c>
      <c r="O3576" s="1" t="s">
        <v>20</v>
      </c>
      <c r="P3576" s="1" t="str">
        <f>IFERROR( LOOKUP(Table1[[#This Row],[Age]],$AO$3:$AO$8,$AP$3:$AP$8), "Out of Range")</f>
        <v>26-35</v>
      </c>
      <c r="Q3576" s="1" t="str">
        <f>TEXT(Table1[[#This Row],[Date Joined]],"DD")</f>
        <v>12</v>
      </c>
      <c r="R3576" s="1" t="str">
        <f>TEXT(Table1[[#This Row],[Date Joined]],"MMM")</f>
        <v>Jul</v>
      </c>
      <c r="S3576" s="1" t="str">
        <f>TEXT(Table1[[#This Row],[Date Joined]],"YYYY")</f>
        <v>2017</v>
      </c>
    </row>
    <row r="3577" spans="1:19" x14ac:dyDescent="0.3">
      <c r="A3577" s="1" t="s">
        <v>1321</v>
      </c>
      <c r="B3577" s="1" t="s">
        <v>36</v>
      </c>
      <c r="C3577" s="1" t="s">
        <v>15</v>
      </c>
      <c r="D3577" s="2">
        <v>33</v>
      </c>
      <c r="E3577" s="1" t="s">
        <v>16</v>
      </c>
      <c r="F3577" s="1" t="s">
        <v>41</v>
      </c>
      <c r="G3577" s="28">
        <v>42930</v>
      </c>
      <c r="H3577" s="3">
        <v>23372.99</v>
      </c>
      <c r="I3577" s="1" t="s">
        <v>31</v>
      </c>
      <c r="J3577" s="1" t="s">
        <v>32</v>
      </c>
      <c r="K3577" s="1" t="s">
        <v>20</v>
      </c>
      <c r="L3577" s="1" t="s">
        <v>20</v>
      </c>
      <c r="M3577" s="1" t="s">
        <v>21</v>
      </c>
      <c r="N3577" s="1" t="s">
        <v>29</v>
      </c>
      <c r="O3577" s="1" t="s">
        <v>28</v>
      </c>
      <c r="P3577" s="1" t="str">
        <f>IFERROR( LOOKUP(Table1[[#This Row],[Age]],$AO$3:$AO$8,$AP$3:$AP$8), "Out of Range")</f>
        <v>26-35</v>
      </c>
      <c r="Q3577" s="1" t="str">
        <f>TEXT(Table1[[#This Row],[Date Joined]],"DD")</f>
        <v>14</v>
      </c>
      <c r="R3577" s="1" t="str">
        <f>TEXT(Table1[[#This Row],[Date Joined]],"MMM")</f>
        <v>Jul</v>
      </c>
      <c r="S3577" s="1" t="str">
        <f>TEXT(Table1[[#This Row],[Date Joined]],"YYYY")</f>
        <v>2017</v>
      </c>
    </row>
    <row r="3578" spans="1:19" x14ac:dyDescent="0.3">
      <c r="A3578" s="1" t="s">
        <v>1341</v>
      </c>
      <c r="B3578" s="1" t="s">
        <v>96</v>
      </c>
      <c r="C3578" s="1" t="s">
        <v>15</v>
      </c>
      <c r="D3578" s="2">
        <v>33</v>
      </c>
      <c r="E3578" s="1" t="s">
        <v>34</v>
      </c>
      <c r="F3578" s="1" t="s">
        <v>41</v>
      </c>
      <c r="G3578" s="28">
        <v>42931</v>
      </c>
      <c r="H3578" s="3">
        <v>91626.16</v>
      </c>
      <c r="I3578" s="1" t="s">
        <v>31</v>
      </c>
      <c r="J3578" s="1" t="s">
        <v>27</v>
      </c>
      <c r="K3578" s="1" t="s">
        <v>28</v>
      </c>
      <c r="L3578" s="1" t="s">
        <v>20</v>
      </c>
      <c r="M3578" s="1" t="s">
        <v>22</v>
      </c>
      <c r="N3578" s="1" t="s">
        <v>22</v>
      </c>
      <c r="O3578" s="1" t="s">
        <v>20</v>
      </c>
      <c r="P3578" s="1" t="str">
        <f>IFERROR( LOOKUP(Table1[[#This Row],[Age]],$AO$3:$AO$8,$AP$3:$AP$8), "Out of Range")</f>
        <v>26-35</v>
      </c>
      <c r="Q3578" s="1" t="str">
        <f>TEXT(Table1[[#This Row],[Date Joined]],"DD")</f>
        <v>15</v>
      </c>
      <c r="R3578" s="1" t="str">
        <f>TEXT(Table1[[#This Row],[Date Joined]],"MMM")</f>
        <v>Jul</v>
      </c>
      <c r="S3578" s="1" t="str">
        <f>TEXT(Table1[[#This Row],[Date Joined]],"YYYY")</f>
        <v>2017</v>
      </c>
    </row>
    <row r="3579" spans="1:19" x14ac:dyDescent="0.3">
      <c r="A3579" s="1" t="s">
        <v>3686</v>
      </c>
      <c r="B3579" s="1" t="s">
        <v>76</v>
      </c>
      <c r="C3579" s="1" t="s">
        <v>24</v>
      </c>
      <c r="D3579" s="2">
        <v>35</v>
      </c>
      <c r="E3579" s="1" t="s">
        <v>40</v>
      </c>
      <c r="F3579" s="1" t="s">
        <v>41</v>
      </c>
      <c r="G3579" s="28">
        <v>43075</v>
      </c>
      <c r="H3579" s="3">
        <v>8801.39</v>
      </c>
      <c r="I3579" s="1" t="s">
        <v>18</v>
      </c>
      <c r="J3579" s="1" t="s">
        <v>32</v>
      </c>
      <c r="K3579" s="1" t="s">
        <v>20</v>
      </c>
      <c r="L3579" s="1" t="s">
        <v>20</v>
      </c>
      <c r="M3579" s="1" t="s">
        <v>21</v>
      </c>
      <c r="N3579" s="1" t="s">
        <v>22</v>
      </c>
      <c r="O3579" s="1" t="s">
        <v>20</v>
      </c>
      <c r="P3579" s="1" t="str">
        <f>IFERROR( LOOKUP(Table1[[#This Row],[Age]],$AO$3:$AO$8,$AP$3:$AP$8), "Out of Range")</f>
        <v>35-45</v>
      </c>
      <c r="Q3579" s="1" t="str">
        <f>TEXT(Table1[[#This Row],[Date Joined]],"DD")</f>
        <v>06</v>
      </c>
      <c r="R3579" s="1" t="str">
        <f>TEXT(Table1[[#This Row],[Date Joined]],"MMM")</f>
        <v>Dec</v>
      </c>
      <c r="S3579" s="1" t="str">
        <f>TEXT(Table1[[#This Row],[Date Joined]],"YYYY")</f>
        <v>2017</v>
      </c>
    </row>
    <row r="3580" spans="1:19" x14ac:dyDescent="0.3">
      <c r="A3580" s="1" t="s">
        <v>3687</v>
      </c>
      <c r="B3580" s="1" t="s">
        <v>30</v>
      </c>
      <c r="C3580" s="1" t="s">
        <v>15</v>
      </c>
      <c r="D3580" s="2">
        <v>48</v>
      </c>
      <c r="E3580" s="1" t="s">
        <v>40</v>
      </c>
      <c r="F3580" s="1" t="s">
        <v>26</v>
      </c>
      <c r="G3580" s="28">
        <v>43075</v>
      </c>
      <c r="H3580" s="3">
        <v>74959.75</v>
      </c>
      <c r="I3580" s="1" t="s">
        <v>18</v>
      </c>
      <c r="J3580" s="1" t="s">
        <v>27</v>
      </c>
      <c r="K3580" s="1" t="s">
        <v>28</v>
      </c>
      <c r="L3580" s="1" t="s">
        <v>20</v>
      </c>
      <c r="M3580" s="1" t="s">
        <v>22</v>
      </c>
      <c r="N3580" s="1" t="s">
        <v>22</v>
      </c>
      <c r="O3580" s="1" t="s">
        <v>20</v>
      </c>
      <c r="P3580" s="1" t="str">
        <f>IFERROR( LOOKUP(Table1[[#This Row],[Age]],$AO$3:$AO$8,$AP$3:$AP$8), "Out of Range")</f>
        <v>45-55</v>
      </c>
      <c r="Q3580" s="1" t="str">
        <f>TEXT(Table1[[#This Row],[Date Joined]],"DD")</f>
        <v>06</v>
      </c>
      <c r="R3580" s="1" t="str">
        <f>TEXT(Table1[[#This Row],[Date Joined]],"MMM")</f>
        <v>Dec</v>
      </c>
      <c r="S3580" s="1" t="str">
        <f>TEXT(Table1[[#This Row],[Date Joined]],"YYYY")</f>
        <v>2017</v>
      </c>
    </row>
    <row r="3581" spans="1:19" x14ac:dyDescent="0.3">
      <c r="A3581" s="1" t="s">
        <v>3688</v>
      </c>
      <c r="B3581" s="1" t="s">
        <v>79</v>
      </c>
      <c r="C3581" s="1" t="s">
        <v>15</v>
      </c>
      <c r="D3581" s="2">
        <v>61</v>
      </c>
      <c r="E3581" s="1" t="s">
        <v>40</v>
      </c>
      <c r="F3581" s="1" t="s">
        <v>26</v>
      </c>
      <c r="G3581" s="28">
        <v>43075</v>
      </c>
      <c r="H3581" s="3">
        <v>16778.43</v>
      </c>
      <c r="I3581" s="1" t="s">
        <v>49</v>
      </c>
      <c r="J3581" s="1" t="s">
        <v>32</v>
      </c>
      <c r="K3581" s="1" t="s">
        <v>20</v>
      </c>
      <c r="L3581" s="1" t="s">
        <v>20</v>
      </c>
      <c r="M3581" s="1" t="s">
        <v>21</v>
      </c>
      <c r="N3581" s="1" t="s">
        <v>22</v>
      </c>
      <c r="O3581" s="1" t="s">
        <v>20</v>
      </c>
      <c r="P3581" s="1" t="str">
        <f>IFERROR( LOOKUP(Table1[[#This Row],[Age]],$AO$3:$AO$8,$AP$3:$AP$8), "Out of Range")</f>
        <v>55-65</v>
      </c>
      <c r="Q3581" s="1" t="str">
        <f>TEXT(Table1[[#This Row],[Date Joined]],"DD")</f>
        <v>06</v>
      </c>
      <c r="R3581" s="1" t="str">
        <f>TEXT(Table1[[#This Row],[Date Joined]],"MMM")</f>
        <v>Dec</v>
      </c>
      <c r="S3581" s="1" t="str">
        <f>TEXT(Table1[[#This Row],[Date Joined]],"YYYY")</f>
        <v>2017</v>
      </c>
    </row>
    <row r="3582" spans="1:19" x14ac:dyDescent="0.3">
      <c r="A3582" s="1" t="s">
        <v>3689</v>
      </c>
      <c r="B3582" s="1" t="s">
        <v>59</v>
      </c>
      <c r="C3582" s="1" t="s">
        <v>15</v>
      </c>
      <c r="D3582" s="2">
        <v>51</v>
      </c>
      <c r="E3582" s="1" t="s">
        <v>40</v>
      </c>
      <c r="F3582" s="1" t="s">
        <v>26</v>
      </c>
      <c r="G3582" s="28">
        <v>43075</v>
      </c>
      <c r="H3582" s="3">
        <v>75917.55</v>
      </c>
      <c r="I3582" s="1" t="s">
        <v>18</v>
      </c>
      <c r="J3582" s="1" t="s">
        <v>32</v>
      </c>
      <c r="K3582" s="1" t="s">
        <v>28</v>
      </c>
      <c r="L3582" s="1" t="s">
        <v>20</v>
      </c>
      <c r="M3582" s="1" t="s">
        <v>22</v>
      </c>
      <c r="N3582" s="1" t="s">
        <v>22</v>
      </c>
      <c r="O3582" s="1" t="s">
        <v>20</v>
      </c>
      <c r="P3582" s="1" t="str">
        <f>IFERROR( LOOKUP(Table1[[#This Row],[Age]],$AO$3:$AO$8,$AP$3:$AP$8), "Out of Range")</f>
        <v>45-55</v>
      </c>
      <c r="Q3582" s="1" t="str">
        <f>TEXT(Table1[[#This Row],[Date Joined]],"DD")</f>
        <v>06</v>
      </c>
      <c r="R3582" s="1" t="str">
        <f>TEXT(Table1[[#This Row],[Date Joined]],"MMM")</f>
        <v>Dec</v>
      </c>
      <c r="S3582" s="1" t="str">
        <f>TEXT(Table1[[#This Row],[Date Joined]],"YYYY")</f>
        <v>2017</v>
      </c>
    </row>
    <row r="3583" spans="1:19" x14ac:dyDescent="0.3">
      <c r="A3583" s="1" t="s">
        <v>3690</v>
      </c>
      <c r="B3583" s="1" t="s">
        <v>99</v>
      </c>
      <c r="C3583" s="1" t="s">
        <v>15</v>
      </c>
      <c r="D3583" s="2">
        <v>49</v>
      </c>
      <c r="E3583" s="1" t="s">
        <v>40</v>
      </c>
      <c r="F3583" s="1" t="s">
        <v>26</v>
      </c>
      <c r="G3583" s="28">
        <v>43075</v>
      </c>
      <c r="H3583" s="3">
        <v>1519.34</v>
      </c>
      <c r="I3583" s="1" t="s">
        <v>18</v>
      </c>
      <c r="J3583" s="1" t="s">
        <v>32</v>
      </c>
      <c r="K3583" s="1" t="s">
        <v>28</v>
      </c>
      <c r="L3583" s="1" t="s">
        <v>20</v>
      </c>
      <c r="M3583" s="1" t="s">
        <v>22</v>
      </c>
      <c r="N3583" s="1" t="s">
        <v>22</v>
      </c>
      <c r="O3583" s="1" t="s">
        <v>20</v>
      </c>
      <c r="P3583" s="1" t="str">
        <f>IFERROR( LOOKUP(Table1[[#This Row],[Age]],$AO$3:$AO$8,$AP$3:$AP$8), "Out of Range")</f>
        <v>45-55</v>
      </c>
      <c r="Q3583" s="1" t="str">
        <f>TEXT(Table1[[#This Row],[Date Joined]],"DD")</f>
        <v>06</v>
      </c>
      <c r="R3583" s="1" t="str">
        <f>TEXT(Table1[[#This Row],[Date Joined]],"MMM")</f>
        <v>Dec</v>
      </c>
      <c r="S3583" s="1" t="str">
        <f>TEXT(Table1[[#This Row],[Date Joined]],"YYYY")</f>
        <v>2017</v>
      </c>
    </row>
    <row r="3584" spans="1:19" x14ac:dyDescent="0.3">
      <c r="A3584" s="1" t="s">
        <v>3691</v>
      </c>
      <c r="B3584" s="1" t="s">
        <v>33</v>
      </c>
      <c r="C3584" s="1" t="s">
        <v>15</v>
      </c>
      <c r="D3584" s="2">
        <v>48</v>
      </c>
      <c r="E3584" s="1" t="s">
        <v>40</v>
      </c>
      <c r="F3584" s="1" t="s">
        <v>41</v>
      </c>
      <c r="G3584" s="28">
        <v>43075</v>
      </c>
      <c r="H3584" s="3">
        <v>97812.03</v>
      </c>
      <c r="I3584" s="1" t="s">
        <v>18</v>
      </c>
      <c r="J3584" s="1" t="s">
        <v>32</v>
      </c>
      <c r="K3584" s="1" t="s">
        <v>28</v>
      </c>
      <c r="L3584" s="1" t="s">
        <v>20</v>
      </c>
      <c r="M3584" s="1" t="s">
        <v>22</v>
      </c>
      <c r="N3584" s="1" t="s">
        <v>22</v>
      </c>
      <c r="O3584" s="1" t="s">
        <v>20</v>
      </c>
      <c r="P3584" s="1" t="str">
        <f>IFERROR( LOOKUP(Table1[[#This Row],[Age]],$AO$3:$AO$8,$AP$3:$AP$8), "Out of Range")</f>
        <v>45-55</v>
      </c>
      <c r="Q3584" s="1" t="str">
        <f>TEXT(Table1[[#This Row],[Date Joined]],"DD")</f>
        <v>06</v>
      </c>
      <c r="R3584" s="1" t="str">
        <f>TEXT(Table1[[#This Row],[Date Joined]],"MMM")</f>
        <v>Dec</v>
      </c>
      <c r="S3584" s="1" t="str">
        <f>TEXT(Table1[[#This Row],[Date Joined]],"YYYY")</f>
        <v>2017</v>
      </c>
    </row>
    <row r="3585" spans="1:19" x14ac:dyDescent="0.3">
      <c r="A3585" s="1" t="s">
        <v>3692</v>
      </c>
      <c r="B3585" s="1" t="s">
        <v>58</v>
      </c>
      <c r="C3585" s="1" t="s">
        <v>24</v>
      </c>
      <c r="D3585" s="2">
        <v>36</v>
      </c>
      <c r="E3585" s="1" t="s">
        <v>16</v>
      </c>
      <c r="F3585" s="1" t="s">
        <v>17</v>
      </c>
      <c r="G3585" s="28">
        <v>43076</v>
      </c>
      <c r="H3585" s="3">
        <v>13346.21</v>
      </c>
      <c r="I3585" s="1" t="s">
        <v>31</v>
      </c>
      <c r="J3585" s="1" t="s">
        <v>32</v>
      </c>
      <c r="K3585" s="1" t="s">
        <v>28</v>
      </c>
      <c r="L3585" s="1" t="s">
        <v>20</v>
      </c>
      <c r="M3585" s="1" t="s">
        <v>22</v>
      </c>
      <c r="N3585" s="1" t="s">
        <v>22</v>
      </c>
      <c r="O3585" s="1" t="s">
        <v>20</v>
      </c>
      <c r="P3585" s="1" t="str">
        <f>IFERROR( LOOKUP(Table1[[#This Row],[Age]],$AO$3:$AO$8,$AP$3:$AP$8), "Out of Range")</f>
        <v>35-45</v>
      </c>
      <c r="Q3585" s="1" t="str">
        <f>TEXT(Table1[[#This Row],[Date Joined]],"DD")</f>
        <v>07</v>
      </c>
      <c r="R3585" s="1" t="str">
        <f>TEXT(Table1[[#This Row],[Date Joined]],"MMM")</f>
        <v>Dec</v>
      </c>
      <c r="S3585" s="1" t="str">
        <f>TEXT(Table1[[#This Row],[Date Joined]],"YYYY")</f>
        <v>2017</v>
      </c>
    </row>
    <row r="3586" spans="1:19" x14ac:dyDescent="0.3">
      <c r="A3586" s="1" t="s">
        <v>3693</v>
      </c>
      <c r="B3586" s="1" t="s">
        <v>76</v>
      </c>
      <c r="C3586" s="1" t="s">
        <v>15</v>
      </c>
      <c r="D3586" s="2">
        <v>51</v>
      </c>
      <c r="E3586" s="1" t="s">
        <v>16</v>
      </c>
      <c r="F3586" s="1" t="s">
        <v>17</v>
      </c>
      <c r="G3586" s="28">
        <v>43076</v>
      </c>
      <c r="H3586" s="3">
        <v>54658.81</v>
      </c>
      <c r="I3586" s="1" t="s">
        <v>18</v>
      </c>
      <c r="J3586" s="1" t="s">
        <v>27</v>
      </c>
      <c r="K3586" s="1" t="s">
        <v>28</v>
      </c>
      <c r="L3586" s="1" t="s">
        <v>20</v>
      </c>
      <c r="M3586" s="1" t="s">
        <v>53</v>
      </c>
      <c r="N3586" s="1" t="s">
        <v>29</v>
      </c>
      <c r="O3586" s="1" t="s">
        <v>20</v>
      </c>
      <c r="P3586" s="1" t="str">
        <f>IFERROR( LOOKUP(Table1[[#This Row],[Age]],$AO$3:$AO$8,$AP$3:$AP$8), "Out of Range")</f>
        <v>45-55</v>
      </c>
      <c r="Q3586" s="1" t="str">
        <f>TEXT(Table1[[#This Row],[Date Joined]],"DD")</f>
        <v>07</v>
      </c>
      <c r="R3586" s="1" t="str">
        <f>TEXT(Table1[[#This Row],[Date Joined]],"MMM")</f>
        <v>Dec</v>
      </c>
      <c r="S3586" s="1" t="str">
        <f>TEXT(Table1[[#This Row],[Date Joined]],"YYYY")</f>
        <v>2017</v>
      </c>
    </row>
    <row r="3587" spans="1:19" x14ac:dyDescent="0.3">
      <c r="A3587" s="1" t="s">
        <v>1343</v>
      </c>
      <c r="B3587" s="1" t="s">
        <v>93</v>
      </c>
      <c r="C3587" s="1" t="s">
        <v>24</v>
      </c>
      <c r="D3587" s="2">
        <v>33</v>
      </c>
      <c r="E3587" s="1" t="s">
        <v>16</v>
      </c>
      <c r="F3587" s="1" t="s">
        <v>17</v>
      </c>
      <c r="G3587" s="28">
        <v>42932</v>
      </c>
      <c r="H3587" s="3">
        <v>62270.99</v>
      </c>
      <c r="I3587" s="1" t="s">
        <v>18</v>
      </c>
      <c r="J3587" s="1" t="s">
        <v>32</v>
      </c>
      <c r="K3587" s="1" t="s">
        <v>28</v>
      </c>
      <c r="L3587" s="1" t="s">
        <v>20</v>
      </c>
      <c r="M3587" s="1" t="s">
        <v>22</v>
      </c>
      <c r="N3587" s="1" t="s">
        <v>22</v>
      </c>
      <c r="O3587" s="1" t="s">
        <v>20</v>
      </c>
      <c r="P3587" s="1" t="str">
        <f>IFERROR( LOOKUP(Table1[[#This Row],[Age]],$AO$3:$AO$8,$AP$3:$AP$8), "Out of Range")</f>
        <v>26-35</v>
      </c>
      <c r="Q3587" s="1" t="str">
        <f>TEXT(Table1[[#This Row],[Date Joined]],"DD")</f>
        <v>16</v>
      </c>
      <c r="R3587" s="1" t="str">
        <f>TEXT(Table1[[#This Row],[Date Joined]],"MMM")</f>
        <v>Jul</v>
      </c>
      <c r="S3587" s="1" t="str">
        <f>TEXT(Table1[[#This Row],[Date Joined]],"YYYY")</f>
        <v>2017</v>
      </c>
    </row>
    <row r="3588" spans="1:19" x14ac:dyDescent="0.3">
      <c r="A3588" s="1" t="s">
        <v>3695</v>
      </c>
      <c r="B3588" s="1" t="s">
        <v>62</v>
      </c>
      <c r="C3588" s="1" t="s">
        <v>24</v>
      </c>
      <c r="D3588" s="2">
        <v>35</v>
      </c>
      <c r="E3588" s="1" t="s">
        <v>16</v>
      </c>
      <c r="F3588" s="1" t="s">
        <v>17</v>
      </c>
      <c r="G3588" s="28">
        <v>43076</v>
      </c>
      <c r="H3588" s="3">
        <v>13575.79</v>
      </c>
      <c r="I3588" s="1" t="s">
        <v>18</v>
      </c>
      <c r="J3588" s="1" t="s">
        <v>27</v>
      </c>
      <c r="K3588" s="1" t="s">
        <v>20</v>
      </c>
      <c r="L3588" s="1" t="s">
        <v>20</v>
      </c>
      <c r="M3588" s="1" t="s">
        <v>21</v>
      </c>
      <c r="N3588" s="1" t="s">
        <v>69</v>
      </c>
      <c r="O3588" s="1" t="s">
        <v>28</v>
      </c>
      <c r="P3588" s="1" t="str">
        <f>IFERROR( LOOKUP(Table1[[#This Row],[Age]],$AO$3:$AO$8,$AP$3:$AP$8), "Out of Range")</f>
        <v>35-45</v>
      </c>
      <c r="Q3588" s="1" t="str">
        <f>TEXT(Table1[[#This Row],[Date Joined]],"DD")</f>
        <v>07</v>
      </c>
      <c r="R3588" s="1" t="str">
        <f>TEXT(Table1[[#This Row],[Date Joined]],"MMM")</f>
        <v>Dec</v>
      </c>
      <c r="S3588" s="1" t="str">
        <f>TEXT(Table1[[#This Row],[Date Joined]],"YYYY")</f>
        <v>2017</v>
      </c>
    </row>
    <row r="3589" spans="1:19" x14ac:dyDescent="0.3">
      <c r="A3589" s="1" t="s">
        <v>1365</v>
      </c>
      <c r="B3589" s="1" t="s">
        <v>108</v>
      </c>
      <c r="C3589" s="1" t="s">
        <v>15</v>
      </c>
      <c r="D3589" s="2">
        <v>33</v>
      </c>
      <c r="E3589" s="1" t="s">
        <v>16</v>
      </c>
      <c r="F3589" s="1" t="s">
        <v>17</v>
      </c>
      <c r="G3589" s="28">
        <v>42934</v>
      </c>
      <c r="H3589" s="3">
        <v>182092.18</v>
      </c>
      <c r="I3589" s="1" t="s">
        <v>49</v>
      </c>
      <c r="J3589" s="1" t="s">
        <v>27</v>
      </c>
      <c r="K3589" s="1" t="s">
        <v>28</v>
      </c>
      <c r="L3589" s="1" t="s">
        <v>20</v>
      </c>
      <c r="M3589" s="1" t="s">
        <v>22</v>
      </c>
      <c r="N3589" s="1" t="s">
        <v>22</v>
      </c>
      <c r="O3589" s="1" t="s">
        <v>20</v>
      </c>
      <c r="P3589" s="1" t="str">
        <f>IFERROR( LOOKUP(Table1[[#This Row],[Age]],$AO$3:$AO$8,$AP$3:$AP$8), "Out of Range")</f>
        <v>26-35</v>
      </c>
      <c r="Q3589" s="1" t="str">
        <f>TEXT(Table1[[#This Row],[Date Joined]],"DD")</f>
        <v>18</v>
      </c>
      <c r="R3589" s="1" t="str">
        <f>TEXT(Table1[[#This Row],[Date Joined]],"MMM")</f>
        <v>Jul</v>
      </c>
      <c r="S3589" s="1" t="str">
        <f>TEXT(Table1[[#This Row],[Date Joined]],"YYYY")</f>
        <v>2017</v>
      </c>
    </row>
    <row r="3590" spans="1:19" x14ac:dyDescent="0.3">
      <c r="A3590" s="1" t="s">
        <v>3697</v>
      </c>
      <c r="B3590" s="1" t="s">
        <v>43</v>
      </c>
      <c r="C3590" s="1" t="s">
        <v>24</v>
      </c>
      <c r="D3590" s="2">
        <v>40</v>
      </c>
      <c r="E3590" s="1" t="s">
        <v>16</v>
      </c>
      <c r="F3590" s="1" t="s">
        <v>26</v>
      </c>
      <c r="G3590" s="28">
        <v>43076</v>
      </c>
      <c r="H3590" s="3">
        <v>170324.69</v>
      </c>
      <c r="I3590" s="1" t="s">
        <v>31</v>
      </c>
      <c r="J3590" s="1" t="s">
        <v>27</v>
      </c>
      <c r="K3590" s="1" t="s">
        <v>20</v>
      </c>
      <c r="L3590" s="1" t="s">
        <v>20</v>
      </c>
      <c r="M3590" s="1" t="s">
        <v>21</v>
      </c>
      <c r="N3590" s="1" t="s">
        <v>38</v>
      </c>
      <c r="O3590" s="1" t="s">
        <v>20</v>
      </c>
      <c r="P3590" s="1" t="str">
        <f>IFERROR( LOOKUP(Table1[[#This Row],[Age]],$AO$3:$AO$8,$AP$3:$AP$8), "Out of Range")</f>
        <v>35-45</v>
      </c>
      <c r="Q3590" s="1" t="str">
        <f>TEXT(Table1[[#This Row],[Date Joined]],"DD")</f>
        <v>07</v>
      </c>
      <c r="R3590" s="1" t="str">
        <f>TEXT(Table1[[#This Row],[Date Joined]],"MMM")</f>
        <v>Dec</v>
      </c>
      <c r="S3590" s="1" t="str">
        <f>TEXT(Table1[[#This Row],[Date Joined]],"YYYY")</f>
        <v>2017</v>
      </c>
    </row>
    <row r="3591" spans="1:19" x14ac:dyDescent="0.3">
      <c r="A3591" s="1" t="s">
        <v>3698</v>
      </c>
      <c r="B3591" s="1" t="s">
        <v>62</v>
      </c>
      <c r="C3591" s="1" t="s">
        <v>24</v>
      </c>
      <c r="D3591" s="2">
        <v>34</v>
      </c>
      <c r="E3591" s="1" t="s">
        <v>16</v>
      </c>
      <c r="F3591" s="1" t="s">
        <v>26</v>
      </c>
      <c r="G3591" s="28">
        <v>43076</v>
      </c>
      <c r="H3591" s="3">
        <v>83138.960000000006</v>
      </c>
      <c r="I3591" s="1" t="s">
        <v>18</v>
      </c>
      <c r="J3591" s="1" t="s">
        <v>22</v>
      </c>
      <c r="K3591" s="1" t="s">
        <v>20</v>
      </c>
      <c r="L3591" s="1" t="s">
        <v>20</v>
      </c>
      <c r="M3591" s="1" t="s">
        <v>21</v>
      </c>
      <c r="N3591" s="1" t="s">
        <v>69</v>
      </c>
      <c r="O3591" s="1" t="s">
        <v>28</v>
      </c>
      <c r="P3591" s="1" t="str">
        <f>IFERROR( LOOKUP(Table1[[#This Row],[Age]],$AO$3:$AO$8,$AP$3:$AP$8), "Out of Range")</f>
        <v>26-35</v>
      </c>
      <c r="Q3591" s="1" t="str">
        <f>TEXT(Table1[[#This Row],[Date Joined]],"DD")</f>
        <v>07</v>
      </c>
      <c r="R3591" s="1" t="str">
        <f>TEXT(Table1[[#This Row],[Date Joined]],"MMM")</f>
        <v>Dec</v>
      </c>
      <c r="S3591" s="1" t="str">
        <f>TEXT(Table1[[#This Row],[Date Joined]],"YYYY")</f>
        <v>2017</v>
      </c>
    </row>
    <row r="3592" spans="1:19" x14ac:dyDescent="0.3">
      <c r="A3592" s="1" t="s">
        <v>3699</v>
      </c>
      <c r="B3592" s="1" t="s">
        <v>30</v>
      </c>
      <c r="C3592" s="1" t="s">
        <v>15</v>
      </c>
      <c r="D3592" s="2">
        <v>39</v>
      </c>
      <c r="E3592" s="1" t="s">
        <v>16</v>
      </c>
      <c r="F3592" s="1" t="s">
        <v>17</v>
      </c>
      <c r="G3592" s="28">
        <v>43076</v>
      </c>
      <c r="H3592" s="3">
        <v>20930.689999999999</v>
      </c>
      <c r="I3592" s="1" t="s">
        <v>18</v>
      </c>
      <c r="J3592" s="1" t="s">
        <v>32</v>
      </c>
      <c r="K3592" s="1" t="s">
        <v>20</v>
      </c>
      <c r="L3592" s="1" t="s">
        <v>20</v>
      </c>
      <c r="M3592" s="1" t="s">
        <v>22</v>
      </c>
      <c r="N3592" s="1" t="s">
        <v>22</v>
      </c>
      <c r="O3592" s="1" t="s">
        <v>20</v>
      </c>
      <c r="P3592" s="1" t="str">
        <f>IFERROR( LOOKUP(Table1[[#This Row],[Age]],$AO$3:$AO$8,$AP$3:$AP$8), "Out of Range")</f>
        <v>35-45</v>
      </c>
      <c r="Q3592" s="1" t="str">
        <f>TEXT(Table1[[#This Row],[Date Joined]],"DD")</f>
        <v>07</v>
      </c>
      <c r="R3592" s="1" t="str">
        <f>TEXT(Table1[[#This Row],[Date Joined]],"MMM")</f>
        <v>Dec</v>
      </c>
      <c r="S3592" s="1" t="str">
        <f>TEXT(Table1[[#This Row],[Date Joined]],"YYYY")</f>
        <v>2017</v>
      </c>
    </row>
    <row r="3593" spans="1:19" x14ac:dyDescent="0.3">
      <c r="A3593" s="1" t="s">
        <v>3700</v>
      </c>
      <c r="B3593" s="1" t="s">
        <v>95</v>
      </c>
      <c r="C3593" s="1" t="s">
        <v>24</v>
      </c>
      <c r="D3593" s="2">
        <v>41</v>
      </c>
      <c r="E3593" s="1" t="s">
        <v>16</v>
      </c>
      <c r="F3593" s="1" t="s">
        <v>17</v>
      </c>
      <c r="G3593" s="28">
        <v>43076</v>
      </c>
      <c r="H3593" s="3">
        <v>123674.42</v>
      </c>
      <c r="I3593" s="1" t="s">
        <v>18</v>
      </c>
      <c r="J3593" s="1" t="s">
        <v>27</v>
      </c>
      <c r="K3593" s="1" t="s">
        <v>28</v>
      </c>
      <c r="L3593" s="1" t="s">
        <v>20</v>
      </c>
      <c r="M3593" s="1" t="s">
        <v>21</v>
      </c>
      <c r="N3593" s="1" t="s">
        <v>22</v>
      </c>
      <c r="O3593" s="1" t="s">
        <v>20</v>
      </c>
      <c r="P3593" s="1" t="str">
        <f>IFERROR( LOOKUP(Table1[[#This Row],[Age]],$AO$3:$AO$8,$AP$3:$AP$8), "Out of Range")</f>
        <v>35-45</v>
      </c>
      <c r="Q3593" s="1" t="str">
        <f>TEXT(Table1[[#This Row],[Date Joined]],"DD")</f>
        <v>07</v>
      </c>
      <c r="R3593" s="1" t="str">
        <f>TEXT(Table1[[#This Row],[Date Joined]],"MMM")</f>
        <v>Dec</v>
      </c>
      <c r="S3593" s="1" t="str">
        <f>TEXT(Table1[[#This Row],[Date Joined]],"YYYY")</f>
        <v>2017</v>
      </c>
    </row>
    <row r="3594" spans="1:19" x14ac:dyDescent="0.3">
      <c r="A3594" s="1" t="s">
        <v>1395</v>
      </c>
      <c r="B3594" s="1" t="s">
        <v>81</v>
      </c>
      <c r="C3594" s="1" t="s">
        <v>24</v>
      </c>
      <c r="D3594" s="2">
        <v>33</v>
      </c>
      <c r="E3594" s="1" t="s">
        <v>16</v>
      </c>
      <c r="F3594" s="1" t="s">
        <v>17</v>
      </c>
      <c r="G3594" s="28">
        <v>42937</v>
      </c>
      <c r="H3594" s="3">
        <v>35633.870000000003</v>
      </c>
      <c r="I3594" s="1" t="s">
        <v>31</v>
      </c>
      <c r="J3594" s="1" t="s">
        <v>32</v>
      </c>
      <c r="K3594" s="1" t="s">
        <v>28</v>
      </c>
      <c r="L3594" s="1" t="s">
        <v>20</v>
      </c>
      <c r="M3594" s="1" t="s">
        <v>53</v>
      </c>
      <c r="N3594" s="1" t="s">
        <v>22</v>
      </c>
      <c r="O3594" s="1" t="s">
        <v>20</v>
      </c>
      <c r="P3594" s="1" t="str">
        <f>IFERROR( LOOKUP(Table1[[#This Row],[Age]],$AO$3:$AO$8,$AP$3:$AP$8), "Out of Range")</f>
        <v>26-35</v>
      </c>
      <c r="Q3594" s="1" t="str">
        <f>TEXT(Table1[[#This Row],[Date Joined]],"DD")</f>
        <v>21</v>
      </c>
      <c r="R3594" s="1" t="str">
        <f>TEXT(Table1[[#This Row],[Date Joined]],"MMM")</f>
        <v>Jul</v>
      </c>
      <c r="S3594" s="1" t="str">
        <f>TEXT(Table1[[#This Row],[Date Joined]],"YYYY")</f>
        <v>2017</v>
      </c>
    </row>
    <row r="3595" spans="1:19" x14ac:dyDescent="0.3">
      <c r="A3595" s="1" t="s">
        <v>3702</v>
      </c>
      <c r="B3595" s="1" t="s">
        <v>105</v>
      </c>
      <c r="C3595" s="1" t="s">
        <v>15</v>
      </c>
      <c r="D3595" s="2">
        <v>42</v>
      </c>
      <c r="E3595" s="1" t="s">
        <v>16</v>
      </c>
      <c r="F3595" s="1" t="s">
        <v>17</v>
      </c>
      <c r="G3595" s="28">
        <v>43076</v>
      </c>
      <c r="H3595" s="3">
        <v>106296.13</v>
      </c>
      <c r="I3595" s="1" t="s">
        <v>31</v>
      </c>
      <c r="J3595" s="1" t="s">
        <v>19</v>
      </c>
      <c r="K3595" s="1" t="s">
        <v>28</v>
      </c>
      <c r="L3595" s="1" t="s">
        <v>20</v>
      </c>
      <c r="M3595" s="1" t="s">
        <v>21</v>
      </c>
      <c r="N3595" s="1" t="s">
        <v>69</v>
      </c>
      <c r="O3595" s="1" t="s">
        <v>20</v>
      </c>
      <c r="P3595" s="1" t="str">
        <f>IFERROR( LOOKUP(Table1[[#This Row],[Age]],$AO$3:$AO$8,$AP$3:$AP$8), "Out of Range")</f>
        <v>35-45</v>
      </c>
      <c r="Q3595" s="1" t="str">
        <f>TEXT(Table1[[#This Row],[Date Joined]],"DD")</f>
        <v>07</v>
      </c>
      <c r="R3595" s="1" t="str">
        <f>TEXT(Table1[[#This Row],[Date Joined]],"MMM")</f>
        <v>Dec</v>
      </c>
      <c r="S3595" s="1" t="str">
        <f>TEXT(Table1[[#This Row],[Date Joined]],"YYYY")</f>
        <v>2017</v>
      </c>
    </row>
    <row r="3596" spans="1:19" x14ac:dyDescent="0.3">
      <c r="A3596" s="1" t="s">
        <v>3703</v>
      </c>
      <c r="B3596" s="1" t="s">
        <v>37</v>
      </c>
      <c r="C3596" s="1" t="s">
        <v>24</v>
      </c>
      <c r="D3596" s="2">
        <v>36</v>
      </c>
      <c r="E3596" s="1" t="s">
        <v>16</v>
      </c>
      <c r="F3596" s="1" t="s">
        <v>26</v>
      </c>
      <c r="G3596" s="28">
        <v>43076</v>
      </c>
      <c r="H3596" s="3">
        <v>108548.25</v>
      </c>
      <c r="I3596" s="1" t="s">
        <v>18</v>
      </c>
      <c r="J3596" s="1" t="s">
        <v>27</v>
      </c>
      <c r="K3596" s="1" t="s">
        <v>28</v>
      </c>
      <c r="L3596" s="1" t="s">
        <v>28</v>
      </c>
      <c r="M3596" s="1" t="s">
        <v>22</v>
      </c>
      <c r="N3596" s="1" t="s">
        <v>22</v>
      </c>
      <c r="O3596" s="1" t="s">
        <v>20</v>
      </c>
      <c r="P3596" s="1" t="str">
        <f>IFERROR( LOOKUP(Table1[[#This Row],[Age]],$AO$3:$AO$8,$AP$3:$AP$8), "Out of Range")</f>
        <v>35-45</v>
      </c>
      <c r="Q3596" s="1" t="str">
        <f>TEXT(Table1[[#This Row],[Date Joined]],"DD")</f>
        <v>07</v>
      </c>
      <c r="R3596" s="1" t="str">
        <f>TEXT(Table1[[#This Row],[Date Joined]],"MMM")</f>
        <v>Dec</v>
      </c>
      <c r="S3596" s="1" t="str">
        <f>TEXT(Table1[[#This Row],[Date Joined]],"YYYY")</f>
        <v>2017</v>
      </c>
    </row>
    <row r="3597" spans="1:19" x14ac:dyDescent="0.3">
      <c r="A3597" s="1" t="s">
        <v>1396</v>
      </c>
      <c r="B3597" s="1" t="s">
        <v>102</v>
      </c>
      <c r="C3597" s="1" t="s">
        <v>24</v>
      </c>
      <c r="D3597" s="2">
        <v>33</v>
      </c>
      <c r="E3597" s="1" t="s">
        <v>16</v>
      </c>
      <c r="F3597" s="1" t="s">
        <v>17</v>
      </c>
      <c r="G3597" s="28">
        <v>42937</v>
      </c>
      <c r="H3597" s="3">
        <v>25173.69</v>
      </c>
      <c r="I3597" s="1" t="s">
        <v>18</v>
      </c>
      <c r="J3597" s="1" t="s">
        <v>32</v>
      </c>
      <c r="K3597" s="1" t="s">
        <v>28</v>
      </c>
      <c r="L3597" s="1" t="s">
        <v>20</v>
      </c>
      <c r="M3597" s="1" t="s">
        <v>21</v>
      </c>
      <c r="N3597" s="1" t="s">
        <v>22</v>
      </c>
      <c r="O3597" s="1" t="s">
        <v>28</v>
      </c>
      <c r="P3597" s="1" t="str">
        <f>IFERROR( LOOKUP(Table1[[#This Row],[Age]],$AO$3:$AO$8,$AP$3:$AP$8), "Out of Range")</f>
        <v>26-35</v>
      </c>
      <c r="Q3597" s="1" t="str">
        <f>TEXT(Table1[[#This Row],[Date Joined]],"DD")</f>
        <v>21</v>
      </c>
      <c r="R3597" s="1" t="str">
        <f>TEXT(Table1[[#This Row],[Date Joined]],"MMM")</f>
        <v>Jul</v>
      </c>
      <c r="S3597" s="1" t="str">
        <f>TEXT(Table1[[#This Row],[Date Joined]],"YYYY")</f>
        <v>2017</v>
      </c>
    </row>
    <row r="3598" spans="1:19" x14ac:dyDescent="0.3">
      <c r="A3598" s="1" t="s">
        <v>3705</v>
      </c>
      <c r="B3598" s="1" t="s">
        <v>74</v>
      </c>
      <c r="C3598" s="1" t="s">
        <v>24</v>
      </c>
      <c r="D3598" s="2">
        <v>37</v>
      </c>
      <c r="E3598" s="1" t="s">
        <v>16</v>
      </c>
      <c r="F3598" s="1" t="s">
        <v>17</v>
      </c>
      <c r="G3598" s="28">
        <v>43076</v>
      </c>
      <c r="H3598" s="3">
        <v>47942.51</v>
      </c>
      <c r="I3598" s="1" t="s">
        <v>18</v>
      </c>
      <c r="J3598" s="1" t="s">
        <v>27</v>
      </c>
      <c r="K3598" s="1" t="s">
        <v>28</v>
      </c>
      <c r="L3598" s="1" t="s">
        <v>20</v>
      </c>
      <c r="M3598" s="1" t="s">
        <v>21</v>
      </c>
      <c r="N3598" s="1" t="s">
        <v>22</v>
      </c>
      <c r="O3598" s="1" t="s">
        <v>20</v>
      </c>
      <c r="P3598" s="1" t="str">
        <f>IFERROR( LOOKUP(Table1[[#This Row],[Age]],$AO$3:$AO$8,$AP$3:$AP$8), "Out of Range")</f>
        <v>35-45</v>
      </c>
      <c r="Q3598" s="1" t="str">
        <f>TEXT(Table1[[#This Row],[Date Joined]],"DD")</f>
        <v>07</v>
      </c>
      <c r="R3598" s="1" t="str">
        <f>TEXT(Table1[[#This Row],[Date Joined]],"MMM")</f>
        <v>Dec</v>
      </c>
      <c r="S3598" s="1" t="str">
        <f>TEXT(Table1[[#This Row],[Date Joined]],"YYYY")</f>
        <v>2017</v>
      </c>
    </row>
    <row r="3599" spans="1:19" x14ac:dyDescent="0.3">
      <c r="A3599" s="1" t="s">
        <v>1414</v>
      </c>
      <c r="B3599" s="1" t="s">
        <v>60</v>
      </c>
      <c r="C3599" s="1" t="s">
        <v>24</v>
      </c>
      <c r="D3599" s="2">
        <v>33</v>
      </c>
      <c r="E3599" s="1" t="s">
        <v>16</v>
      </c>
      <c r="F3599" s="1" t="s">
        <v>26</v>
      </c>
      <c r="G3599" s="28">
        <v>42938</v>
      </c>
      <c r="H3599" s="3">
        <v>48383.79</v>
      </c>
      <c r="I3599" s="1" t="s">
        <v>18</v>
      </c>
      <c r="J3599" s="1" t="s">
        <v>19</v>
      </c>
      <c r="K3599" s="1" t="s">
        <v>28</v>
      </c>
      <c r="L3599" s="1" t="s">
        <v>28</v>
      </c>
      <c r="M3599" s="1" t="s">
        <v>22</v>
      </c>
      <c r="N3599" s="1" t="s">
        <v>22</v>
      </c>
      <c r="O3599" s="1" t="s">
        <v>20</v>
      </c>
      <c r="P3599" s="1" t="str">
        <f>IFERROR( LOOKUP(Table1[[#This Row],[Age]],$AO$3:$AO$8,$AP$3:$AP$8), "Out of Range")</f>
        <v>26-35</v>
      </c>
      <c r="Q3599" s="1" t="str">
        <f>TEXT(Table1[[#This Row],[Date Joined]],"DD")</f>
        <v>22</v>
      </c>
      <c r="R3599" s="1" t="str">
        <f>TEXT(Table1[[#This Row],[Date Joined]],"MMM")</f>
        <v>Jul</v>
      </c>
      <c r="S3599" s="1" t="str">
        <f>TEXT(Table1[[#This Row],[Date Joined]],"YYYY")</f>
        <v>2017</v>
      </c>
    </row>
    <row r="3600" spans="1:19" x14ac:dyDescent="0.3">
      <c r="A3600" s="1" t="s">
        <v>1454</v>
      </c>
      <c r="B3600" s="1" t="s">
        <v>47</v>
      </c>
      <c r="C3600" s="1" t="s">
        <v>24</v>
      </c>
      <c r="D3600" s="2">
        <v>33</v>
      </c>
      <c r="E3600" s="1" t="s">
        <v>16</v>
      </c>
      <c r="F3600" s="1" t="s">
        <v>17</v>
      </c>
      <c r="G3600" s="28">
        <v>42939</v>
      </c>
      <c r="H3600" s="3">
        <v>21075.69</v>
      </c>
      <c r="I3600" s="1" t="s">
        <v>49</v>
      </c>
      <c r="J3600" s="1" t="s">
        <v>32</v>
      </c>
      <c r="K3600" s="1" t="s">
        <v>28</v>
      </c>
      <c r="L3600" s="1" t="s">
        <v>20</v>
      </c>
      <c r="M3600" s="1" t="s">
        <v>21</v>
      </c>
      <c r="N3600" s="1" t="s">
        <v>29</v>
      </c>
      <c r="O3600" s="1" t="s">
        <v>20</v>
      </c>
      <c r="P3600" s="1" t="str">
        <f>IFERROR( LOOKUP(Table1[[#This Row],[Age]],$AO$3:$AO$8,$AP$3:$AP$8), "Out of Range")</f>
        <v>26-35</v>
      </c>
      <c r="Q3600" s="1" t="str">
        <f>TEXT(Table1[[#This Row],[Date Joined]],"DD")</f>
        <v>23</v>
      </c>
      <c r="R3600" s="1" t="str">
        <f>TEXT(Table1[[#This Row],[Date Joined]],"MMM")</f>
        <v>Jul</v>
      </c>
      <c r="S3600" s="1" t="str">
        <f>TEXT(Table1[[#This Row],[Date Joined]],"YYYY")</f>
        <v>2017</v>
      </c>
    </row>
    <row r="3601" spans="1:19" x14ac:dyDescent="0.3">
      <c r="A3601" s="1" t="s">
        <v>3708</v>
      </c>
      <c r="B3601" s="1" t="s">
        <v>35</v>
      </c>
      <c r="C3601" s="1" t="s">
        <v>15</v>
      </c>
      <c r="D3601" s="2">
        <v>39</v>
      </c>
      <c r="E3601" s="1" t="s">
        <v>16</v>
      </c>
      <c r="F3601" s="1" t="s">
        <v>17</v>
      </c>
      <c r="G3601" s="28">
        <v>43076</v>
      </c>
      <c r="H3601" s="3">
        <v>23626.54</v>
      </c>
      <c r="I3601" s="1" t="s">
        <v>18</v>
      </c>
      <c r="J3601" s="1" t="s">
        <v>19</v>
      </c>
      <c r="K3601" s="1" t="s">
        <v>20</v>
      </c>
      <c r="L3601" s="1" t="s">
        <v>20</v>
      </c>
      <c r="M3601" s="1" t="s">
        <v>22</v>
      </c>
      <c r="N3601" s="1" t="s">
        <v>22</v>
      </c>
      <c r="O3601" s="1" t="s">
        <v>20</v>
      </c>
      <c r="P3601" s="1" t="str">
        <f>IFERROR( LOOKUP(Table1[[#This Row],[Age]],$AO$3:$AO$8,$AP$3:$AP$8), "Out of Range")</f>
        <v>35-45</v>
      </c>
      <c r="Q3601" s="1" t="str">
        <f>TEXT(Table1[[#This Row],[Date Joined]],"DD")</f>
        <v>07</v>
      </c>
      <c r="R3601" s="1" t="str">
        <f>TEXT(Table1[[#This Row],[Date Joined]],"MMM")</f>
        <v>Dec</v>
      </c>
      <c r="S3601" s="1" t="str">
        <f>TEXT(Table1[[#This Row],[Date Joined]],"YYYY")</f>
        <v>2017</v>
      </c>
    </row>
    <row r="3602" spans="1:19" x14ac:dyDescent="0.3">
      <c r="A3602" s="1" t="s">
        <v>1475</v>
      </c>
      <c r="B3602" s="1" t="s">
        <v>23</v>
      </c>
      <c r="C3602" s="1" t="s">
        <v>15</v>
      </c>
      <c r="D3602" s="2">
        <v>33</v>
      </c>
      <c r="E3602" s="1" t="s">
        <v>16</v>
      </c>
      <c r="F3602" s="1" t="s">
        <v>26</v>
      </c>
      <c r="G3602" s="28">
        <v>42941</v>
      </c>
      <c r="H3602" s="3">
        <v>104519.33</v>
      </c>
      <c r="I3602" s="1" t="s">
        <v>18</v>
      </c>
      <c r="J3602" s="1" t="s">
        <v>32</v>
      </c>
      <c r="K3602" s="1" t="s">
        <v>28</v>
      </c>
      <c r="L3602" s="1" t="s">
        <v>20</v>
      </c>
      <c r="M3602" s="1" t="s">
        <v>21</v>
      </c>
      <c r="N3602" s="1" t="s">
        <v>22</v>
      </c>
      <c r="O3602" s="1" t="s">
        <v>20</v>
      </c>
      <c r="P3602" s="1" t="str">
        <f>IFERROR( LOOKUP(Table1[[#This Row],[Age]],$AO$3:$AO$8,$AP$3:$AP$8), "Out of Range")</f>
        <v>26-35</v>
      </c>
      <c r="Q3602" s="1" t="str">
        <f>TEXT(Table1[[#This Row],[Date Joined]],"DD")</f>
        <v>25</v>
      </c>
      <c r="R3602" s="1" t="str">
        <f>TEXT(Table1[[#This Row],[Date Joined]],"MMM")</f>
        <v>Jul</v>
      </c>
      <c r="S3602" s="1" t="str">
        <f>TEXT(Table1[[#This Row],[Date Joined]],"YYYY")</f>
        <v>2017</v>
      </c>
    </row>
    <row r="3603" spans="1:19" x14ac:dyDescent="0.3">
      <c r="A3603" s="1" t="s">
        <v>1593</v>
      </c>
      <c r="B3603" s="1" t="s">
        <v>78</v>
      </c>
      <c r="C3603" s="1" t="s">
        <v>15</v>
      </c>
      <c r="D3603" s="2">
        <v>33</v>
      </c>
      <c r="E3603" s="1" t="s">
        <v>16</v>
      </c>
      <c r="F3603" s="1" t="s">
        <v>17</v>
      </c>
      <c r="G3603" s="28">
        <v>42949</v>
      </c>
      <c r="H3603" s="3">
        <v>72971.520000000004</v>
      </c>
      <c r="I3603" s="1" t="s">
        <v>18</v>
      </c>
      <c r="J3603" s="1" t="s">
        <v>19</v>
      </c>
      <c r="K3603" s="1" t="s">
        <v>28</v>
      </c>
      <c r="L3603" s="1" t="s">
        <v>28</v>
      </c>
      <c r="M3603" s="1" t="s">
        <v>22</v>
      </c>
      <c r="N3603" s="1" t="s">
        <v>22</v>
      </c>
      <c r="O3603" s="1" t="s">
        <v>20</v>
      </c>
      <c r="P3603" s="1" t="str">
        <f>IFERROR( LOOKUP(Table1[[#This Row],[Age]],$AO$3:$AO$8,$AP$3:$AP$8), "Out of Range")</f>
        <v>26-35</v>
      </c>
      <c r="Q3603" s="1" t="str">
        <f>TEXT(Table1[[#This Row],[Date Joined]],"DD")</f>
        <v>02</v>
      </c>
      <c r="R3603" s="1" t="str">
        <f>TEXT(Table1[[#This Row],[Date Joined]],"MMM")</f>
        <v>Aug</v>
      </c>
      <c r="S3603" s="1" t="str">
        <f>TEXT(Table1[[#This Row],[Date Joined]],"YYYY")</f>
        <v>2017</v>
      </c>
    </row>
    <row r="3604" spans="1:19" x14ac:dyDescent="0.3">
      <c r="A3604" s="1" t="s">
        <v>3711</v>
      </c>
      <c r="B3604" s="1" t="s">
        <v>65</v>
      </c>
      <c r="C3604" s="1" t="s">
        <v>15</v>
      </c>
      <c r="D3604" s="2">
        <v>40</v>
      </c>
      <c r="E3604" s="1" t="s">
        <v>16</v>
      </c>
      <c r="F3604" s="1" t="s">
        <v>17</v>
      </c>
      <c r="G3604" s="28">
        <v>43076</v>
      </c>
      <c r="H3604" s="3">
        <v>27193.19</v>
      </c>
      <c r="I3604" s="1" t="s">
        <v>18</v>
      </c>
      <c r="J3604" s="1" t="s">
        <v>27</v>
      </c>
      <c r="K3604" s="1" t="s">
        <v>28</v>
      </c>
      <c r="L3604" s="1" t="s">
        <v>20</v>
      </c>
      <c r="M3604" s="1" t="s">
        <v>22</v>
      </c>
      <c r="N3604" s="1" t="s">
        <v>22</v>
      </c>
      <c r="O3604" s="1" t="s">
        <v>20</v>
      </c>
      <c r="P3604" s="1" t="str">
        <f>IFERROR( LOOKUP(Table1[[#This Row],[Age]],$AO$3:$AO$8,$AP$3:$AP$8), "Out of Range")</f>
        <v>35-45</v>
      </c>
      <c r="Q3604" s="1" t="str">
        <f>TEXT(Table1[[#This Row],[Date Joined]],"DD")</f>
        <v>07</v>
      </c>
      <c r="R3604" s="1" t="str">
        <f>TEXT(Table1[[#This Row],[Date Joined]],"MMM")</f>
        <v>Dec</v>
      </c>
      <c r="S3604" s="1" t="str">
        <f>TEXT(Table1[[#This Row],[Date Joined]],"YYYY")</f>
        <v>2017</v>
      </c>
    </row>
    <row r="3605" spans="1:19" x14ac:dyDescent="0.3">
      <c r="A3605" s="1" t="s">
        <v>3712</v>
      </c>
      <c r="B3605" s="1" t="s">
        <v>87</v>
      </c>
      <c r="C3605" s="1" t="s">
        <v>24</v>
      </c>
      <c r="D3605" s="2">
        <v>46</v>
      </c>
      <c r="E3605" s="1" t="s">
        <v>40</v>
      </c>
      <c r="F3605" s="1" t="s">
        <v>41</v>
      </c>
      <c r="G3605" s="28">
        <v>43076</v>
      </c>
      <c r="H3605" s="3">
        <v>65231.3</v>
      </c>
      <c r="I3605" s="1" t="s">
        <v>18</v>
      </c>
      <c r="J3605" s="1" t="s">
        <v>27</v>
      </c>
      <c r="K3605" s="1" t="s">
        <v>28</v>
      </c>
      <c r="L3605" s="1" t="s">
        <v>20</v>
      </c>
      <c r="M3605" s="1" t="s">
        <v>21</v>
      </c>
      <c r="N3605" s="1" t="s">
        <v>22</v>
      </c>
      <c r="O3605" s="1" t="s">
        <v>20</v>
      </c>
      <c r="P3605" s="1" t="str">
        <f>IFERROR( LOOKUP(Table1[[#This Row],[Age]],$AO$3:$AO$8,$AP$3:$AP$8), "Out of Range")</f>
        <v>45-55</v>
      </c>
      <c r="Q3605" s="1" t="str">
        <f>TEXT(Table1[[#This Row],[Date Joined]],"DD")</f>
        <v>07</v>
      </c>
      <c r="R3605" s="1" t="str">
        <f>TEXT(Table1[[#This Row],[Date Joined]],"MMM")</f>
        <v>Dec</v>
      </c>
      <c r="S3605" s="1" t="str">
        <f>TEXT(Table1[[#This Row],[Date Joined]],"YYYY")</f>
        <v>2017</v>
      </c>
    </row>
    <row r="3606" spans="1:19" x14ac:dyDescent="0.3">
      <c r="A3606" s="1" t="s">
        <v>3713</v>
      </c>
      <c r="B3606" s="1" t="s">
        <v>77</v>
      </c>
      <c r="C3606" s="1" t="s">
        <v>24</v>
      </c>
      <c r="D3606" s="2">
        <v>49</v>
      </c>
      <c r="E3606" s="1" t="s">
        <v>40</v>
      </c>
      <c r="F3606" s="1" t="s">
        <v>41</v>
      </c>
      <c r="G3606" s="28">
        <v>43076</v>
      </c>
      <c r="H3606" s="3">
        <v>71289.48</v>
      </c>
      <c r="I3606" s="1" t="s">
        <v>18</v>
      </c>
      <c r="J3606" s="1" t="s">
        <v>32</v>
      </c>
      <c r="K3606" s="1" t="s">
        <v>20</v>
      </c>
      <c r="L3606" s="1" t="s">
        <v>20</v>
      </c>
      <c r="M3606" s="1" t="s">
        <v>21</v>
      </c>
      <c r="N3606" s="1" t="s">
        <v>22</v>
      </c>
      <c r="O3606" s="1" t="s">
        <v>20</v>
      </c>
      <c r="P3606" s="1" t="str">
        <f>IFERROR( LOOKUP(Table1[[#This Row],[Age]],$AO$3:$AO$8,$AP$3:$AP$8), "Out of Range")</f>
        <v>45-55</v>
      </c>
      <c r="Q3606" s="1" t="str">
        <f>TEXT(Table1[[#This Row],[Date Joined]],"DD")</f>
        <v>07</v>
      </c>
      <c r="R3606" s="1" t="str">
        <f>TEXT(Table1[[#This Row],[Date Joined]],"MMM")</f>
        <v>Dec</v>
      </c>
      <c r="S3606" s="1" t="str">
        <f>TEXT(Table1[[#This Row],[Date Joined]],"YYYY")</f>
        <v>2017</v>
      </c>
    </row>
    <row r="3607" spans="1:19" x14ac:dyDescent="0.3">
      <c r="A3607" s="1" t="s">
        <v>3714</v>
      </c>
      <c r="B3607" s="1" t="s">
        <v>51</v>
      </c>
      <c r="C3607" s="1" t="s">
        <v>15</v>
      </c>
      <c r="D3607" s="2">
        <v>60</v>
      </c>
      <c r="E3607" s="1" t="s">
        <v>40</v>
      </c>
      <c r="F3607" s="1" t="s">
        <v>41</v>
      </c>
      <c r="G3607" s="28">
        <v>43076</v>
      </c>
      <c r="H3607" s="3">
        <v>96078.73</v>
      </c>
      <c r="I3607" s="1" t="s">
        <v>31</v>
      </c>
      <c r="J3607" s="1" t="s">
        <v>32</v>
      </c>
      <c r="K3607" s="1" t="s">
        <v>20</v>
      </c>
      <c r="L3607" s="1" t="s">
        <v>20</v>
      </c>
      <c r="M3607" s="1" t="s">
        <v>21</v>
      </c>
      <c r="N3607" s="1" t="s">
        <v>22</v>
      </c>
      <c r="O3607" s="1" t="s">
        <v>20</v>
      </c>
      <c r="P3607" s="1" t="str">
        <f>IFERROR( LOOKUP(Table1[[#This Row],[Age]],$AO$3:$AO$8,$AP$3:$AP$8), "Out of Range")</f>
        <v>55-65</v>
      </c>
      <c r="Q3607" s="1" t="str">
        <f>TEXT(Table1[[#This Row],[Date Joined]],"DD")</f>
        <v>07</v>
      </c>
      <c r="R3607" s="1" t="str">
        <f>TEXT(Table1[[#This Row],[Date Joined]],"MMM")</f>
        <v>Dec</v>
      </c>
      <c r="S3607" s="1" t="str">
        <f>TEXT(Table1[[#This Row],[Date Joined]],"YYYY")</f>
        <v>2017</v>
      </c>
    </row>
    <row r="3608" spans="1:19" x14ac:dyDescent="0.3">
      <c r="A3608" s="1" t="s">
        <v>3715</v>
      </c>
      <c r="B3608" s="1" t="s">
        <v>35</v>
      </c>
      <c r="C3608" s="1" t="s">
        <v>24</v>
      </c>
      <c r="D3608" s="2">
        <v>46</v>
      </c>
      <c r="E3608" s="1" t="s">
        <v>40</v>
      </c>
      <c r="F3608" s="1" t="s">
        <v>41</v>
      </c>
      <c r="G3608" s="28">
        <v>43076</v>
      </c>
      <c r="H3608" s="3">
        <v>118803.49</v>
      </c>
      <c r="I3608" s="1" t="s">
        <v>18</v>
      </c>
      <c r="J3608" s="1" t="s">
        <v>27</v>
      </c>
      <c r="K3608" s="1" t="s">
        <v>28</v>
      </c>
      <c r="L3608" s="1" t="s">
        <v>20</v>
      </c>
      <c r="M3608" s="1" t="s">
        <v>22</v>
      </c>
      <c r="N3608" s="1" t="s">
        <v>22</v>
      </c>
      <c r="O3608" s="1" t="s">
        <v>20</v>
      </c>
      <c r="P3608" s="1" t="str">
        <f>IFERROR( LOOKUP(Table1[[#This Row],[Age]],$AO$3:$AO$8,$AP$3:$AP$8), "Out of Range")</f>
        <v>45-55</v>
      </c>
      <c r="Q3608" s="1" t="str">
        <f>TEXT(Table1[[#This Row],[Date Joined]],"DD")</f>
        <v>07</v>
      </c>
      <c r="R3608" s="1" t="str">
        <f>TEXT(Table1[[#This Row],[Date Joined]],"MMM")</f>
        <v>Dec</v>
      </c>
      <c r="S3608" s="1" t="str">
        <f>TEXT(Table1[[#This Row],[Date Joined]],"YYYY")</f>
        <v>2017</v>
      </c>
    </row>
    <row r="3609" spans="1:19" x14ac:dyDescent="0.3">
      <c r="A3609" s="1" t="s">
        <v>3716</v>
      </c>
      <c r="B3609" s="1" t="s">
        <v>51</v>
      </c>
      <c r="C3609" s="1" t="s">
        <v>24</v>
      </c>
      <c r="D3609" s="2">
        <v>57</v>
      </c>
      <c r="E3609" s="1" t="s">
        <v>40</v>
      </c>
      <c r="F3609" s="1" t="s">
        <v>17</v>
      </c>
      <c r="G3609" s="28">
        <v>43076</v>
      </c>
      <c r="H3609" s="3">
        <v>39990.28</v>
      </c>
      <c r="I3609" s="1" t="s">
        <v>18</v>
      </c>
      <c r="J3609" s="1" t="s">
        <v>27</v>
      </c>
      <c r="K3609" s="1" t="s">
        <v>20</v>
      </c>
      <c r="L3609" s="1" t="s">
        <v>20</v>
      </c>
      <c r="M3609" s="1" t="s">
        <v>53</v>
      </c>
      <c r="N3609" s="1" t="s">
        <v>29</v>
      </c>
      <c r="O3609" s="1" t="s">
        <v>20</v>
      </c>
      <c r="P3609" s="1" t="str">
        <f>IFERROR( LOOKUP(Table1[[#This Row],[Age]],$AO$3:$AO$8,$AP$3:$AP$8), "Out of Range")</f>
        <v>55-65</v>
      </c>
      <c r="Q3609" s="1" t="str">
        <f>TEXT(Table1[[#This Row],[Date Joined]],"DD")</f>
        <v>07</v>
      </c>
      <c r="R3609" s="1" t="str">
        <f>TEXT(Table1[[#This Row],[Date Joined]],"MMM")</f>
        <v>Dec</v>
      </c>
      <c r="S3609" s="1" t="str">
        <f>TEXT(Table1[[#This Row],[Date Joined]],"YYYY")</f>
        <v>2017</v>
      </c>
    </row>
    <row r="3610" spans="1:19" x14ac:dyDescent="0.3">
      <c r="A3610" s="1" t="s">
        <v>3717</v>
      </c>
      <c r="B3610" s="1" t="s">
        <v>98</v>
      </c>
      <c r="C3610" s="1" t="s">
        <v>15</v>
      </c>
      <c r="D3610" s="2">
        <v>39</v>
      </c>
      <c r="E3610" s="1" t="s">
        <v>40</v>
      </c>
      <c r="F3610" s="1" t="s">
        <v>41</v>
      </c>
      <c r="G3610" s="28">
        <v>43076</v>
      </c>
      <c r="H3610" s="3">
        <v>111604.46</v>
      </c>
      <c r="I3610" s="1" t="s">
        <v>18</v>
      </c>
      <c r="J3610" s="1" t="s">
        <v>32</v>
      </c>
      <c r="K3610" s="1" t="s">
        <v>20</v>
      </c>
      <c r="L3610" s="1" t="s">
        <v>20</v>
      </c>
      <c r="M3610" s="1" t="s">
        <v>22</v>
      </c>
      <c r="N3610" s="1" t="s">
        <v>22</v>
      </c>
      <c r="O3610" s="1" t="s">
        <v>20</v>
      </c>
      <c r="P3610" s="1" t="str">
        <f>IFERROR( LOOKUP(Table1[[#This Row],[Age]],$AO$3:$AO$8,$AP$3:$AP$8), "Out of Range")</f>
        <v>35-45</v>
      </c>
      <c r="Q3610" s="1" t="str">
        <f>TEXT(Table1[[#This Row],[Date Joined]],"DD")</f>
        <v>07</v>
      </c>
      <c r="R3610" s="1" t="str">
        <f>TEXT(Table1[[#This Row],[Date Joined]],"MMM")</f>
        <v>Dec</v>
      </c>
      <c r="S3610" s="1" t="str">
        <f>TEXT(Table1[[#This Row],[Date Joined]],"YYYY")</f>
        <v>2017</v>
      </c>
    </row>
    <row r="3611" spans="1:19" x14ac:dyDescent="0.3">
      <c r="A3611" s="1" t="s">
        <v>1611</v>
      </c>
      <c r="B3611" s="1" t="s">
        <v>91</v>
      </c>
      <c r="C3611" s="1" t="s">
        <v>24</v>
      </c>
      <c r="D3611" s="2">
        <v>33</v>
      </c>
      <c r="E3611" s="1" t="s">
        <v>25</v>
      </c>
      <c r="F3611" s="1" t="s">
        <v>26</v>
      </c>
      <c r="G3611" s="28">
        <v>42950</v>
      </c>
      <c r="H3611" s="3">
        <v>88245.04</v>
      </c>
      <c r="I3611" s="1" t="s">
        <v>18</v>
      </c>
      <c r="J3611" s="1" t="s">
        <v>27</v>
      </c>
      <c r="K3611" s="1" t="s">
        <v>20</v>
      </c>
      <c r="L3611" s="1" t="s">
        <v>20</v>
      </c>
      <c r="M3611" s="1" t="s">
        <v>21</v>
      </c>
      <c r="N3611" s="1" t="s">
        <v>22</v>
      </c>
      <c r="O3611" s="1" t="s">
        <v>20</v>
      </c>
      <c r="P3611" s="1" t="str">
        <f>IFERROR( LOOKUP(Table1[[#This Row],[Age]],$AO$3:$AO$8,$AP$3:$AP$8), "Out of Range")</f>
        <v>26-35</v>
      </c>
      <c r="Q3611" s="1" t="str">
        <f>TEXT(Table1[[#This Row],[Date Joined]],"DD")</f>
        <v>03</v>
      </c>
      <c r="R3611" s="1" t="str">
        <f>TEXT(Table1[[#This Row],[Date Joined]],"MMM")</f>
        <v>Aug</v>
      </c>
      <c r="S3611" s="1" t="str">
        <f>TEXT(Table1[[#This Row],[Date Joined]],"YYYY")</f>
        <v>2017</v>
      </c>
    </row>
    <row r="3612" spans="1:19" x14ac:dyDescent="0.3">
      <c r="A3612" s="1" t="s">
        <v>3719</v>
      </c>
      <c r="B3612" s="1" t="s">
        <v>36</v>
      </c>
      <c r="C3612" s="1" t="s">
        <v>24</v>
      </c>
      <c r="D3612" s="2">
        <v>48</v>
      </c>
      <c r="E3612" s="1" t="s">
        <v>40</v>
      </c>
      <c r="F3612" s="1" t="s">
        <v>41</v>
      </c>
      <c r="G3612" s="28">
        <v>43076</v>
      </c>
      <c r="H3612" s="3">
        <v>94760.25</v>
      </c>
      <c r="I3612" s="1" t="s">
        <v>49</v>
      </c>
      <c r="J3612" s="1" t="s">
        <v>27</v>
      </c>
      <c r="K3612" s="1" t="s">
        <v>28</v>
      </c>
      <c r="L3612" s="1" t="s">
        <v>20</v>
      </c>
      <c r="M3612" s="1" t="s">
        <v>22</v>
      </c>
      <c r="N3612" s="1" t="s">
        <v>22</v>
      </c>
      <c r="O3612" s="1" t="s">
        <v>20</v>
      </c>
      <c r="P3612" s="1" t="str">
        <f>IFERROR( LOOKUP(Table1[[#This Row],[Age]],$AO$3:$AO$8,$AP$3:$AP$8), "Out of Range")</f>
        <v>45-55</v>
      </c>
      <c r="Q3612" s="1" t="str">
        <f>TEXT(Table1[[#This Row],[Date Joined]],"DD")</f>
        <v>07</v>
      </c>
      <c r="R3612" s="1" t="str">
        <f>TEXT(Table1[[#This Row],[Date Joined]],"MMM")</f>
        <v>Dec</v>
      </c>
      <c r="S3612" s="1" t="str">
        <f>TEXT(Table1[[#This Row],[Date Joined]],"YYYY")</f>
        <v>2017</v>
      </c>
    </row>
    <row r="3613" spans="1:19" x14ac:dyDescent="0.3">
      <c r="A3613" s="1" t="s">
        <v>3720</v>
      </c>
      <c r="B3613" s="1" t="s">
        <v>35</v>
      </c>
      <c r="C3613" s="1" t="s">
        <v>24</v>
      </c>
      <c r="D3613" s="2">
        <v>56</v>
      </c>
      <c r="E3613" s="1" t="s">
        <v>40</v>
      </c>
      <c r="F3613" s="1" t="s">
        <v>26</v>
      </c>
      <c r="G3613" s="28">
        <v>43076</v>
      </c>
      <c r="H3613" s="3">
        <v>48942.45</v>
      </c>
      <c r="I3613" s="1" t="s">
        <v>31</v>
      </c>
      <c r="J3613" s="1" t="s">
        <v>27</v>
      </c>
      <c r="K3613" s="1" t="s">
        <v>28</v>
      </c>
      <c r="L3613" s="1" t="s">
        <v>20</v>
      </c>
      <c r="M3613" s="1" t="s">
        <v>21</v>
      </c>
      <c r="N3613" s="1" t="s">
        <v>22</v>
      </c>
      <c r="O3613" s="1" t="s">
        <v>20</v>
      </c>
      <c r="P3613" s="1" t="str">
        <f>IFERROR( LOOKUP(Table1[[#This Row],[Age]],$AO$3:$AO$8,$AP$3:$AP$8), "Out of Range")</f>
        <v>55-65</v>
      </c>
      <c r="Q3613" s="1" t="str">
        <f>TEXT(Table1[[#This Row],[Date Joined]],"DD")</f>
        <v>07</v>
      </c>
      <c r="R3613" s="1" t="str">
        <f>TEXT(Table1[[#This Row],[Date Joined]],"MMM")</f>
        <v>Dec</v>
      </c>
      <c r="S3613" s="1" t="str">
        <f>TEXT(Table1[[#This Row],[Date Joined]],"YYYY")</f>
        <v>2017</v>
      </c>
    </row>
    <row r="3614" spans="1:19" x14ac:dyDescent="0.3">
      <c r="A3614" s="1" t="s">
        <v>3721</v>
      </c>
      <c r="B3614" s="1" t="s">
        <v>101</v>
      </c>
      <c r="C3614" s="1" t="s">
        <v>24</v>
      </c>
      <c r="D3614" s="2">
        <v>34</v>
      </c>
      <c r="E3614" s="1" t="s">
        <v>16</v>
      </c>
      <c r="F3614" s="1" t="s">
        <v>17</v>
      </c>
      <c r="G3614" s="28">
        <v>43077</v>
      </c>
      <c r="H3614" s="3">
        <v>44158.69</v>
      </c>
      <c r="I3614" s="1" t="s">
        <v>49</v>
      </c>
      <c r="J3614" s="1" t="s">
        <v>32</v>
      </c>
      <c r="K3614" s="1" t="s">
        <v>20</v>
      </c>
      <c r="L3614" s="1" t="s">
        <v>20</v>
      </c>
      <c r="M3614" s="1" t="s">
        <v>21</v>
      </c>
      <c r="N3614" s="1" t="s">
        <v>38</v>
      </c>
      <c r="O3614" s="1" t="s">
        <v>20</v>
      </c>
      <c r="P3614" s="1" t="str">
        <f>IFERROR( LOOKUP(Table1[[#This Row],[Age]],$AO$3:$AO$8,$AP$3:$AP$8), "Out of Range")</f>
        <v>26-35</v>
      </c>
      <c r="Q3614" s="1" t="str">
        <f>TEXT(Table1[[#This Row],[Date Joined]],"DD")</f>
        <v>08</v>
      </c>
      <c r="R3614" s="1" t="str">
        <f>TEXT(Table1[[#This Row],[Date Joined]],"MMM")</f>
        <v>Dec</v>
      </c>
      <c r="S3614" s="1" t="str">
        <f>TEXT(Table1[[#This Row],[Date Joined]],"YYYY")</f>
        <v>2017</v>
      </c>
    </row>
    <row r="3615" spans="1:19" x14ac:dyDescent="0.3">
      <c r="A3615" s="1" t="s">
        <v>3722</v>
      </c>
      <c r="B3615" s="1" t="s">
        <v>74</v>
      </c>
      <c r="C3615" s="1" t="s">
        <v>24</v>
      </c>
      <c r="D3615" s="2">
        <v>42</v>
      </c>
      <c r="E3615" s="1" t="s">
        <v>16</v>
      </c>
      <c r="F3615" s="1" t="s">
        <v>17</v>
      </c>
      <c r="G3615" s="28">
        <v>43077</v>
      </c>
      <c r="H3615" s="3">
        <v>49710.99</v>
      </c>
      <c r="I3615" s="1" t="s">
        <v>18</v>
      </c>
      <c r="J3615" s="1" t="s">
        <v>27</v>
      </c>
      <c r="K3615" s="1" t="s">
        <v>20</v>
      </c>
      <c r="L3615" s="1" t="s">
        <v>20</v>
      </c>
      <c r="M3615" s="1" t="s">
        <v>22</v>
      </c>
      <c r="N3615" s="1" t="s">
        <v>22</v>
      </c>
      <c r="O3615" s="1" t="s">
        <v>20</v>
      </c>
      <c r="P3615" s="1" t="str">
        <f>IFERROR( LOOKUP(Table1[[#This Row],[Age]],$AO$3:$AO$8,$AP$3:$AP$8), "Out of Range")</f>
        <v>35-45</v>
      </c>
      <c r="Q3615" s="1" t="str">
        <f>TEXT(Table1[[#This Row],[Date Joined]],"DD")</f>
        <v>08</v>
      </c>
      <c r="R3615" s="1" t="str">
        <f>TEXT(Table1[[#This Row],[Date Joined]],"MMM")</f>
        <v>Dec</v>
      </c>
      <c r="S3615" s="1" t="str">
        <f>TEXT(Table1[[#This Row],[Date Joined]],"YYYY")</f>
        <v>2017</v>
      </c>
    </row>
    <row r="3616" spans="1:19" x14ac:dyDescent="0.3">
      <c r="A3616" s="1" t="s">
        <v>3723</v>
      </c>
      <c r="B3616" s="1" t="s">
        <v>39</v>
      </c>
      <c r="C3616" s="1" t="s">
        <v>15</v>
      </c>
      <c r="D3616" s="2">
        <v>36</v>
      </c>
      <c r="E3616" s="1" t="s">
        <v>16</v>
      </c>
      <c r="F3616" s="1" t="s">
        <v>17</v>
      </c>
      <c r="G3616" s="28">
        <v>43077</v>
      </c>
      <c r="H3616" s="3">
        <v>47204.55</v>
      </c>
      <c r="I3616" s="1" t="s">
        <v>49</v>
      </c>
      <c r="J3616" s="1" t="s">
        <v>32</v>
      </c>
      <c r="K3616" s="1" t="s">
        <v>20</v>
      </c>
      <c r="L3616" s="1" t="s">
        <v>20</v>
      </c>
      <c r="M3616" s="1" t="s">
        <v>21</v>
      </c>
      <c r="N3616" s="1" t="s">
        <v>22</v>
      </c>
      <c r="O3616" s="1" t="s">
        <v>20</v>
      </c>
      <c r="P3616" s="1" t="str">
        <f>IFERROR( LOOKUP(Table1[[#This Row],[Age]],$AO$3:$AO$8,$AP$3:$AP$8), "Out of Range")</f>
        <v>35-45</v>
      </c>
      <c r="Q3616" s="1" t="str">
        <f>TEXT(Table1[[#This Row],[Date Joined]],"DD")</f>
        <v>08</v>
      </c>
      <c r="R3616" s="1" t="str">
        <f>TEXT(Table1[[#This Row],[Date Joined]],"MMM")</f>
        <v>Dec</v>
      </c>
      <c r="S3616" s="1" t="str">
        <f>TEXT(Table1[[#This Row],[Date Joined]],"YYYY")</f>
        <v>2017</v>
      </c>
    </row>
    <row r="3617" spans="1:19" x14ac:dyDescent="0.3">
      <c r="A3617" s="1" t="s">
        <v>3724</v>
      </c>
      <c r="B3617" s="1" t="s">
        <v>83</v>
      </c>
      <c r="C3617" s="1" t="s">
        <v>15</v>
      </c>
      <c r="D3617" s="2">
        <v>41</v>
      </c>
      <c r="E3617" s="1" t="s">
        <v>16</v>
      </c>
      <c r="F3617" s="1" t="s">
        <v>17</v>
      </c>
      <c r="G3617" s="28">
        <v>43077</v>
      </c>
      <c r="H3617" s="3">
        <v>37183.269999999997</v>
      </c>
      <c r="I3617" s="1" t="s">
        <v>31</v>
      </c>
      <c r="J3617" s="1" t="s">
        <v>27</v>
      </c>
      <c r="K3617" s="1" t="s">
        <v>20</v>
      </c>
      <c r="L3617" s="1" t="s">
        <v>20</v>
      </c>
      <c r="M3617" s="1" t="s">
        <v>21</v>
      </c>
      <c r="N3617" s="1" t="s">
        <v>22</v>
      </c>
      <c r="O3617" s="1" t="s">
        <v>20</v>
      </c>
      <c r="P3617" s="1" t="str">
        <f>IFERROR( LOOKUP(Table1[[#This Row],[Age]],$AO$3:$AO$8,$AP$3:$AP$8), "Out of Range")</f>
        <v>35-45</v>
      </c>
      <c r="Q3617" s="1" t="str">
        <f>TEXT(Table1[[#This Row],[Date Joined]],"DD")</f>
        <v>08</v>
      </c>
      <c r="R3617" s="1" t="str">
        <f>TEXT(Table1[[#This Row],[Date Joined]],"MMM")</f>
        <v>Dec</v>
      </c>
      <c r="S3617" s="1" t="str">
        <f>TEXT(Table1[[#This Row],[Date Joined]],"YYYY")</f>
        <v>2017</v>
      </c>
    </row>
    <row r="3618" spans="1:19" x14ac:dyDescent="0.3">
      <c r="A3618" s="1" t="s">
        <v>3725</v>
      </c>
      <c r="B3618" s="1" t="s">
        <v>33</v>
      </c>
      <c r="C3618" s="1" t="s">
        <v>15</v>
      </c>
      <c r="D3618" s="2">
        <v>45</v>
      </c>
      <c r="E3618" s="1" t="s">
        <v>40</v>
      </c>
      <c r="F3618" s="1" t="s">
        <v>17</v>
      </c>
      <c r="G3618" s="28">
        <v>43077</v>
      </c>
      <c r="H3618" s="3">
        <v>133617.85</v>
      </c>
      <c r="I3618" s="1" t="s">
        <v>31</v>
      </c>
      <c r="J3618" s="1" t="s">
        <v>32</v>
      </c>
      <c r="K3618" s="1" t="s">
        <v>20</v>
      </c>
      <c r="L3618" s="1" t="s">
        <v>20</v>
      </c>
      <c r="M3618" s="1" t="s">
        <v>21</v>
      </c>
      <c r="N3618" s="1" t="s">
        <v>22</v>
      </c>
      <c r="O3618" s="1" t="s">
        <v>20</v>
      </c>
      <c r="P3618" s="1" t="str">
        <f>IFERROR( LOOKUP(Table1[[#This Row],[Age]],$AO$3:$AO$8,$AP$3:$AP$8), "Out of Range")</f>
        <v>45-55</v>
      </c>
      <c r="Q3618" s="1" t="str">
        <f>TEXT(Table1[[#This Row],[Date Joined]],"DD")</f>
        <v>08</v>
      </c>
      <c r="R3618" s="1" t="str">
        <f>TEXT(Table1[[#This Row],[Date Joined]],"MMM")</f>
        <v>Dec</v>
      </c>
      <c r="S3618" s="1" t="str">
        <f>TEXT(Table1[[#This Row],[Date Joined]],"YYYY")</f>
        <v>2017</v>
      </c>
    </row>
    <row r="3619" spans="1:19" x14ac:dyDescent="0.3">
      <c r="A3619" s="1" t="s">
        <v>3726</v>
      </c>
      <c r="B3619" s="1" t="s">
        <v>77</v>
      </c>
      <c r="C3619" s="1" t="s">
        <v>24</v>
      </c>
      <c r="D3619" s="2">
        <v>49</v>
      </c>
      <c r="E3619" s="1" t="s">
        <v>40</v>
      </c>
      <c r="F3619" s="1" t="s">
        <v>41</v>
      </c>
      <c r="G3619" s="28">
        <v>43077</v>
      </c>
      <c r="H3619" s="3">
        <v>57383.45</v>
      </c>
      <c r="I3619" s="1" t="s">
        <v>18</v>
      </c>
      <c r="J3619" s="1" t="s">
        <v>27</v>
      </c>
      <c r="K3619" s="1" t="s">
        <v>20</v>
      </c>
      <c r="L3619" s="1" t="s">
        <v>20</v>
      </c>
      <c r="M3619" s="1" t="s">
        <v>21</v>
      </c>
      <c r="N3619" s="1" t="s">
        <v>22</v>
      </c>
      <c r="O3619" s="1" t="s">
        <v>20</v>
      </c>
      <c r="P3619" s="1" t="str">
        <f>IFERROR( LOOKUP(Table1[[#This Row],[Age]],$AO$3:$AO$8,$AP$3:$AP$8), "Out of Range")</f>
        <v>45-55</v>
      </c>
      <c r="Q3619" s="1" t="str">
        <f>TEXT(Table1[[#This Row],[Date Joined]],"DD")</f>
        <v>08</v>
      </c>
      <c r="R3619" s="1" t="str">
        <f>TEXT(Table1[[#This Row],[Date Joined]],"MMM")</f>
        <v>Dec</v>
      </c>
      <c r="S3619" s="1" t="str">
        <f>TEXT(Table1[[#This Row],[Date Joined]],"YYYY")</f>
        <v>2017</v>
      </c>
    </row>
    <row r="3620" spans="1:19" x14ac:dyDescent="0.3">
      <c r="A3620" s="1" t="s">
        <v>3727</v>
      </c>
      <c r="B3620" s="1" t="s">
        <v>79</v>
      </c>
      <c r="C3620" s="1" t="s">
        <v>15</v>
      </c>
      <c r="D3620" s="2">
        <v>48</v>
      </c>
      <c r="E3620" s="1" t="s">
        <v>40</v>
      </c>
      <c r="F3620" s="1" t="s">
        <v>41</v>
      </c>
      <c r="G3620" s="28">
        <v>43077</v>
      </c>
      <c r="H3620" s="3">
        <v>65267.54</v>
      </c>
      <c r="I3620" s="1" t="s">
        <v>18</v>
      </c>
      <c r="J3620" s="1" t="s">
        <v>27</v>
      </c>
      <c r="K3620" s="1" t="s">
        <v>20</v>
      </c>
      <c r="L3620" s="1" t="s">
        <v>20</v>
      </c>
      <c r="M3620" s="1" t="s">
        <v>21</v>
      </c>
      <c r="N3620" s="1" t="s">
        <v>22</v>
      </c>
      <c r="O3620" s="1" t="s">
        <v>20</v>
      </c>
      <c r="P3620" s="1" t="str">
        <f>IFERROR( LOOKUP(Table1[[#This Row],[Age]],$AO$3:$AO$8,$AP$3:$AP$8), "Out of Range")</f>
        <v>45-55</v>
      </c>
      <c r="Q3620" s="1" t="str">
        <f>TEXT(Table1[[#This Row],[Date Joined]],"DD")</f>
        <v>08</v>
      </c>
      <c r="R3620" s="1" t="str">
        <f>TEXT(Table1[[#This Row],[Date Joined]],"MMM")</f>
        <v>Dec</v>
      </c>
      <c r="S3620" s="1" t="str">
        <f>TEXT(Table1[[#This Row],[Date Joined]],"YYYY")</f>
        <v>2017</v>
      </c>
    </row>
    <row r="3621" spans="1:19" x14ac:dyDescent="0.3">
      <c r="A3621" s="1" t="s">
        <v>3728</v>
      </c>
      <c r="B3621" s="1" t="s">
        <v>36</v>
      </c>
      <c r="C3621" s="1" t="s">
        <v>15</v>
      </c>
      <c r="D3621" s="2">
        <v>44</v>
      </c>
      <c r="E3621" s="1" t="s">
        <v>40</v>
      </c>
      <c r="F3621" s="1" t="s">
        <v>26</v>
      </c>
      <c r="G3621" s="28">
        <v>43077</v>
      </c>
      <c r="H3621" s="3">
        <v>97548.57</v>
      </c>
      <c r="I3621" s="1" t="s">
        <v>18</v>
      </c>
      <c r="J3621" s="1" t="s">
        <v>19</v>
      </c>
      <c r="K3621" s="1" t="s">
        <v>28</v>
      </c>
      <c r="L3621" s="1" t="s">
        <v>20</v>
      </c>
      <c r="M3621" s="1" t="s">
        <v>22</v>
      </c>
      <c r="N3621" s="1" t="s">
        <v>22</v>
      </c>
      <c r="O3621" s="1" t="s">
        <v>20</v>
      </c>
      <c r="P3621" s="1" t="str">
        <f>IFERROR( LOOKUP(Table1[[#This Row],[Age]],$AO$3:$AO$8,$AP$3:$AP$8), "Out of Range")</f>
        <v>35-45</v>
      </c>
      <c r="Q3621" s="1" t="str">
        <f>TEXT(Table1[[#This Row],[Date Joined]],"DD")</f>
        <v>08</v>
      </c>
      <c r="R3621" s="1" t="str">
        <f>TEXT(Table1[[#This Row],[Date Joined]],"MMM")</f>
        <v>Dec</v>
      </c>
      <c r="S3621" s="1" t="str">
        <f>TEXT(Table1[[#This Row],[Date Joined]],"YYYY")</f>
        <v>2017</v>
      </c>
    </row>
    <row r="3622" spans="1:19" x14ac:dyDescent="0.3">
      <c r="A3622" s="1" t="s">
        <v>1648</v>
      </c>
      <c r="B3622" s="1" t="s">
        <v>103</v>
      </c>
      <c r="C3622" s="1" t="s">
        <v>15</v>
      </c>
      <c r="D3622" s="2">
        <v>33</v>
      </c>
      <c r="E3622" s="1" t="s">
        <v>16</v>
      </c>
      <c r="F3622" s="1" t="s">
        <v>41</v>
      </c>
      <c r="G3622" s="28">
        <v>42955</v>
      </c>
      <c r="H3622" s="3">
        <v>27319.46</v>
      </c>
      <c r="I3622" s="1" t="s">
        <v>18</v>
      </c>
      <c r="J3622" s="1" t="s">
        <v>27</v>
      </c>
      <c r="K3622" s="1" t="s">
        <v>28</v>
      </c>
      <c r="L3622" s="1" t="s">
        <v>20</v>
      </c>
      <c r="M3622" s="1" t="s">
        <v>21</v>
      </c>
      <c r="N3622" s="1" t="s">
        <v>22</v>
      </c>
      <c r="O3622" s="1" t="s">
        <v>20</v>
      </c>
      <c r="P3622" s="1" t="str">
        <f>IFERROR( LOOKUP(Table1[[#This Row],[Age]],$AO$3:$AO$8,$AP$3:$AP$8), "Out of Range")</f>
        <v>26-35</v>
      </c>
      <c r="Q3622" s="1" t="str">
        <f>TEXT(Table1[[#This Row],[Date Joined]],"DD")</f>
        <v>08</v>
      </c>
      <c r="R3622" s="1" t="str">
        <f>TEXT(Table1[[#This Row],[Date Joined]],"MMM")</f>
        <v>Aug</v>
      </c>
      <c r="S3622" s="1" t="str">
        <f>TEXT(Table1[[#This Row],[Date Joined]],"YYYY")</f>
        <v>2017</v>
      </c>
    </row>
    <row r="3623" spans="1:19" x14ac:dyDescent="0.3">
      <c r="A3623" s="1" t="s">
        <v>1683</v>
      </c>
      <c r="B3623" s="1" t="s">
        <v>108</v>
      </c>
      <c r="C3623" s="1" t="s">
        <v>15</v>
      </c>
      <c r="D3623" s="2">
        <v>33</v>
      </c>
      <c r="E3623" s="1" t="s">
        <v>34</v>
      </c>
      <c r="F3623" s="1" t="s">
        <v>17</v>
      </c>
      <c r="G3623" s="28">
        <v>42957</v>
      </c>
      <c r="H3623" s="3">
        <v>179518.63</v>
      </c>
      <c r="I3623" s="1" t="s">
        <v>49</v>
      </c>
      <c r="J3623" s="1" t="s">
        <v>22</v>
      </c>
      <c r="K3623" s="1" t="s">
        <v>20</v>
      </c>
      <c r="L3623" s="1" t="s">
        <v>20</v>
      </c>
      <c r="M3623" s="1" t="s">
        <v>21</v>
      </c>
      <c r="N3623" s="1" t="s">
        <v>22</v>
      </c>
      <c r="O3623" s="1" t="s">
        <v>28</v>
      </c>
      <c r="P3623" s="1" t="str">
        <f>IFERROR( LOOKUP(Table1[[#This Row],[Age]],$AO$3:$AO$8,$AP$3:$AP$8), "Out of Range")</f>
        <v>26-35</v>
      </c>
      <c r="Q3623" s="1" t="str">
        <f>TEXT(Table1[[#This Row],[Date Joined]],"DD")</f>
        <v>10</v>
      </c>
      <c r="R3623" s="1" t="str">
        <f>TEXT(Table1[[#This Row],[Date Joined]],"MMM")</f>
        <v>Aug</v>
      </c>
      <c r="S3623" s="1" t="str">
        <f>TEXT(Table1[[#This Row],[Date Joined]],"YYYY")</f>
        <v>2017</v>
      </c>
    </row>
    <row r="3624" spans="1:19" x14ac:dyDescent="0.3">
      <c r="A3624" s="1" t="s">
        <v>3731</v>
      </c>
      <c r="B3624" s="1" t="s">
        <v>74</v>
      </c>
      <c r="C3624" s="1" t="s">
        <v>24</v>
      </c>
      <c r="D3624" s="2">
        <v>54</v>
      </c>
      <c r="E3624" s="1" t="s">
        <v>40</v>
      </c>
      <c r="F3624" s="1" t="s">
        <v>41</v>
      </c>
      <c r="G3624" s="28">
        <v>43078</v>
      </c>
      <c r="H3624" s="3">
        <v>64483.040000000001</v>
      </c>
      <c r="I3624" s="1" t="s">
        <v>31</v>
      </c>
      <c r="J3624" s="1" t="s">
        <v>32</v>
      </c>
      <c r="K3624" s="1" t="s">
        <v>20</v>
      </c>
      <c r="L3624" s="1" t="s">
        <v>20</v>
      </c>
      <c r="M3624" s="1" t="s">
        <v>21</v>
      </c>
      <c r="N3624" s="1" t="s">
        <v>22</v>
      </c>
      <c r="O3624" s="1" t="s">
        <v>20</v>
      </c>
      <c r="P3624" s="1" t="str">
        <f>IFERROR( LOOKUP(Table1[[#This Row],[Age]],$AO$3:$AO$8,$AP$3:$AP$8), "Out of Range")</f>
        <v>45-55</v>
      </c>
      <c r="Q3624" s="1" t="str">
        <f>TEXT(Table1[[#This Row],[Date Joined]],"DD")</f>
        <v>09</v>
      </c>
      <c r="R3624" s="1" t="str">
        <f>TEXT(Table1[[#This Row],[Date Joined]],"MMM")</f>
        <v>Dec</v>
      </c>
      <c r="S3624" s="1" t="str">
        <f>TEXT(Table1[[#This Row],[Date Joined]],"YYYY")</f>
        <v>2017</v>
      </c>
    </row>
    <row r="3625" spans="1:19" x14ac:dyDescent="0.3">
      <c r="A3625" s="1" t="s">
        <v>3732</v>
      </c>
      <c r="B3625" s="1" t="s">
        <v>102</v>
      </c>
      <c r="C3625" s="1" t="s">
        <v>15</v>
      </c>
      <c r="D3625" s="2">
        <v>48</v>
      </c>
      <c r="E3625" s="1" t="s">
        <v>40</v>
      </c>
      <c r="F3625" s="1" t="s">
        <v>17</v>
      </c>
      <c r="G3625" s="28">
        <v>43078</v>
      </c>
      <c r="H3625" s="3">
        <v>106305.79</v>
      </c>
      <c r="I3625" s="1" t="s">
        <v>18</v>
      </c>
      <c r="J3625" s="1" t="s">
        <v>19</v>
      </c>
      <c r="K3625" s="1" t="s">
        <v>28</v>
      </c>
      <c r="L3625" s="1" t="s">
        <v>20</v>
      </c>
      <c r="M3625" s="1" t="s">
        <v>21</v>
      </c>
      <c r="N3625" s="1" t="s">
        <v>22</v>
      </c>
      <c r="O3625" s="1" t="s">
        <v>20</v>
      </c>
      <c r="P3625" s="1" t="str">
        <f>IFERROR( LOOKUP(Table1[[#This Row],[Age]],$AO$3:$AO$8,$AP$3:$AP$8), "Out of Range")</f>
        <v>45-55</v>
      </c>
      <c r="Q3625" s="1" t="str">
        <f>TEXT(Table1[[#This Row],[Date Joined]],"DD")</f>
        <v>09</v>
      </c>
      <c r="R3625" s="1" t="str">
        <f>TEXT(Table1[[#This Row],[Date Joined]],"MMM")</f>
        <v>Dec</v>
      </c>
      <c r="S3625" s="1" t="str">
        <f>TEXT(Table1[[#This Row],[Date Joined]],"YYYY")</f>
        <v>2017</v>
      </c>
    </row>
    <row r="3626" spans="1:19" x14ac:dyDescent="0.3">
      <c r="A3626" s="1" t="s">
        <v>3733</v>
      </c>
      <c r="B3626" s="1" t="s">
        <v>75</v>
      </c>
      <c r="C3626" s="1" t="s">
        <v>15</v>
      </c>
      <c r="D3626" s="2">
        <v>43</v>
      </c>
      <c r="E3626" s="1" t="s">
        <v>40</v>
      </c>
      <c r="F3626" s="1" t="s">
        <v>26</v>
      </c>
      <c r="G3626" s="28">
        <v>43078</v>
      </c>
      <c r="H3626" s="3">
        <v>44450.45</v>
      </c>
      <c r="I3626" s="1" t="s">
        <v>18</v>
      </c>
      <c r="J3626" s="1" t="s">
        <v>32</v>
      </c>
      <c r="K3626" s="1" t="s">
        <v>28</v>
      </c>
      <c r="L3626" s="1" t="s">
        <v>20</v>
      </c>
      <c r="M3626" s="1" t="s">
        <v>21</v>
      </c>
      <c r="N3626" s="1" t="s">
        <v>29</v>
      </c>
      <c r="O3626" s="1" t="s">
        <v>20</v>
      </c>
      <c r="P3626" s="1" t="str">
        <f>IFERROR( LOOKUP(Table1[[#This Row],[Age]],$AO$3:$AO$8,$AP$3:$AP$8), "Out of Range")</f>
        <v>35-45</v>
      </c>
      <c r="Q3626" s="1" t="str">
        <f>TEXT(Table1[[#This Row],[Date Joined]],"DD")</f>
        <v>09</v>
      </c>
      <c r="R3626" s="1" t="str">
        <f>TEXT(Table1[[#This Row],[Date Joined]],"MMM")</f>
        <v>Dec</v>
      </c>
      <c r="S3626" s="1" t="str">
        <f>TEXT(Table1[[#This Row],[Date Joined]],"YYYY")</f>
        <v>2017</v>
      </c>
    </row>
    <row r="3627" spans="1:19" x14ac:dyDescent="0.3">
      <c r="A3627" s="1" t="s">
        <v>3734</v>
      </c>
      <c r="B3627" s="1" t="s">
        <v>44</v>
      </c>
      <c r="C3627" s="1" t="s">
        <v>15</v>
      </c>
      <c r="D3627" s="2">
        <v>52</v>
      </c>
      <c r="E3627" s="1" t="s">
        <v>40</v>
      </c>
      <c r="F3627" s="1" t="s">
        <v>41</v>
      </c>
      <c r="G3627" s="28">
        <v>43078</v>
      </c>
      <c r="H3627" s="3">
        <v>20331.16</v>
      </c>
      <c r="I3627" s="1" t="s">
        <v>18</v>
      </c>
      <c r="J3627" s="1" t="s">
        <v>27</v>
      </c>
      <c r="K3627" s="1" t="s">
        <v>28</v>
      </c>
      <c r="L3627" s="1" t="s">
        <v>20</v>
      </c>
      <c r="M3627" s="1" t="s">
        <v>21</v>
      </c>
      <c r="N3627" s="1" t="s">
        <v>22</v>
      </c>
      <c r="O3627" s="1" t="s">
        <v>20</v>
      </c>
      <c r="P3627" s="1" t="str">
        <f>IFERROR( LOOKUP(Table1[[#This Row],[Age]],$AO$3:$AO$8,$AP$3:$AP$8), "Out of Range")</f>
        <v>45-55</v>
      </c>
      <c r="Q3627" s="1" t="str">
        <f>TEXT(Table1[[#This Row],[Date Joined]],"DD")</f>
        <v>09</v>
      </c>
      <c r="R3627" s="1" t="str">
        <f>TEXT(Table1[[#This Row],[Date Joined]],"MMM")</f>
        <v>Dec</v>
      </c>
      <c r="S3627" s="1" t="str">
        <f>TEXT(Table1[[#This Row],[Date Joined]],"YYYY")</f>
        <v>2017</v>
      </c>
    </row>
    <row r="3628" spans="1:19" x14ac:dyDescent="0.3">
      <c r="A3628" s="1" t="s">
        <v>1692</v>
      </c>
      <c r="B3628" s="1" t="s">
        <v>43</v>
      </c>
      <c r="C3628" s="1" t="s">
        <v>15</v>
      </c>
      <c r="D3628" s="2">
        <v>33</v>
      </c>
      <c r="E3628" s="1" t="s">
        <v>16</v>
      </c>
      <c r="F3628" s="1" t="s">
        <v>17</v>
      </c>
      <c r="G3628" s="28">
        <v>42958</v>
      </c>
      <c r="H3628" s="3">
        <v>53144.24</v>
      </c>
      <c r="I3628" s="1" t="s">
        <v>18</v>
      </c>
      <c r="J3628" s="1" t="s">
        <v>27</v>
      </c>
      <c r="K3628" s="1" t="s">
        <v>28</v>
      </c>
      <c r="L3628" s="1" t="s">
        <v>20</v>
      </c>
      <c r="M3628" s="1" t="s">
        <v>22</v>
      </c>
      <c r="N3628" s="1" t="s">
        <v>22</v>
      </c>
      <c r="O3628" s="1" t="s">
        <v>20</v>
      </c>
      <c r="P3628" s="1" t="str">
        <f>IFERROR( LOOKUP(Table1[[#This Row],[Age]],$AO$3:$AO$8,$AP$3:$AP$8), "Out of Range")</f>
        <v>26-35</v>
      </c>
      <c r="Q3628" s="1" t="str">
        <f>TEXT(Table1[[#This Row],[Date Joined]],"DD")</f>
        <v>11</v>
      </c>
      <c r="R3628" s="1" t="str">
        <f>TEXT(Table1[[#This Row],[Date Joined]],"MMM")</f>
        <v>Aug</v>
      </c>
      <c r="S3628" s="1" t="str">
        <f>TEXT(Table1[[#This Row],[Date Joined]],"YYYY")</f>
        <v>2017</v>
      </c>
    </row>
    <row r="3629" spans="1:19" x14ac:dyDescent="0.3">
      <c r="A3629" s="1" t="s">
        <v>1715</v>
      </c>
      <c r="B3629" s="1" t="s">
        <v>90</v>
      </c>
      <c r="C3629" s="1" t="s">
        <v>15</v>
      </c>
      <c r="D3629" s="2">
        <v>33</v>
      </c>
      <c r="E3629" s="1" t="s">
        <v>16</v>
      </c>
      <c r="F3629" s="1" t="s">
        <v>26</v>
      </c>
      <c r="G3629" s="28">
        <v>42960</v>
      </c>
      <c r="H3629" s="3">
        <v>75848.72</v>
      </c>
      <c r="I3629" s="1" t="s">
        <v>31</v>
      </c>
      <c r="J3629" s="1" t="s">
        <v>22</v>
      </c>
      <c r="K3629" s="1" t="s">
        <v>20</v>
      </c>
      <c r="L3629" s="1" t="s">
        <v>20</v>
      </c>
      <c r="M3629" s="1" t="s">
        <v>22</v>
      </c>
      <c r="N3629" s="1" t="s">
        <v>22</v>
      </c>
      <c r="O3629" s="1" t="s">
        <v>20</v>
      </c>
      <c r="P3629" s="1" t="str">
        <f>IFERROR( LOOKUP(Table1[[#This Row],[Age]],$AO$3:$AO$8,$AP$3:$AP$8), "Out of Range")</f>
        <v>26-35</v>
      </c>
      <c r="Q3629" s="1" t="str">
        <f>TEXT(Table1[[#This Row],[Date Joined]],"DD")</f>
        <v>13</v>
      </c>
      <c r="R3629" s="1" t="str">
        <f>TEXT(Table1[[#This Row],[Date Joined]],"MMM")</f>
        <v>Aug</v>
      </c>
      <c r="S3629" s="1" t="str">
        <f>TEXT(Table1[[#This Row],[Date Joined]],"YYYY")</f>
        <v>2017</v>
      </c>
    </row>
    <row r="3630" spans="1:19" x14ac:dyDescent="0.3">
      <c r="A3630" s="1" t="s">
        <v>3737</v>
      </c>
      <c r="B3630" s="1" t="s">
        <v>68</v>
      </c>
      <c r="C3630" s="1" t="s">
        <v>15</v>
      </c>
      <c r="D3630" s="2">
        <v>21</v>
      </c>
      <c r="E3630" s="1" t="s">
        <v>16</v>
      </c>
      <c r="F3630" s="1" t="s">
        <v>17</v>
      </c>
      <c r="G3630" s="28">
        <v>43079</v>
      </c>
      <c r="H3630" s="3">
        <v>32988.269999999997</v>
      </c>
      <c r="I3630" s="1" t="s">
        <v>18</v>
      </c>
      <c r="J3630" s="1" t="s">
        <v>27</v>
      </c>
      <c r="K3630" s="1" t="s">
        <v>28</v>
      </c>
      <c r="L3630" s="1" t="s">
        <v>20</v>
      </c>
      <c r="M3630" s="1" t="s">
        <v>53</v>
      </c>
      <c r="N3630" s="1" t="s">
        <v>22</v>
      </c>
      <c r="O3630" s="1" t="s">
        <v>20</v>
      </c>
      <c r="P3630" s="1" t="str">
        <f>IFERROR( LOOKUP(Table1[[#This Row],[Age]],$AO$3:$AO$8,$AP$3:$AP$8), "Out of Range")</f>
        <v>15-25</v>
      </c>
      <c r="Q3630" s="1" t="str">
        <f>TEXT(Table1[[#This Row],[Date Joined]],"DD")</f>
        <v>10</v>
      </c>
      <c r="R3630" s="1" t="str">
        <f>TEXT(Table1[[#This Row],[Date Joined]],"MMM")</f>
        <v>Dec</v>
      </c>
      <c r="S3630" s="1" t="str">
        <f>TEXT(Table1[[#This Row],[Date Joined]],"YYYY")</f>
        <v>2017</v>
      </c>
    </row>
    <row r="3631" spans="1:19" x14ac:dyDescent="0.3">
      <c r="A3631" s="1" t="s">
        <v>1767</v>
      </c>
      <c r="B3631" s="1" t="s">
        <v>83</v>
      </c>
      <c r="C3631" s="1" t="s">
        <v>24</v>
      </c>
      <c r="D3631" s="2">
        <v>33</v>
      </c>
      <c r="E3631" s="1" t="s">
        <v>16</v>
      </c>
      <c r="F3631" s="1" t="s">
        <v>26</v>
      </c>
      <c r="G3631" s="28">
        <v>42965</v>
      </c>
      <c r="H3631" s="3">
        <v>28978.12</v>
      </c>
      <c r="I3631" s="1" t="s">
        <v>18</v>
      </c>
      <c r="J3631" s="1" t="s">
        <v>19</v>
      </c>
      <c r="K3631" s="1" t="s">
        <v>28</v>
      </c>
      <c r="L3631" s="1" t="s">
        <v>20</v>
      </c>
      <c r="M3631" s="1" t="s">
        <v>21</v>
      </c>
      <c r="N3631" s="1" t="s">
        <v>38</v>
      </c>
      <c r="O3631" s="1" t="s">
        <v>20</v>
      </c>
      <c r="P3631" s="1" t="str">
        <f>IFERROR( LOOKUP(Table1[[#This Row],[Age]],$AO$3:$AO$8,$AP$3:$AP$8), "Out of Range")</f>
        <v>26-35</v>
      </c>
      <c r="Q3631" s="1" t="str">
        <f>TEXT(Table1[[#This Row],[Date Joined]],"DD")</f>
        <v>18</v>
      </c>
      <c r="R3631" s="1" t="str">
        <f>TEXT(Table1[[#This Row],[Date Joined]],"MMM")</f>
        <v>Aug</v>
      </c>
      <c r="S3631" s="1" t="str">
        <f>TEXT(Table1[[#This Row],[Date Joined]],"YYYY")</f>
        <v>2017</v>
      </c>
    </row>
    <row r="3632" spans="1:19" x14ac:dyDescent="0.3">
      <c r="A3632" s="1" t="s">
        <v>3739</v>
      </c>
      <c r="B3632" s="1" t="s">
        <v>67</v>
      </c>
      <c r="C3632" s="1" t="s">
        <v>24</v>
      </c>
      <c r="D3632" s="2">
        <v>43</v>
      </c>
      <c r="E3632" s="1" t="s">
        <v>16</v>
      </c>
      <c r="F3632" s="1" t="s">
        <v>17</v>
      </c>
      <c r="G3632" s="28">
        <v>43079</v>
      </c>
      <c r="H3632" s="3">
        <v>82613.72</v>
      </c>
      <c r="I3632" s="1" t="s">
        <v>49</v>
      </c>
      <c r="J3632" s="1" t="s">
        <v>22</v>
      </c>
      <c r="K3632" s="1" t="s">
        <v>28</v>
      </c>
      <c r="L3632" s="1" t="s">
        <v>20</v>
      </c>
      <c r="M3632" s="1" t="s">
        <v>22</v>
      </c>
      <c r="N3632" s="1" t="s">
        <v>22</v>
      </c>
      <c r="O3632" s="1" t="s">
        <v>20</v>
      </c>
      <c r="P3632" s="1" t="str">
        <f>IFERROR( LOOKUP(Table1[[#This Row],[Age]],$AO$3:$AO$8,$AP$3:$AP$8), "Out of Range")</f>
        <v>35-45</v>
      </c>
      <c r="Q3632" s="1" t="str">
        <f>TEXT(Table1[[#This Row],[Date Joined]],"DD")</f>
        <v>10</v>
      </c>
      <c r="R3632" s="1" t="str">
        <f>TEXT(Table1[[#This Row],[Date Joined]],"MMM")</f>
        <v>Dec</v>
      </c>
      <c r="S3632" s="1" t="str">
        <f>TEXT(Table1[[#This Row],[Date Joined]],"YYYY")</f>
        <v>2017</v>
      </c>
    </row>
    <row r="3633" spans="1:19" x14ac:dyDescent="0.3">
      <c r="A3633" s="1" t="s">
        <v>3740</v>
      </c>
      <c r="B3633" s="1" t="s">
        <v>35</v>
      </c>
      <c r="C3633" s="1" t="s">
        <v>15</v>
      </c>
      <c r="D3633" s="2">
        <v>38</v>
      </c>
      <c r="E3633" s="1" t="s">
        <v>16</v>
      </c>
      <c r="F3633" s="1" t="s">
        <v>17</v>
      </c>
      <c r="G3633" s="28">
        <v>43079</v>
      </c>
      <c r="H3633" s="3">
        <v>40750.6</v>
      </c>
      <c r="I3633" s="1" t="s">
        <v>18</v>
      </c>
      <c r="J3633" s="1" t="s">
        <v>27</v>
      </c>
      <c r="K3633" s="1" t="s">
        <v>20</v>
      </c>
      <c r="L3633" s="1" t="s">
        <v>28</v>
      </c>
      <c r="M3633" s="1" t="s">
        <v>53</v>
      </c>
      <c r="N3633" s="1" t="s">
        <v>22</v>
      </c>
      <c r="O3633" s="1" t="s">
        <v>20</v>
      </c>
      <c r="P3633" s="1" t="str">
        <f>IFERROR( LOOKUP(Table1[[#This Row],[Age]],$AO$3:$AO$8,$AP$3:$AP$8), "Out of Range")</f>
        <v>35-45</v>
      </c>
      <c r="Q3633" s="1" t="str">
        <f>TEXT(Table1[[#This Row],[Date Joined]],"DD")</f>
        <v>10</v>
      </c>
      <c r="R3633" s="1" t="str">
        <f>TEXT(Table1[[#This Row],[Date Joined]],"MMM")</f>
        <v>Dec</v>
      </c>
      <c r="S3633" s="1" t="str">
        <f>TEXT(Table1[[#This Row],[Date Joined]],"YYYY")</f>
        <v>2017</v>
      </c>
    </row>
    <row r="3634" spans="1:19" x14ac:dyDescent="0.3">
      <c r="A3634" s="1" t="s">
        <v>3741</v>
      </c>
      <c r="B3634" s="1" t="s">
        <v>57</v>
      </c>
      <c r="C3634" s="1" t="s">
        <v>15</v>
      </c>
      <c r="D3634" s="2">
        <v>48</v>
      </c>
      <c r="E3634" s="1" t="s">
        <v>16</v>
      </c>
      <c r="F3634" s="1" t="s">
        <v>17</v>
      </c>
      <c r="G3634" s="28">
        <v>43079</v>
      </c>
      <c r="H3634" s="3">
        <v>31715.37</v>
      </c>
      <c r="I3634" s="1" t="s">
        <v>31</v>
      </c>
      <c r="J3634" s="1" t="s">
        <v>22</v>
      </c>
      <c r="K3634" s="1" t="s">
        <v>20</v>
      </c>
      <c r="L3634" s="1" t="s">
        <v>20</v>
      </c>
      <c r="M3634" s="1" t="s">
        <v>53</v>
      </c>
      <c r="N3634" s="1" t="s">
        <v>22</v>
      </c>
      <c r="O3634" s="1" t="s">
        <v>20</v>
      </c>
      <c r="P3634" s="1" t="str">
        <f>IFERROR( LOOKUP(Table1[[#This Row],[Age]],$AO$3:$AO$8,$AP$3:$AP$8), "Out of Range")</f>
        <v>45-55</v>
      </c>
      <c r="Q3634" s="1" t="str">
        <f>TEXT(Table1[[#This Row],[Date Joined]],"DD")</f>
        <v>10</v>
      </c>
      <c r="R3634" s="1" t="str">
        <f>TEXT(Table1[[#This Row],[Date Joined]],"MMM")</f>
        <v>Dec</v>
      </c>
      <c r="S3634" s="1" t="str">
        <f>TEXT(Table1[[#This Row],[Date Joined]],"YYYY")</f>
        <v>2017</v>
      </c>
    </row>
    <row r="3635" spans="1:19" x14ac:dyDescent="0.3">
      <c r="A3635" s="1" t="s">
        <v>3742</v>
      </c>
      <c r="B3635" s="1" t="s">
        <v>44</v>
      </c>
      <c r="C3635" s="1" t="s">
        <v>24</v>
      </c>
      <c r="D3635" s="2">
        <v>49</v>
      </c>
      <c r="E3635" s="1" t="s">
        <v>16</v>
      </c>
      <c r="F3635" s="1" t="s">
        <v>17</v>
      </c>
      <c r="G3635" s="28">
        <v>43079</v>
      </c>
      <c r="H3635" s="3">
        <v>51304.61</v>
      </c>
      <c r="I3635" s="1" t="s">
        <v>18</v>
      </c>
      <c r="J3635" s="1" t="s">
        <v>32</v>
      </c>
      <c r="K3635" s="1" t="s">
        <v>28</v>
      </c>
      <c r="L3635" s="1" t="s">
        <v>28</v>
      </c>
      <c r="M3635" s="1" t="s">
        <v>21</v>
      </c>
      <c r="N3635" s="1" t="s">
        <v>29</v>
      </c>
      <c r="O3635" s="1" t="s">
        <v>20</v>
      </c>
      <c r="P3635" s="1" t="str">
        <f>IFERROR( LOOKUP(Table1[[#This Row],[Age]],$AO$3:$AO$8,$AP$3:$AP$8), "Out of Range")</f>
        <v>45-55</v>
      </c>
      <c r="Q3635" s="1" t="str">
        <f>TEXT(Table1[[#This Row],[Date Joined]],"DD")</f>
        <v>10</v>
      </c>
      <c r="R3635" s="1" t="str">
        <f>TEXT(Table1[[#This Row],[Date Joined]],"MMM")</f>
        <v>Dec</v>
      </c>
      <c r="S3635" s="1" t="str">
        <f>TEXT(Table1[[#This Row],[Date Joined]],"YYYY")</f>
        <v>2017</v>
      </c>
    </row>
    <row r="3636" spans="1:19" x14ac:dyDescent="0.3">
      <c r="A3636" s="1" t="s">
        <v>3743</v>
      </c>
      <c r="B3636" s="1" t="s">
        <v>63</v>
      </c>
      <c r="C3636" s="1" t="s">
        <v>24</v>
      </c>
      <c r="D3636" s="2">
        <v>44</v>
      </c>
      <c r="E3636" s="1" t="s">
        <v>16</v>
      </c>
      <c r="F3636" s="1" t="s">
        <v>17</v>
      </c>
      <c r="G3636" s="28">
        <v>43079</v>
      </c>
      <c r="H3636" s="3">
        <v>73460.820000000007</v>
      </c>
      <c r="I3636" s="1" t="s">
        <v>18</v>
      </c>
      <c r="J3636" s="1" t="s">
        <v>27</v>
      </c>
      <c r="K3636" s="1" t="s">
        <v>28</v>
      </c>
      <c r="L3636" s="1" t="s">
        <v>28</v>
      </c>
      <c r="M3636" s="1" t="s">
        <v>22</v>
      </c>
      <c r="N3636" s="1" t="s">
        <v>22</v>
      </c>
      <c r="O3636" s="1" t="s">
        <v>20</v>
      </c>
      <c r="P3636" s="1" t="str">
        <f>IFERROR( LOOKUP(Table1[[#This Row],[Age]],$AO$3:$AO$8,$AP$3:$AP$8), "Out of Range")</f>
        <v>35-45</v>
      </c>
      <c r="Q3636" s="1" t="str">
        <f>TEXT(Table1[[#This Row],[Date Joined]],"DD")</f>
        <v>10</v>
      </c>
      <c r="R3636" s="1" t="str">
        <f>TEXT(Table1[[#This Row],[Date Joined]],"MMM")</f>
        <v>Dec</v>
      </c>
      <c r="S3636" s="1" t="str">
        <f>TEXT(Table1[[#This Row],[Date Joined]],"YYYY")</f>
        <v>2017</v>
      </c>
    </row>
    <row r="3637" spans="1:19" x14ac:dyDescent="0.3">
      <c r="A3637" s="1" t="s">
        <v>3744</v>
      </c>
      <c r="B3637" s="1" t="s">
        <v>58</v>
      </c>
      <c r="C3637" s="1" t="s">
        <v>24</v>
      </c>
      <c r="D3637" s="2">
        <v>23</v>
      </c>
      <c r="E3637" s="1" t="s">
        <v>16</v>
      </c>
      <c r="F3637" s="1" t="s">
        <v>17</v>
      </c>
      <c r="G3637" s="28">
        <v>43079</v>
      </c>
      <c r="H3637" s="3">
        <v>66596.37</v>
      </c>
      <c r="I3637" s="1" t="s">
        <v>18</v>
      </c>
      <c r="J3637" s="1" t="s">
        <v>32</v>
      </c>
      <c r="K3637" s="1" t="s">
        <v>28</v>
      </c>
      <c r="L3637" s="1" t="s">
        <v>20</v>
      </c>
      <c r="M3637" s="1" t="s">
        <v>21</v>
      </c>
      <c r="N3637" s="1" t="s">
        <v>22</v>
      </c>
      <c r="O3637" s="1" t="s">
        <v>20</v>
      </c>
      <c r="P3637" s="1" t="str">
        <f>IFERROR( LOOKUP(Table1[[#This Row],[Age]],$AO$3:$AO$8,$AP$3:$AP$8), "Out of Range")</f>
        <v>15-25</v>
      </c>
      <c r="Q3637" s="1" t="str">
        <f>TEXT(Table1[[#This Row],[Date Joined]],"DD")</f>
        <v>10</v>
      </c>
      <c r="R3637" s="1" t="str">
        <f>TEXT(Table1[[#This Row],[Date Joined]],"MMM")</f>
        <v>Dec</v>
      </c>
      <c r="S3637" s="1" t="str">
        <f>TEXT(Table1[[#This Row],[Date Joined]],"YYYY")</f>
        <v>2017</v>
      </c>
    </row>
    <row r="3638" spans="1:19" x14ac:dyDescent="0.3">
      <c r="A3638" s="1" t="s">
        <v>1772</v>
      </c>
      <c r="B3638" s="1" t="s">
        <v>37</v>
      </c>
      <c r="C3638" s="1" t="s">
        <v>15</v>
      </c>
      <c r="D3638" s="2">
        <v>33</v>
      </c>
      <c r="E3638" s="1" t="s">
        <v>40</v>
      </c>
      <c r="F3638" s="1" t="s">
        <v>41</v>
      </c>
      <c r="G3638" s="28">
        <v>42965</v>
      </c>
      <c r="H3638" s="3">
        <v>97921.93</v>
      </c>
      <c r="I3638" s="1" t="s">
        <v>49</v>
      </c>
      <c r="J3638" s="1" t="s">
        <v>19</v>
      </c>
      <c r="K3638" s="1" t="s">
        <v>28</v>
      </c>
      <c r="L3638" s="1" t="s">
        <v>20</v>
      </c>
      <c r="M3638" s="1" t="s">
        <v>22</v>
      </c>
      <c r="N3638" s="1" t="s">
        <v>22</v>
      </c>
      <c r="O3638" s="1" t="s">
        <v>28</v>
      </c>
      <c r="P3638" s="1" t="str">
        <f>IFERROR( LOOKUP(Table1[[#This Row],[Age]],$AO$3:$AO$8,$AP$3:$AP$8), "Out of Range")</f>
        <v>26-35</v>
      </c>
      <c r="Q3638" s="1" t="str">
        <f>TEXT(Table1[[#This Row],[Date Joined]],"DD")</f>
        <v>18</v>
      </c>
      <c r="R3638" s="1" t="str">
        <f>TEXT(Table1[[#This Row],[Date Joined]],"MMM")</f>
        <v>Aug</v>
      </c>
      <c r="S3638" s="1" t="str">
        <f>TEXT(Table1[[#This Row],[Date Joined]],"YYYY")</f>
        <v>2017</v>
      </c>
    </row>
    <row r="3639" spans="1:19" x14ac:dyDescent="0.3">
      <c r="A3639" s="1" t="s">
        <v>3746</v>
      </c>
      <c r="B3639" s="1" t="s">
        <v>75</v>
      </c>
      <c r="C3639" s="1" t="s">
        <v>24</v>
      </c>
      <c r="D3639" s="2">
        <v>40</v>
      </c>
      <c r="E3639" s="1" t="s">
        <v>16</v>
      </c>
      <c r="F3639" s="1" t="s">
        <v>17</v>
      </c>
      <c r="G3639" s="28">
        <v>43079</v>
      </c>
      <c r="H3639" s="3">
        <v>15322.33</v>
      </c>
      <c r="I3639" s="1" t="s">
        <v>18</v>
      </c>
      <c r="J3639" s="1" t="s">
        <v>27</v>
      </c>
      <c r="K3639" s="1" t="s">
        <v>28</v>
      </c>
      <c r="L3639" s="1" t="s">
        <v>20</v>
      </c>
      <c r="M3639" s="1" t="s">
        <v>22</v>
      </c>
      <c r="N3639" s="1" t="s">
        <v>22</v>
      </c>
      <c r="O3639" s="1" t="s">
        <v>20</v>
      </c>
      <c r="P3639" s="1" t="str">
        <f>IFERROR( LOOKUP(Table1[[#This Row],[Age]],$AO$3:$AO$8,$AP$3:$AP$8), "Out of Range")</f>
        <v>35-45</v>
      </c>
      <c r="Q3639" s="1" t="str">
        <f>TEXT(Table1[[#This Row],[Date Joined]],"DD")</f>
        <v>10</v>
      </c>
      <c r="R3639" s="1" t="str">
        <f>TEXT(Table1[[#This Row],[Date Joined]],"MMM")</f>
        <v>Dec</v>
      </c>
      <c r="S3639" s="1" t="str">
        <f>TEXT(Table1[[#This Row],[Date Joined]],"YYYY")</f>
        <v>2017</v>
      </c>
    </row>
    <row r="3640" spans="1:19" x14ac:dyDescent="0.3">
      <c r="A3640" s="1" t="s">
        <v>1788</v>
      </c>
      <c r="B3640" s="1" t="s">
        <v>47</v>
      </c>
      <c r="C3640" s="1" t="s">
        <v>24</v>
      </c>
      <c r="D3640" s="2">
        <v>33</v>
      </c>
      <c r="E3640" s="1" t="s">
        <v>34</v>
      </c>
      <c r="F3640" s="1" t="s">
        <v>17</v>
      </c>
      <c r="G3640" s="28">
        <v>42967</v>
      </c>
      <c r="H3640" s="3">
        <v>12343.4</v>
      </c>
      <c r="I3640" s="1" t="s">
        <v>18</v>
      </c>
      <c r="J3640" s="1" t="s">
        <v>27</v>
      </c>
      <c r="K3640" s="1" t="s">
        <v>28</v>
      </c>
      <c r="L3640" s="1" t="s">
        <v>20</v>
      </c>
      <c r="M3640" s="1" t="s">
        <v>22</v>
      </c>
      <c r="N3640" s="1" t="s">
        <v>22</v>
      </c>
      <c r="O3640" s="1" t="s">
        <v>20</v>
      </c>
      <c r="P3640" s="1" t="str">
        <f>IFERROR( LOOKUP(Table1[[#This Row],[Age]],$AO$3:$AO$8,$AP$3:$AP$8), "Out of Range")</f>
        <v>26-35</v>
      </c>
      <c r="Q3640" s="1" t="str">
        <f>TEXT(Table1[[#This Row],[Date Joined]],"DD")</f>
        <v>20</v>
      </c>
      <c r="R3640" s="1" t="str">
        <f>TEXT(Table1[[#This Row],[Date Joined]],"MMM")</f>
        <v>Aug</v>
      </c>
      <c r="S3640" s="1" t="str">
        <f>TEXT(Table1[[#This Row],[Date Joined]],"YYYY")</f>
        <v>2017</v>
      </c>
    </row>
    <row r="3641" spans="1:19" x14ac:dyDescent="0.3">
      <c r="A3641" s="1" t="s">
        <v>3748</v>
      </c>
      <c r="B3641" s="1" t="s">
        <v>87</v>
      </c>
      <c r="C3641" s="1" t="s">
        <v>15</v>
      </c>
      <c r="D3641" s="2">
        <v>35</v>
      </c>
      <c r="E3641" s="1" t="s">
        <v>16</v>
      </c>
      <c r="F3641" s="1" t="s">
        <v>26</v>
      </c>
      <c r="G3641" s="28">
        <v>43079</v>
      </c>
      <c r="H3641" s="3">
        <v>76131.37</v>
      </c>
      <c r="I3641" s="1" t="s">
        <v>18</v>
      </c>
      <c r="J3641" s="1" t="s">
        <v>32</v>
      </c>
      <c r="K3641" s="1" t="s">
        <v>20</v>
      </c>
      <c r="L3641" s="1" t="s">
        <v>20</v>
      </c>
      <c r="M3641" s="1" t="s">
        <v>21</v>
      </c>
      <c r="N3641" s="1" t="s">
        <v>22</v>
      </c>
      <c r="O3641" s="1" t="s">
        <v>20</v>
      </c>
      <c r="P3641" s="1" t="str">
        <f>IFERROR( LOOKUP(Table1[[#This Row],[Age]],$AO$3:$AO$8,$AP$3:$AP$8), "Out of Range")</f>
        <v>35-45</v>
      </c>
      <c r="Q3641" s="1" t="str">
        <f>TEXT(Table1[[#This Row],[Date Joined]],"DD")</f>
        <v>10</v>
      </c>
      <c r="R3641" s="1" t="str">
        <f>TEXT(Table1[[#This Row],[Date Joined]],"MMM")</f>
        <v>Dec</v>
      </c>
      <c r="S3641" s="1" t="str">
        <f>TEXT(Table1[[#This Row],[Date Joined]],"YYYY")</f>
        <v>2017</v>
      </c>
    </row>
    <row r="3642" spans="1:19" x14ac:dyDescent="0.3">
      <c r="A3642" s="1" t="s">
        <v>3749</v>
      </c>
      <c r="B3642" s="1" t="s">
        <v>65</v>
      </c>
      <c r="C3642" s="1" t="s">
        <v>15</v>
      </c>
      <c r="D3642" s="2">
        <v>34</v>
      </c>
      <c r="E3642" s="1" t="s">
        <v>16</v>
      </c>
      <c r="F3642" s="1" t="s">
        <v>17</v>
      </c>
      <c r="G3642" s="28">
        <v>43079</v>
      </c>
      <c r="H3642" s="3">
        <v>62149.09</v>
      </c>
      <c r="I3642" s="1" t="s">
        <v>18</v>
      </c>
      <c r="J3642" s="1" t="s">
        <v>19</v>
      </c>
      <c r="K3642" s="1" t="s">
        <v>28</v>
      </c>
      <c r="L3642" s="1" t="s">
        <v>20</v>
      </c>
      <c r="M3642" s="1" t="s">
        <v>21</v>
      </c>
      <c r="N3642" s="1" t="s">
        <v>22</v>
      </c>
      <c r="O3642" s="1" t="s">
        <v>20</v>
      </c>
      <c r="P3642" s="1" t="str">
        <f>IFERROR( LOOKUP(Table1[[#This Row],[Age]],$AO$3:$AO$8,$AP$3:$AP$8), "Out of Range")</f>
        <v>26-35</v>
      </c>
      <c r="Q3642" s="1" t="str">
        <f>TEXT(Table1[[#This Row],[Date Joined]],"DD")</f>
        <v>10</v>
      </c>
      <c r="R3642" s="1" t="str">
        <f>TEXT(Table1[[#This Row],[Date Joined]],"MMM")</f>
        <v>Dec</v>
      </c>
      <c r="S3642" s="1" t="str">
        <f>TEXT(Table1[[#This Row],[Date Joined]],"YYYY")</f>
        <v>2017</v>
      </c>
    </row>
    <row r="3643" spans="1:19" x14ac:dyDescent="0.3">
      <c r="A3643" s="1" t="s">
        <v>1799</v>
      </c>
      <c r="B3643" s="1" t="s">
        <v>36</v>
      </c>
      <c r="C3643" s="1" t="s">
        <v>24</v>
      </c>
      <c r="D3643" s="2">
        <v>33</v>
      </c>
      <c r="E3643" s="1" t="s">
        <v>16</v>
      </c>
      <c r="F3643" s="1" t="s">
        <v>17</v>
      </c>
      <c r="G3643" s="28">
        <v>42968</v>
      </c>
      <c r="H3643" s="3">
        <v>7289.07</v>
      </c>
      <c r="I3643" s="1" t="s">
        <v>31</v>
      </c>
      <c r="J3643" s="1" t="s">
        <v>27</v>
      </c>
      <c r="K3643" s="1" t="s">
        <v>28</v>
      </c>
      <c r="L3643" s="1" t="s">
        <v>20</v>
      </c>
      <c r="M3643" s="1" t="s">
        <v>22</v>
      </c>
      <c r="N3643" s="1" t="s">
        <v>22</v>
      </c>
      <c r="O3643" s="1" t="s">
        <v>20</v>
      </c>
      <c r="P3643" s="1" t="str">
        <f>IFERROR( LOOKUP(Table1[[#This Row],[Age]],$AO$3:$AO$8,$AP$3:$AP$8), "Out of Range")</f>
        <v>26-35</v>
      </c>
      <c r="Q3643" s="1" t="str">
        <f>TEXT(Table1[[#This Row],[Date Joined]],"DD")</f>
        <v>21</v>
      </c>
      <c r="R3643" s="1" t="str">
        <f>TEXT(Table1[[#This Row],[Date Joined]],"MMM")</f>
        <v>Aug</v>
      </c>
      <c r="S3643" s="1" t="str">
        <f>TEXT(Table1[[#This Row],[Date Joined]],"YYYY")</f>
        <v>2017</v>
      </c>
    </row>
    <row r="3644" spans="1:19" x14ac:dyDescent="0.3">
      <c r="A3644" s="1" t="s">
        <v>1805</v>
      </c>
      <c r="B3644" s="1" t="s">
        <v>74</v>
      </c>
      <c r="C3644" s="1" t="s">
        <v>15</v>
      </c>
      <c r="D3644" s="2">
        <v>33</v>
      </c>
      <c r="E3644" s="1" t="s">
        <v>34</v>
      </c>
      <c r="F3644" s="1" t="s">
        <v>41</v>
      </c>
      <c r="G3644" s="28">
        <v>42968</v>
      </c>
      <c r="H3644" s="3">
        <v>38364.43</v>
      </c>
      <c r="I3644" s="1" t="s">
        <v>31</v>
      </c>
      <c r="J3644" s="1" t="s">
        <v>32</v>
      </c>
      <c r="K3644" s="1" t="s">
        <v>28</v>
      </c>
      <c r="L3644" s="1" t="s">
        <v>20</v>
      </c>
      <c r="M3644" s="1" t="s">
        <v>21</v>
      </c>
      <c r="N3644" s="1" t="s">
        <v>22</v>
      </c>
      <c r="O3644" s="1" t="s">
        <v>20</v>
      </c>
      <c r="P3644" s="1" t="str">
        <f>IFERROR( LOOKUP(Table1[[#This Row],[Age]],$AO$3:$AO$8,$AP$3:$AP$8), "Out of Range")</f>
        <v>26-35</v>
      </c>
      <c r="Q3644" s="1" t="str">
        <f>TEXT(Table1[[#This Row],[Date Joined]],"DD")</f>
        <v>21</v>
      </c>
      <c r="R3644" s="1" t="str">
        <f>TEXT(Table1[[#This Row],[Date Joined]],"MMM")</f>
        <v>Aug</v>
      </c>
      <c r="S3644" s="1" t="str">
        <f>TEXT(Table1[[#This Row],[Date Joined]],"YYYY")</f>
        <v>2017</v>
      </c>
    </row>
    <row r="3645" spans="1:19" x14ac:dyDescent="0.3">
      <c r="A3645" s="1" t="s">
        <v>1807</v>
      </c>
      <c r="B3645" s="1" t="s">
        <v>58</v>
      </c>
      <c r="C3645" s="1" t="s">
        <v>24</v>
      </c>
      <c r="D3645" s="2">
        <v>33</v>
      </c>
      <c r="E3645" s="1" t="s">
        <v>34</v>
      </c>
      <c r="F3645" s="1" t="s">
        <v>41</v>
      </c>
      <c r="G3645" s="28">
        <v>42968</v>
      </c>
      <c r="H3645" s="3">
        <v>111310.43</v>
      </c>
      <c r="I3645" s="1" t="s">
        <v>31</v>
      </c>
      <c r="J3645" s="1" t="s">
        <v>32</v>
      </c>
      <c r="K3645" s="1" t="s">
        <v>20</v>
      </c>
      <c r="L3645" s="1" t="s">
        <v>20</v>
      </c>
      <c r="M3645" s="1" t="s">
        <v>21</v>
      </c>
      <c r="N3645" s="1" t="s">
        <v>29</v>
      </c>
      <c r="O3645" s="1" t="s">
        <v>28</v>
      </c>
      <c r="P3645" s="1" t="str">
        <f>IFERROR( LOOKUP(Table1[[#This Row],[Age]],$AO$3:$AO$8,$AP$3:$AP$8), "Out of Range")</f>
        <v>26-35</v>
      </c>
      <c r="Q3645" s="1" t="str">
        <f>TEXT(Table1[[#This Row],[Date Joined]],"DD")</f>
        <v>21</v>
      </c>
      <c r="R3645" s="1" t="str">
        <f>TEXT(Table1[[#This Row],[Date Joined]],"MMM")</f>
        <v>Aug</v>
      </c>
      <c r="S3645" s="1" t="str">
        <f>TEXT(Table1[[#This Row],[Date Joined]],"YYYY")</f>
        <v>2017</v>
      </c>
    </row>
    <row r="3646" spans="1:19" x14ac:dyDescent="0.3">
      <c r="A3646" s="1" t="s">
        <v>3753</v>
      </c>
      <c r="B3646" s="1" t="s">
        <v>73</v>
      </c>
      <c r="C3646" s="1" t="s">
        <v>15</v>
      </c>
      <c r="D3646" s="2">
        <v>52</v>
      </c>
      <c r="E3646" s="1" t="s">
        <v>40</v>
      </c>
      <c r="F3646" s="1" t="s">
        <v>26</v>
      </c>
      <c r="G3646" s="28">
        <v>43079</v>
      </c>
      <c r="H3646" s="3">
        <v>103037.36</v>
      </c>
      <c r="I3646" s="1" t="s">
        <v>31</v>
      </c>
      <c r="J3646" s="1" t="s">
        <v>27</v>
      </c>
      <c r="K3646" s="1" t="s">
        <v>20</v>
      </c>
      <c r="L3646" s="1" t="s">
        <v>20</v>
      </c>
      <c r="M3646" s="1" t="s">
        <v>21</v>
      </c>
      <c r="N3646" s="1" t="s">
        <v>69</v>
      </c>
      <c r="O3646" s="1" t="s">
        <v>20</v>
      </c>
      <c r="P3646" s="1" t="str">
        <f>IFERROR( LOOKUP(Table1[[#This Row],[Age]],$AO$3:$AO$8,$AP$3:$AP$8), "Out of Range")</f>
        <v>45-55</v>
      </c>
      <c r="Q3646" s="1" t="str">
        <f>TEXT(Table1[[#This Row],[Date Joined]],"DD")</f>
        <v>10</v>
      </c>
      <c r="R3646" s="1" t="str">
        <f>TEXT(Table1[[#This Row],[Date Joined]],"MMM")</f>
        <v>Dec</v>
      </c>
      <c r="S3646" s="1" t="str">
        <f>TEXT(Table1[[#This Row],[Date Joined]],"YYYY")</f>
        <v>2017</v>
      </c>
    </row>
    <row r="3647" spans="1:19" x14ac:dyDescent="0.3">
      <c r="A3647" s="1" t="s">
        <v>3754</v>
      </c>
      <c r="B3647" s="1" t="s">
        <v>89</v>
      </c>
      <c r="C3647" s="1" t="s">
        <v>15</v>
      </c>
      <c r="D3647" s="2">
        <v>58</v>
      </c>
      <c r="E3647" s="1" t="s">
        <v>40</v>
      </c>
      <c r="F3647" s="1" t="s">
        <v>41</v>
      </c>
      <c r="G3647" s="28">
        <v>43079</v>
      </c>
      <c r="H3647" s="3">
        <v>42252.49</v>
      </c>
      <c r="I3647" s="1" t="s">
        <v>31</v>
      </c>
      <c r="J3647" s="1" t="s">
        <v>19</v>
      </c>
      <c r="K3647" s="1" t="s">
        <v>28</v>
      </c>
      <c r="L3647" s="1" t="s">
        <v>20</v>
      </c>
      <c r="M3647" s="1" t="s">
        <v>21</v>
      </c>
      <c r="N3647" s="1" t="s">
        <v>22</v>
      </c>
      <c r="O3647" s="1" t="s">
        <v>20</v>
      </c>
      <c r="P3647" s="1" t="str">
        <f>IFERROR( LOOKUP(Table1[[#This Row],[Age]],$AO$3:$AO$8,$AP$3:$AP$8), "Out of Range")</f>
        <v>55-65</v>
      </c>
      <c r="Q3647" s="1" t="str">
        <f>TEXT(Table1[[#This Row],[Date Joined]],"DD")</f>
        <v>10</v>
      </c>
      <c r="R3647" s="1" t="str">
        <f>TEXT(Table1[[#This Row],[Date Joined]],"MMM")</f>
        <v>Dec</v>
      </c>
      <c r="S3647" s="1" t="str">
        <f>TEXT(Table1[[#This Row],[Date Joined]],"YYYY")</f>
        <v>2017</v>
      </c>
    </row>
    <row r="3648" spans="1:19" x14ac:dyDescent="0.3">
      <c r="A3648" s="1" t="s">
        <v>3755</v>
      </c>
      <c r="B3648" s="1" t="s">
        <v>63</v>
      </c>
      <c r="C3648" s="1" t="s">
        <v>15</v>
      </c>
      <c r="D3648" s="2">
        <v>47</v>
      </c>
      <c r="E3648" s="1" t="s">
        <v>40</v>
      </c>
      <c r="F3648" s="1" t="s">
        <v>41</v>
      </c>
      <c r="G3648" s="28">
        <v>43079</v>
      </c>
      <c r="H3648" s="3">
        <v>81412.31</v>
      </c>
      <c r="I3648" s="1" t="s">
        <v>31</v>
      </c>
      <c r="J3648" s="1" t="s">
        <v>27</v>
      </c>
      <c r="K3648" s="1" t="s">
        <v>28</v>
      </c>
      <c r="L3648" s="1" t="s">
        <v>28</v>
      </c>
      <c r="M3648" s="1" t="s">
        <v>21</v>
      </c>
      <c r="N3648" s="1" t="s">
        <v>22</v>
      </c>
      <c r="O3648" s="1" t="s">
        <v>20</v>
      </c>
      <c r="P3648" s="1" t="str">
        <f>IFERROR( LOOKUP(Table1[[#This Row],[Age]],$AO$3:$AO$8,$AP$3:$AP$8), "Out of Range")</f>
        <v>45-55</v>
      </c>
      <c r="Q3648" s="1" t="str">
        <f>TEXT(Table1[[#This Row],[Date Joined]],"DD")</f>
        <v>10</v>
      </c>
      <c r="R3648" s="1" t="str">
        <f>TEXT(Table1[[#This Row],[Date Joined]],"MMM")</f>
        <v>Dec</v>
      </c>
      <c r="S3648" s="1" t="str">
        <f>TEXT(Table1[[#This Row],[Date Joined]],"YYYY")</f>
        <v>2017</v>
      </c>
    </row>
    <row r="3649" spans="1:19" x14ac:dyDescent="0.3">
      <c r="A3649" s="1" t="s">
        <v>3756</v>
      </c>
      <c r="B3649" s="1" t="s">
        <v>104</v>
      </c>
      <c r="C3649" s="1" t="s">
        <v>15</v>
      </c>
      <c r="D3649" s="2">
        <v>40</v>
      </c>
      <c r="E3649" s="1" t="s">
        <v>40</v>
      </c>
      <c r="F3649" s="1" t="s">
        <v>41</v>
      </c>
      <c r="G3649" s="28">
        <v>43079</v>
      </c>
      <c r="H3649" s="3">
        <v>14259</v>
      </c>
      <c r="I3649" s="1" t="s">
        <v>31</v>
      </c>
      <c r="J3649" s="1" t="s">
        <v>27</v>
      </c>
      <c r="K3649" s="1" t="s">
        <v>20</v>
      </c>
      <c r="L3649" s="1" t="s">
        <v>20</v>
      </c>
      <c r="M3649" s="1" t="s">
        <v>21</v>
      </c>
      <c r="N3649" s="1" t="s">
        <v>22</v>
      </c>
      <c r="O3649" s="1" t="s">
        <v>20</v>
      </c>
      <c r="P3649" s="1" t="str">
        <f>IFERROR( LOOKUP(Table1[[#This Row],[Age]],$AO$3:$AO$8,$AP$3:$AP$8), "Out of Range")</f>
        <v>35-45</v>
      </c>
      <c r="Q3649" s="1" t="str">
        <f>TEXT(Table1[[#This Row],[Date Joined]],"DD")</f>
        <v>10</v>
      </c>
      <c r="R3649" s="1" t="str">
        <f>TEXT(Table1[[#This Row],[Date Joined]],"MMM")</f>
        <v>Dec</v>
      </c>
      <c r="S3649" s="1" t="str">
        <f>TEXT(Table1[[#This Row],[Date Joined]],"YYYY")</f>
        <v>2017</v>
      </c>
    </row>
    <row r="3650" spans="1:19" x14ac:dyDescent="0.3">
      <c r="A3650" s="1" t="s">
        <v>3757</v>
      </c>
      <c r="B3650" s="1" t="s">
        <v>102</v>
      </c>
      <c r="C3650" s="1" t="s">
        <v>24</v>
      </c>
      <c r="D3650" s="2">
        <v>53</v>
      </c>
      <c r="E3650" s="1" t="s">
        <v>40</v>
      </c>
      <c r="F3650" s="1" t="s">
        <v>41</v>
      </c>
      <c r="G3650" s="28">
        <v>43079</v>
      </c>
      <c r="H3650" s="3">
        <v>122182.64</v>
      </c>
      <c r="I3650" s="1" t="s">
        <v>31</v>
      </c>
      <c r="J3650" s="1" t="s">
        <v>27</v>
      </c>
      <c r="K3650" s="1" t="s">
        <v>28</v>
      </c>
      <c r="L3650" s="1" t="s">
        <v>20</v>
      </c>
      <c r="M3650" s="1" t="s">
        <v>21</v>
      </c>
      <c r="N3650" s="1" t="s">
        <v>22</v>
      </c>
      <c r="O3650" s="1" t="s">
        <v>20</v>
      </c>
      <c r="P3650" s="1" t="str">
        <f>IFERROR( LOOKUP(Table1[[#This Row],[Age]],$AO$3:$AO$8,$AP$3:$AP$8), "Out of Range")</f>
        <v>45-55</v>
      </c>
      <c r="Q3650" s="1" t="str">
        <f>TEXT(Table1[[#This Row],[Date Joined]],"DD")</f>
        <v>10</v>
      </c>
      <c r="R3650" s="1" t="str">
        <f>TEXT(Table1[[#This Row],[Date Joined]],"MMM")</f>
        <v>Dec</v>
      </c>
      <c r="S3650" s="1" t="str">
        <f>TEXT(Table1[[#This Row],[Date Joined]],"YYYY")</f>
        <v>2017</v>
      </c>
    </row>
    <row r="3651" spans="1:19" x14ac:dyDescent="0.3">
      <c r="A3651" s="1" t="s">
        <v>3758</v>
      </c>
      <c r="B3651" s="1" t="s">
        <v>43</v>
      </c>
      <c r="C3651" s="1" t="s">
        <v>15</v>
      </c>
      <c r="D3651" s="2">
        <v>51</v>
      </c>
      <c r="E3651" s="1" t="s">
        <v>40</v>
      </c>
      <c r="F3651" s="1" t="s">
        <v>26</v>
      </c>
      <c r="G3651" s="28">
        <v>43079</v>
      </c>
      <c r="H3651" s="3">
        <v>7488.54</v>
      </c>
      <c r="I3651" s="1" t="s">
        <v>18</v>
      </c>
      <c r="J3651" s="1" t="s">
        <v>32</v>
      </c>
      <c r="K3651" s="1" t="s">
        <v>28</v>
      </c>
      <c r="L3651" s="1" t="s">
        <v>20</v>
      </c>
      <c r="M3651" s="1" t="s">
        <v>21</v>
      </c>
      <c r="N3651" s="1" t="s">
        <v>22</v>
      </c>
      <c r="O3651" s="1" t="s">
        <v>20</v>
      </c>
      <c r="P3651" s="1" t="str">
        <f>IFERROR( LOOKUP(Table1[[#This Row],[Age]],$AO$3:$AO$8,$AP$3:$AP$8), "Out of Range")</f>
        <v>45-55</v>
      </c>
      <c r="Q3651" s="1" t="str">
        <f>TEXT(Table1[[#This Row],[Date Joined]],"DD")</f>
        <v>10</v>
      </c>
      <c r="R3651" s="1" t="str">
        <f>TEXT(Table1[[#This Row],[Date Joined]],"MMM")</f>
        <v>Dec</v>
      </c>
      <c r="S3651" s="1" t="str">
        <f>TEXT(Table1[[#This Row],[Date Joined]],"YYYY")</f>
        <v>2017</v>
      </c>
    </row>
    <row r="3652" spans="1:19" x14ac:dyDescent="0.3">
      <c r="A3652" s="1" t="s">
        <v>3759</v>
      </c>
      <c r="B3652" s="1" t="s">
        <v>44</v>
      </c>
      <c r="C3652" s="1" t="s">
        <v>15</v>
      </c>
      <c r="D3652" s="2">
        <v>63</v>
      </c>
      <c r="E3652" s="1" t="s">
        <v>40</v>
      </c>
      <c r="F3652" s="1" t="s">
        <v>26</v>
      </c>
      <c r="G3652" s="28">
        <v>43079</v>
      </c>
      <c r="H3652" s="3">
        <v>54149.93</v>
      </c>
      <c r="I3652" s="1" t="s">
        <v>31</v>
      </c>
      <c r="J3652" s="1" t="s">
        <v>27</v>
      </c>
      <c r="K3652" s="1" t="s">
        <v>20</v>
      </c>
      <c r="L3652" s="1" t="s">
        <v>20</v>
      </c>
      <c r="M3652" s="1" t="s">
        <v>21</v>
      </c>
      <c r="N3652" s="1" t="s">
        <v>22</v>
      </c>
      <c r="O3652" s="1" t="s">
        <v>20</v>
      </c>
      <c r="P3652" s="1" t="str">
        <f>IFERROR( LOOKUP(Table1[[#This Row],[Age]],$AO$3:$AO$8,$AP$3:$AP$8), "Out of Range")</f>
        <v>55-65</v>
      </c>
      <c r="Q3652" s="1" t="str">
        <f>TEXT(Table1[[#This Row],[Date Joined]],"DD")</f>
        <v>10</v>
      </c>
      <c r="R3652" s="1" t="str">
        <f>TEXT(Table1[[#This Row],[Date Joined]],"MMM")</f>
        <v>Dec</v>
      </c>
      <c r="S3652" s="1" t="str">
        <f>TEXT(Table1[[#This Row],[Date Joined]],"YYYY")</f>
        <v>2017</v>
      </c>
    </row>
    <row r="3653" spans="1:19" x14ac:dyDescent="0.3">
      <c r="A3653" s="1" t="s">
        <v>3760</v>
      </c>
      <c r="B3653" s="1" t="s">
        <v>78</v>
      </c>
      <c r="C3653" s="1" t="s">
        <v>24</v>
      </c>
      <c r="D3653" s="2">
        <v>49</v>
      </c>
      <c r="E3653" s="1" t="s">
        <v>40</v>
      </c>
      <c r="F3653" s="1" t="s">
        <v>41</v>
      </c>
      <c r="G3653" s="28">
        <v>43079</v>
      </c>
      <c r="H3653" s="3">
        <v>73546.28</v>
      </c>
      <c r="I3653" s="1" t="s">
        <v>18</v>
      </c>
      <c r="J3653" s="1" t="s">
        <v>32</v>
      </c>
      <c r="K3653" s="1" t="s">
        <v>20</v>
      </c>
      <c r="L3653" s="1" t="s">
        <v>20</v>
      </c>
      <c r="M3653" s="1" t="s">
        <v>21</v>
      </c>
      <c r="N3653" s="1" t="s">
        <v>22</v>
      </c>
      <c r="O3653" s="1" t="s">
        <v>20</v>
      </c>
      <c r="P3653" s="1" t="str">
        <f>IFERROR( LOOKUP(Table1[[#This Row],[Age]],$AO$3:$AO$8,$AP$3:$AP$8), "Out of Range")</f>
        <v>45-55</v>
      </c>
      <c r="Q3653" s="1" t="str">
        <f>TEXT(Table1[[#This Row],[Date Joined]],"DD")</f>
        <v>10</v>
      </c>
      <c r="R3653" s="1" t="str">
        <f>TEXT(Table1[[#This Row],[Date Joined]],"MMM")</f>
        <v>Dec</v>
      </c>
      <c r="S3653" s="1" t="str">
        <f>TEXT(Table1[[#This Row],[Date Joined]],"YYYY")</f>
        <v>2017</v>
      </c>
    </row>
    <row r="3654" spans="1:19" x14ac:dyDescent="0.3">
      <c r="A3654" s="1" t="s">
        <v>3761</v>
      </c>
      <c r="B3654" s="1" t="s">
        <v>43</v>
      </c>
      <c r="C3654" s="1" t="s">
        <v>15</v>
      </c>
      <c r="D3654" s="2">
        <v>54</v>
      </c>
      <c r="E3654" s="1" t="s">
        <v>40</v>
      </c>
      <c r="F3654" s="1" t="s">
        <v>26</v>
      </c>
      <c r="G3654" s="28">
        <v>43079</v>
      </c>
      <c r="H3654" s="3">
        <v>162637.72</v>
      </c>
      <c r="I3654" s="1" t="s">
        <v>31</v>
      </c>
      <c r="J3654" s="1" t="s">
        <v>27</v>
      </c>
      <c r="K3654" s="1" t="s">
        <v>28</v>
      </c>
      <c r="L3654" s="1" t="s">
        <v>20</v>
      </c>
      <c r="M3654" s="1" t="s">
        <v>22</v>
      </c>
      <c r="N3654" s="1" t="s">
        <v>38</v>
      </c>
      <c r="O3654" s="1" t="s">
        <v>28</v>
      </c>
      <c r="P3654" s="1" t="str">
        <f>IFERROR( LOOKUP(Table1[[#This Row],[Age]],$AO$3:$AO$8,$AP$3:$AP$8), "Out of Range")</f>
        <v>45-55</v>
      </c>
      <c r="Q3654" s="1" t="str">
        <f>TEXT(Table1[[#This Row],[Date Joined]],"DD")</f>
        <v>10</v>
      </c>
      <c r="R3654" s="1" t="str">
        <f>TEXT(Table1[[#This Row],[Date Joined]],"MMM")</f>
        <v>Dec</v>
      </c>
      <c r="S3654" s="1" t="str">
        <f>TEXT(Table1[[#This Row],[Date Joined]],"YYYY")</f>
        <v>2017</v>
      </c>
    </row>
    <row r="3655" spans="1:19" x14ac:dyDescent="0.3">
      <c r="A3655" s="1" t="s">
        <v>3762</v>
      </c>
      <c r="B3655" s="1" t="s">
        <v>102</v>
      </c>
      <c r="C3655" s="1" t="s">
        <v>24</v>
      </c>
      <c r="D3655" s="2">
        <v>42</v>
      </c>
      <c r="E3655" s="1" t="s">
        <v>34</v>
      </c>
      <c r="F3655" s="1" t="s">
        <v>17</v>
      </c>
      <c r="G3655" s="28">
        <v>43079</v>
      </c>
      <c r="H3655" s="3">
        <v>14781.76</v>
      </c>
      <c r="I3655" s="1" t="s">
        <v>49</v>
      </c>
      <c r="J3655" s="1" t="s">
        <v>27</v>
      </c>
      <c r="K3655" s="1" t="s">
        <v>28</v>
      </c>
      <c r="L3655" s="1" t="s">
        <v>20</v>
      </c>
      <c r="M3655" s="1" t="s">
        <v>21</v>
      </c>
      <c r="N3655" s="1" t="s">
        <v>22</v>
      </c>
      <c r="O3655" s="1" t="s">
        <v>28</v>
      </c>
      <c r="P3655" s="1" t="str">
        <f>IFERROR( LOOKUP(Table1[[#This Row],[Age]],$AO$3:$AO$8,$AP$3:$AP$8), "Out of Range")</f>
        <v>35-45</v>
      </c>
      <c r="Q3655" s="1" t="str">
        <f>TEXT(Table1[[#This Row],[Date Joined]],"DD")</f>
        <v>10</v>
      </c>
      <c r="R3655" s="1" t="str">
        <f>TEXT(Table1[[#This Row],[Date Joined]],"MMM")</f>
        <v>Dec</v>
      </c>
      <c r="S3655" s="1" t="str">
        <f>TEXT(Table1[[#This Row],[Date Joined]],"YYYY")</f>
        <v>2017</v>
      </c>
    </row>
    <row r="3656" spans="1:19" x14ac:dyDescent="0.3">
      <c r="A3656" s="1" t="s">
        <v>3763</v>
      </c>
      <c r="B3656" s="1" t="s">
        <v>71</v>
      </c>
      <c r="C3656" s="1" t="s">
        <v>24</v>
      </c>
      <c r="D3656" s="2">
        <v>41</v>
      </c>
      <c r="E3656" s="1" t="s">
        <v>34</v>
      </c>
      <c r="F3656" s="1" t="s">
        <v>41</v>
      </c>
      <c r="G3656" s="28">
        <v>43079</v>
      </c>
      <c r="H3656" s="3">
        <v>29081.67</v>
      </c>
      <c r="I3656" s="1" t="s">
        <v>31</v>
      </c>
      <c r="J3656" s="1" t="s">
        <v>32</v>
      </c>
      <c r="K3656" s="1" t="s">
        <v>20</v>
      </c>
      <c r="L3656" s="1" t="s">
        <v>20</v>
      </c>
      <c r="M3656" s="1" t="s">
        <v>21</v>
      </c>
      <c r="N3656" s="1" t="s">
        <v>29</v>
      </c>
      <c r="O3656" s="1" t="s">
        <v>20</v>
      </c>
      <c r="P3656" s="1" t="str">
        <f>IFERROR( LOOKUP(Table1[[#This Row],[Age]],$AO$3:$AO$8,$AP$3:$AP$8), "Out of Range")</f>
        <v>35-45</v>
      </c>
      <c r="Q3656" s="1" t="str">
        <f>TEXT(Table1[[#This Row],[Date Joined]],"DD")</f>
        <v>10</v>
      </c>
      <c r="R3656" s="1" t="str">
        <f>TEXT(Table1[[#This Row],[Date Joined]],"MMM")</f>
        <v>Dec</v>
      </c>
      <c r="S3656" s="1" t="str">
        <f>TEXT(Table1[[#This Row],[Date Joined]],"YYYY")</f>
        <v>2017</v>
      </c>
    </row>
    <row r="3657" spans="1:19" x14ac:dyDescent="0.3">
      <c r="A3657" s="1" t="s">
        <v>1849</v>
      </c>
      <c r="B3657" s="1" t="s">
        <v>84</v>
      </c>
      <c r="C3657" s="1" t="s">
        <v>24</v>
      </c>
      <c r="D3657" s="2">
        <v>33</v>
      </c>
      <c r="E3657" s="1" t="s">
        <v>34</v>
      </c>
      <c r="F3657" s="1" t="s">
        <v>17</v>
      </c>
      <c r="G3657" s="28">
        <v>42970</v>
      </c>
      <c r="H3657" s="3">
        <v>84386.06</v>
      </c>
      <c r="I3657" s="1" t="s">
        <v>18</v>
      </c>
      <c r="J3657" s="1" t="s">
        <v>32</v>
      </c>
      <c r="K3657" s="1" t="s">
        <v>28</v>
      </c>
      <c r="L3657" s="1" t="s">
        <v>20</v>
      </c>
      <c r="M3657" s="1" t="s">
        <v>21</v>
      </c>
      <c r="N3657" s="1" t="s">
        <v>22</v>
      </c>
      <c r="O3657" s="1" t="s">
        <v>20</v>
      </c>
      <c r="P3657" s="1" t="str">
        <f>IFERROR( LOOKUP(Table1[[#This Row],[Age]],$AO$3:$AO$8,$AP$3:$AP$8), "Out of Range")</f>
        <v>26-35</v>
      </c>
      <c r="Q3657" s="1" t="str">
        <f>TEXT(Table1[[#This Row],[Date Joined]],"DD")</f>
        <v>23</v>
      </c>
      <c r="R3657" s="1" t="str">
        <f>TEXT(Table1[[#This Row],[Date Joined]],"MMM")</f>
        <v>Aug</v>
      </c>
      <c r="S3657" s="1" t="str">
        <f>TEXT(Table1[[#This Row],[Date Joined]],"YYYY")</f>
        <v>2017</v>
      </c>
    </row>
    <row r="3658" spans="1:19" x14ac:dyDescent="0.3">
      <c r="A3658" s="1" t="s">
        <v>3765</v>
      </c>
      <c r="B3658" s="1" t="s">
        <v>99</v>
      </c>
      <c r="C3658" s="1" t="s">
        <v>24</v>
      </c>
      <c r="D3658" s="2">
        <v>38</v>
      </c>
      <c r="E3658" s="1" t="s">
        <v>34</v>
      </c>
      <c r="F3658" s="1" t="s">
        <v>41</v>
      </c>
      <c r="G3658" s="28">
        <v>43079</v>
      </c>
      <c r="H3658" s="3">
        <v>141450.87</v>
      </c>
      <c r="I3658" s="1" t="s">
        <v>31</v>
      </c>
      <c r="J3658" s="1" t="s">
        <v>22</v>
      </c>
      <c r="K3658" s="1" t="s">
        <v>20</v>
      </c>
      <c r="L3658" s="1" t="s">
        <v>20</v>
      </c>
      <c r="M3658" s="1" t="s">
        <v>21</v>
      </c>
      <c r="N3658" s="1" t="s">
        <v>29</v>
      </c>
      <c r="O3658" s="1" t="s">
        <v>20</v>
      </c>
      <c r="P3658" s="1" t="str">
        <f>IFERROR( LOOKUP(Table1[[#This Row],[Age]],$AO$3:$AO$8,$AP$3:$AP$8), "Out of Range")</f>
        <v>35-45</v>
      </c>
      <c r="Q3658" s="1" t="str">
        <f>TEXT(Table1[[#This Row],[Date Joined]],"DD")</f>
        <v>10</v>
      </c>
      <c r="R3658" s="1" t="str">
        <f>TEXT(Table1[[#This Row],[Date Joined]],"MMM")</f>
        <v>Dec</v>
      </c>
      <c r="S3658" s="1" t="str">
        <f>TEXT(Table1[[#This Row],[Date Joined]],"YYYY")</f>
        <v>2017</v>
      </c>
    </row>
    <row r="3659" spans="1:19" x14ac:dyDescent="0.3">
      <c r="A3659" s="1" t="s">
        <v>3766</v>
      </c>
      <c r="B3659" s="1" t="s">
        <v>78</v>
      </c>
      <c r="C3659" s="1" t="s">
        <v>24</v>
      </c>
      <c r="D3659" s="2">
        <v>35</v>
      </c>
      <c r="E3659" s="1" t="s">
        <v>16</v>
      </c>
      <c r="F3659" s="1" t="s">
        <v>17</v>
      </c>
      <c r="G3659" s="28">
        <v>43080</v>
      </c>
      <c r="H3659" s="3">
        <v>184113.7</v>
      </c>
      <c r="I3659" s="1" t="s">
        <v>49</v>
      </c>
      <c r="J3659" s="1" t="s">
        <v>27</v>
      </c>
      <c r="K3659" s="1" t="s">
        <v>28</v>
      </c>
      <c r="L3659" s="1" t="s">
        <v>20</v>
      </c>
      <c r="M3659" s="1" t="s">
        <v>53</v>
      </c>
      <c r="N3659" s="1" t="s">
        <v>22</v>
      </c>
      <c r="O3659" s="1" t="s">
        <v>20</v>
      </c>
      <c r="P3659" s="1" t="str">
        <f>IFERROR( LOOKUP(Table1[[#This Row],[Age]],$AO$3:$AO$8,$AP$3:$AP$8), "Out of Range")</f>
        <v>35-45</v>
      </c>
      <c r="Q3659" s="1" t="str">
        <f>TEXT(Table1[[#This Row],[Date Joined]],"DD")</f>
        <v>11</v>
      </c>
      <c r="R3659" s="1" t="str">
        <f>TEXT(Table1[[#This Row],[Date Joined]],"MMM")</f>
        <v>Dec</v>
      </c>
      <c r="S3659" s="1" t="str">
        <f>TEXT(Table1[[#This Row],[Date Joined]],"YYYY")</f>
        <v>2017</v>
      </c>
    </row>
    <row r="3660" spans="1:19" x14ac:dyDescent="0.3">
      <c r="A3660" s="1" t="s">
        <v>3767</v>
      </c>
      <c r="B3660" s="1" t="s">
        <v>107</v>
      </c>
      <c r="C3660" s="1" t="s">
        <v>24</v>
      </c>
      <c r="D3660" s="2">
        <v>44</v>
      </c>
      <c r="E3660" s="1" t="s">
        <v>16</v>
      </c>
      <c r="F3660" s="1" t="s">
        <v>41</v>
      </c>
      <c r="G3660" s="28">
        <v>43080</v>
      </c>
      <c r="H3660" s="3">
        <v>49051.69</v>
      </c>
      <c r="I3660" s="1" t="s">
        <v>31</v>
      </c>
      <c r="J3660" s="1" t="s">
        <v>27</v>
      </c>
      <c r="K3660" s="1" t="s">
        <v>20</v>
      </c>
      <c r="L3660" s="1" t="s">
        <v>20</v>
      </c>
      <c r="M3660" s="1" t="s">
        <v>53</v>
      </c>
      <c r="N3660" s="1" t="s">
        <v>38</v>
      </c>
      <c r="O3660" s="1" t="s">
        <v>28</v>
      </c>
      <c r="P3660" s="1" t="str">
        <f>IFERROR( LOOKUP(Table1[[#This Row],[Age]],$AO$3:$AO$8,$AP$3:$AP$8), "Out of Range")</f>
        <v>35-45</v>
      </c>
      <c r="Q3660" s="1" t="str">
        <f>TEXT(Table1[[#This Row],[Date Joined]],"DD")</f>
        <v>11</v>
      </c>
      <c r="R3660" s="1" t="str">
        <f>TEXT(Table1[[#This Row],[Date Joined]],"MMM")</f>
        <v>Dec</v>
      </c>
      <c r="S3660" s="1" t="str">
        <f>TEXT(Table1[[#This Row],[Date Joined]],"YYYY")</f>
        <v>2017</v>
      </c>
    </row>
    <row r="3661" spans="1:19" x14ac:dyDescent="0.3">
      <c r="A3661" s="1" t="s">
        <v>1913</v>
      </c>
      <c r="B3661" s="1" t="s">
        <v>88</v>
      </c>
      <c r="C3661" s="1" t="s">
        <v>15</v>
      </c>
      <c r="D3661" s="2">
        <v>33</v>
      </c>
      <c r="E3661" s="1" t="s">
        <v>16</v>
      </c>
      <c r="F3661" s="1" t="s">
        <v>41</v>
      </c>
      <c r="G3661" s="28">
        <v>42974</v>
      </c>
      <c r="H3661" s="3">
        <v>20448.39</v>
      </c>
      <c r="I3661" s="1" t="s">
        <v>18</v>
      </c>
      <c r="J3661" s="1" t="s">
        <v>27</v>
      </c>
      <c r="K3661" s="1" t="s">
        <v>28</v>
      </c>
      <c r="L3661" s="1" t="s">
        <v>20</v>
      </c>
      <c r="M3661" s="1" t="s">
        <v>21</v>
      </c>
      <c r="N3661" s="1" t="s">
        <v>22</v>
      </c>
      <c r="O3661" s="1" t="s">
        <v>20</v>
      </c>
      <c r="P3661" s="1" t="str">
        <f>IFERROR( LOOKUP(Table1[[#This Row],[Age]],$AO$3:$AO$8,$AP$3:$AP$8), "Out of Range")</f>
        <v>26-35</v>
      </c>
      <c r="Q3661" s="1" t="str">
        <f>TEXT(Table1[[#This Row],[Date Joined]],"DD")</f>
        <v>27</v>
      </c>
      <c r="R3661" s="1" t="str">
        <f>TEXT(Table1[[#This Row],[Date Joined]],"MMM")</f>
        <v>Aug</v>
      </c>
      <c r="S3661" s="1" t="str">
        <f>TEXT(Table1[[#This Row],[Date Joined]],"YYYY")</f>
        <v>2017</v>
      </c>
    </row>
    <row r="3662" spans="1:19" x14ac:dyDescent="0.3">
      <c r="A3662" s="1" t="s">
        <v>3769</v>
      </c>
      <c r="B3662" s="1" t="s">
        <v>64</v>
      </c>
      <c r="C3662" s="1" t="s">
        <v>15</v>
      </c>
      <c r="D3662" s="2">
        <v>20</v>
      </c>
      <c r="E3662" s="1" t="s">
        <v>40</v>
      </c>
      <c r="F3662" s="1" t="s">
        <v>26</v>
      </c>
      <c r="G3662" s="28">
        <v>43080</v>
      </c>
      <c r="H3662" s="3">
        <v>5544.51</v>
      </c>
      <c r="I3662" s="1" t="s">
        <v>31</v>
      </c>
      <c r="J3662" s="1" t="s">
        <v>27</v>
      </c>
      <c r="K3662" s="1" t="s">
        <v>28</v>
      </c>
      <c r="L3662" s="1" t="s">
        <v>20</v>
      </c>
      <c r="M3662" s="1" t="s">
        <v>22</v>
      </c>
      <c r="N3662" s="1" t="s">
        <v>22</v>
      </c>
      <c r="O3662" s="1" t="s">
        <v>20</v>
      </c>
      <c r="P3662" s="1" t="str">
        <f>IFERROR( LOOKUP(Table1[[#This Row],[Age]],$AO$3:$AO$8,$AP$3:$AP$8), "Out of Range")</f>
        <v>15-25</v>
      </c>
      <c r="Q3662" s="1" t="str">
        <f>TEXT(Table1[[#This Row],[Date Joined]],"DD")</f>
        <v>11</v>
      </c>
      <c r="R3662" s="1" t="str">
        <f>TEXT(Table1[[#This Row],[Date Joined]],"MMM")</f>
        <v>Dec</v>
      </c>
      <c r="S3662" s="1" t="str">
        <f>TEXT(Table1[[#This Row],[Date Joined]],"YYYY")</f>
        <v>2017</v>
      </c>
    </row>
    <row r="3663" spans="1:19" x14ac:dyDescent="0.3">
      <c r="A3663" s="1" t="s">
        <v>3770</v>
      </c>
      <c r="B3663" s="1" t="s">
        <v>61</v>
      </c>
      <c r="C3663" s="1" t="s">
        <v>24</v>
      </c>
      <c r="D3663" s="2">
        <v>50</v>
      </c>
      <c r="E3663" s="1" t="s">
        <v>40</v>
      </c>
      <c r="F3663" s="1" t="s">
        <v>41</v>
      </c>
      <c r="G3663" s="28">
        <v>43080</v>
      </c>
      <c r="H3663" s="3">
        <v>101197.55</v>
      </c>
      <c r="I3663" s="1" t="s">
        <v>31</v>
      </c>
      <c r="J3663" s="1" t="s">
        <v>27</v>
      </c>
      <c r="K3663" s="1" t="s">
        <v>20</v>
      </c>
      <c r="L3663" s="1" t="s">
        <v>20</v>
      </c>
      <c r="M3663" s="1" t="s">
        <v>21</v>
      </c>
      <c r="N3663" s="1" t="s">
        <v>22</v>
      </c>
      <c r="O3663" s="1" t="s">
        <v>20</v>
      </c>
      <c r="P3663" s="1" t="str">
        <f>IFERROR( LOOKUP(Table1[[#This Row],[Age]],$AO$3:$AO$8,$AP$3:$AP$8), "Out of Range")</f>
        <v>45-55</v>
      </c>
      <c r="Q3663" s="1" t="str">
        <f>TEXT(Table1[[#This Row],[Date Joined]],"DD")</f>
        <v>11</v>
      </c>
      <c r="R3663" s="1" t="str">
        <f>TEXT(Table1[[#This Row],[Date Joined]],"MMM")</f>
        <v>Dec</v>
      </c>
      <c r="S3663" s="1" t="str">
        <f>TEXT(Table1[[#This Row],[Date Joined]],"YYYY")</f>
        <v>2017</v>
      </c>
    </row>
    <row r="3664" spans="1:19" x14ac:dyDescent="0.3">
      <c r="A3664" s="1" t="s">
        <v>3771</v>
      </c>
      <c r="B3664" s="1" t="s">
        <v>62</v>
      </c>
      <c r="C3664" s="1" t="s">
        <v>15</v>
      </c>
      <c r="D3664" s="2">
        <v>47</v>
      </c>
      <c r="E3664" s="1" t="s">
        <v>40</v>
      </c>
      <c r="F3664" s="1" t="s">
        <v>26</v>
      </c>
      <c r="G3664" s="28">
        <v>43080</v>
      </c>
      <c r="H3664" s="3">
        <v>17378.54</v>
      </c>
      <c r="I3664" s="1" t="s">
        <v>18</v>
      </c>
      <c r="J3664" s="1" t="s">
        <v>27</v>
      </c>
      <c r="K3664" s="1" t="s">
        <v>20</v>
      </c>
      <c r="L3664" s="1" t="s">
        <v>20</v>
      </c>
      <c r="M3664" s="1" t="s">
        <v>22</v>
      </c>
      <c r="N3664" s="1" t="s">
        <v>22</v>
      </c>
      <c r="O3664" s="1" t="s">
        <v>20</v>
      </c>
      <c r="P3664" s="1" t="str">
        <f>IFERROR( LOOKUP(Table1[[#This Row],[Age]],$AO$3:$AO$8,$AP$3:$AP$8), "Out of Range")</f>
        <v>45-55</v>
      </c>
      <c r="Q3664" s="1" t="str">
        <f>TEXT(Table1[[#This Row],[Date Joined]],"DD")</f>
        <v>11</v>
      </c>
      <c r="R3664" s="1" t="str">
        <f>TEXT(Table1[[#This Row],[Date Joined]],"MMM")</f>
        <v>Dec</v>
      </c>
      <c r="S3664" s="1" t="str">
        <f>TEXT(Table1[[#This Row],[Date Joined]],"YYYY")</f>
        <v>2017</v>
      </c>
    </row>
    <row r="3665" spans="1:19" x14ac:dyDescent="0.3">
      <c r="A3665" s="1" t="s">
        <v>3772</v>
      </c>
      <c r="B3665" s="1" t="s">
        <v>106</v>
      </c>
      <c r="C3665" s="1" t="s">
        <v>15</v>
      </c>
      <c r="D3665" s="2">
        <v>41</v>
      </c>
      <c r="E3665" s="1" t="s">
        <v>34</v>
      </c>
      <c r="F3665" s="1" t="s">
        <v>17</v>
      </c>
      <c r="G3665" s="28">
        <v>43080</v>
      </c>
      <c r="H3665" s="3">
        <v>25610.55</v>
      </c>
      <c r="I3665" s="1" t="s">
        <v>18</v>
      </c>
      <c r="J3665" s="1" t="s">
        <v>27</v>
      </c>
      <c r="K3665" s="1" t="s">
        <v>28</v>
      </c>
      <c r="L3665" s="1" t="s">
        <v>20</v>
      </c>
      <c r="M3665" s="1" t="s">
        <v>22</v>
      </c>
      <c r="N3665" s="1" t="s">
        <v>22</v>
      </c>
      <c r="O3665" s="1" t="s">
        <v>20</v>
      </c>
      <c r="P3665" s="1" t="str">
        <f>IFERROR( LOOKUP(Table1[[#This Row],[Age]],$AO$3:$AO$8,$AP$3:$AP$8), "Out of Range")</f>
        <v>35-45</v>
      </c>
      <c r="Q3665" s="1" t="str">
        <f>TEXT(Table1[[#This Row],[Date Joined]],"DD")</f>
        <v>11</v>
      </c>
      <c r="R3665" s="1" t="str">
        <f>TEXT(Table1[[#This Row],[Date Joined]],"MMM")</f>
        <v>Dec</v>
      </c>
      <c r="S3665" s="1" t="str">
        <f>TEXT(Table1[[#This Row],[Date Joined]],"YYYY")</f>
        <v>2017</v>
      </c>
    </row>
    <row r="3666" spans="1:19" x14ac:dyDescent="0.3">
      <c r="A3666" s="1" t="s">
        <v>3773</v>
      </c>
      <c r="B3666" s="1" t="s">
        <v>68</v>
      </c>
      <c r="C3666" s="1" t="s">
        <v>15</v>
      </c>
      <c r="D3666" s="2">
        <v>46</v>
      </c>
      <c r="E3666" s="1" t="s">
        <v>16</v>
      </c>
      <c r="F3666" s="1" t="s">
        <v>17</v>
      </c>
      <c r="G3666" s="28">
        <v>43081</v>
      </c>
      <c r="H3666" s="3">
        <v>44672.04</v>
      </c>
      <c r="I3666" s="1" t="s">
        <v>18</v>
      </c>
      <c r="J3666" s="1" t="s">
        <v>27</v>
      </c>
      <c r="K3666" s="1" t="s">
        <v>28</v>
      </c>
      <c r="L3666" s="1" t="s">
        <v>20</v>
      </c>
      <c r="M3666" s="1" t="s">
        <v>21</v>
      </c>
      <c r="N3666" s="1" t="s">
        <v>22</v>
      </c>
      <c r="O3666" s="1" t="s">
        <v>20</v>
      </c>
      <c r="P3666" s="1" t="str">
        <f>IFERROR( LOOKUP(Table1[[#This Row],[Age]],$AO$3:$AO$8,$AP$3:$AP$8), "Out of Range")</f>
        <v>45-55</v>
      </c>
      <c r="Q3666" s="1" t="str">
        <f>TEXT(Table1[[#This Row],[Date Joined]],"DD")</f>
        <v>12</v>
      </c>
      <c r="R3666" s="1" t="str">
        <f>TEXT(Table1[[#This Row],[Date Joined]],"MMM")</f>
        <v>Dec</v>
      </c>
      <c r="S3666" s="1" t="str">
        <f>TEXT(Table1[[#This Row],[Date Joined]],"YYYY")</f>
        <v>2017</v>
      </c>
    </row>
    <row r="3667" spans="1:19" x14ac:dyDescent="0.3">
      <c r="A3667" s="1" t="s">
        <v>3774</v>
      </c>
      <c r="B3667" s="1" t="s">
        <v>94</v>
      </c>
      <c r="C3667" s="1" t="s">
        <v>24</v>
      </c>
      <c r="D3667" s="2">
        <v>41</v>
      </c>
      <c r="E3667" s="1" t="s">
        <v>16</v>
      </c>
      <c r="F3667" s="1" t="s">
        <v>41</v>
      </c>
      <c r="G3667" s="28">
        <v>43081</v>
      </c>
      <c r="H3667" s="3">
        <v>27172.9</v>
      </c>
      <c r="I3667" s="1" t="s">
        <v>31</v>
      </c>
      <c r="J3667" s="1" t="s">
        <v>27</v>
      </c>
      <c r="K3667" s="1" t="s">
        <v>28</v>
      </c>
      <c r="L3667" s="1" t="s">
        <v>20</v>
      </c>
      <c r="M3667" s="1" t="s">
        <v>21</v>
      </c>
      <c r="N3667" s="1" t="s">
        <v>29</v>
      </c>
      <c r="O3667" s="1" t="s">
        <v>20</v>
      </c>
      <c r="P3667" s="1" t="str">
        <f>IFERROR( LOOKUP(Table1[[#This Row],[Age]],$AO$3:$AO$8,$AP$3:$AP$8), "Out of Range")</f>
        <v>35-45</v>
      </c>
      <c r="Q3667" s="1" t="str">
        <f>TEXT(Table1[[#This Row],[Date Joined]],"DD")</f>
        <v>12</v>
      </c>
      <c r="R3667" s="1" t="str">
        <f>TEXT(Table1[[#This Row],[Date Joined]],"MMM")</f>
        <v>Dec</v>
      </c>
      <c r="S3667" s="1" t="str">
        <f>TEXT(Table1[[#This Row],[Date Joined]],"YYYY")</f>
        <v>2017</v>
      </c>
    </row>
    <row r="3668" spans="1:19" x14ac:dyDescent="0.3">
      <c r="A3668" s="1" t="s">
        <v>3775</v>
      </c>
      <c r="B3668" s="1" t="s">
        <v>64</v>
      </c>
      <c r="C3668" s="1" t="s">
        <v>24</v>
      </c>
      <c r="D3668" s="2">
        <v>42</v>
      </c>
      <c r="E3668" s="1" t="s">
        <v>16</v>
      </c>
      <c r="F3668" s="1" t="s">
        <v>17</v>
      </c>
      <c r="G3668" s="28">
        <v>43081</v>
      </c>
      <c r="H3668" s="3">
        <v>108350.79</v>
      </c>
      <c r="I3668" s="1" t="s">
        <v>18</v>
      </c>
      <c r="J3668" s="1" t="s">
        <v>27</v>
      </c>
      <c r="K3668" s="1" t="s">
        <v>28</v>
      </c>
      <c r="L3668" s="1" t="s">
        <v>20</v>
      </c>
      <c r="M3668" s="1" t="s">
        <v>21</v>
      </c>
      <c r="N3668" s="1" t="s">
        <v>22</v>
      </c>
      <c r="O3668" s="1" t="s">
        <v>28</v>
      </c>
      <c r="P3668" s="1" t="str">
        <f>IFERROR( LOOKUP(Table1[[#This Row],[Age]],$AO$3:$AO$8,$AP$3:$AP$8), "Out of Range")</f>
        <v>35-45</v>
      </c>
      <c r="Q3668" s="1" t="str">
        <f>TEXT(Table1[[#This Row],[Date Joined]],"DD")</f>
        <v>12</v>
      </c>
      <c r="R3668" s="1" t="str">
        <f>TEXT(Table1[[#This Row],[Date Joined]],"MMM")</f>
        <v>Dec</v>
      </c>
      <c r="S3668" s="1" t="str">
        <f>TEXT(Table1[[#This Row],[Date Joined]],"YYYY")</f>
        <v>2017</v>
      </c>
    </row>
    <row r="3669" spans="1:19" x14ac:dyDescent="0.3">
      <c r="A3669" s="1" t="s">
        <v>3776</v>
      </c>
      <c r="B3669" s="1" t="s">
        <v>100</v>
      </c>
      <c r="C3669" s="1" t="s">
        <v>24</v>
      </c>
      <c r="D3669" s="2">
        <v>36</v>
      </c>
      <c r="E3669" s="1" t="s">
        <v>16</v>
      </c>
      <c r="F3669" s="1" t="s">
        <v>17</v>
      </c>
      <c r="G3669" s="28">
        <v>43081</v>
      </c>
      <c r="H3669" s="3">
        <v>21706.63</v>
      </c>
      <c r="I3669" s="1" t="s">
        <v>31</v>
      </c>
      <c r="J3669" s="1" t="s">
        <v>32</v>
      </c>
      <c r="K3669" s="1" t="s">
        <v>20</v>
      </c>
      <c r="L3669" s="1" t="s">
        <v>20</v>
      </c>
      <c r="M3669" s="1" t="s">
        <v>21</v>
      </c>
      <c r="N3669" s="1" t="s">
        <v>22</v>
      </c>
      <c r="O3669" s="1" t="s">
        <v>20</v>
      </c>
      <c r="P3669" s="1" t="str">
        <f>IFERROR( LOOKUP(Table1[[#This Row],[Age]],$AO$3:$AO$8,$AP$3:$AP$8), "Out of Range")</f>
        <v>35-45</v>
      </c>
      <c r="Q3669" s="1" t="str">
        <f>TEXT(Table1[[#This Row],[Date Joined]],"DD")</f>
        <v>12</v>
      </c>
      <c r="R3669" s="1" t="str">
        <f>TEXT(Table1[[#This Row],[Date Joined]],"MMM")</f>
        <v>Dec</v>
      </c>
      <c r="S3669" s="1" t="str">
        <f>TEXT(Table1[[#This Row],[Date Joined]],"YYYY")</f>
        <v>2017</v>
      </c>
    </row>
    <row r="3670" spans="1:19" x14ac:dyDescent="0.3">
      <c r="A3670" s="1" t="s">
        <v>3777</v>
      </c>
      <c r="B3670" s="1" t="s">
        <v>79</v>
      </c>
      <c r="C3670" s="1" t="s">
        <v>24</v>
      </c>
      <c r="D3670" s="2">
        <v>36</v>
      </c>
      <c r="E3670" s="1" t="s">
        <v>16</v>
      </c>
      <c r="F3670" s="1" t="s">
        <v>17</v>
      </c>
      <c r="G3670" s="28">
        <v>43081</v>
      </c>
      <c r="H3670" s="3">
        <v>107524.09</v>
      </c>
      <c r="I3670" s="1" t="s">
        <v>31</v>
      </c>
      <c r="J3670" s="1" t="s">
        <v>27</v>
      </c>
      <c r="K3670" s="1" t="s">
        <v>28</v>
      </c>
      <c r="L3670" s="1" t="s">
        <v>20</v>
      </c>
      <c r="M3670" s="1" t="s">
        <v>21</v>
      </c>
      <c r="N3670" s="1" t="s">
        <v>22</v>
      </c>
      <c r="O3670" s="1" t="s">
        <v>20</v>
      </c>
      <c r="P3670" s="1" t="str">
        <f>IFERROR( LOOKUP(Table1[[#This Row],[Age]],$AO$3:$AO$8,$AP$3:$AP$8), "Out of Range")</f>
        <v>35-45</v>
      </c>
      <c r="Q3670" s="1" t="str">
        <f>TEXT(Table1[[#This Row],[Date Joined]],"DD")</f>
        <v>12</v>
      </c>
      <c r="R3670" s="1" t="str">
        <f>TEXT(Table1[[#This Row],[Date Joined]],"MMM")</f>
        <v>Dec</v>
      </c>
      <c r="S3670" s="1" t="str">
        <f>TEXT(Table1[[#This Row],[Date Joined]],"YYYY")</f>
        <v>2017</v>
      </c>
    </row>
    <row r="3671" spans="1:19" x14ac:dyDescent="0.3">
      <c r="A3671" s="1" t="s">
        <v>3778</v>
      </c>
      <c r="B3671" s="1" t="s">
        <v>48</v>
      </c>
      <c r="C3671" s="1" t="s">
        <v>24</v>
      </c>
      <c r="D3671" s="2">
        <v>37</v>
      </c>
      <c r="E3671" s="1" t="s">
        <v>16</v>
      </c>
      <c r="F3671" s="1" t="s">
        <v>17</v>
      </c>
      <c r="G3671" s="28">
        <v>43081</v>
      </c>
      <c r="H3671" s="3">
        <v>74009.27</v>
      </c>
      <c r="I3671" s="1" t="s">
        <v>31</v>
      </c>
      <c r="J3671" s="1" t="s">
        <v>27</v>
      </c>
      <c r="K3671" s="1" t="s">
        <v>28</v>
      </c>
      <c r="L3671" s="1" t="s">
        <v>20</v>
      </c>
      <c r="M3671" s="1" t="s">
        <v>21</v>
      </c>
      <c r="N3671" s="1" t="s">
        <v>29</v>
      </c>
      <c r="O3671" s="1" t="s">
        <v>20</v>
      </c>
      <c r="P3671" s="1" t="str">
        <f>IFERROR( LOOKUP(Table1[[#This Row],[Age]],$AO$3:$AO$8,$AP$3:$AP$8), "Out of Range")</f>
        <v>35-45</v>
      </c>
      <c r="Q3671" s="1" t="str">
        <f>TEXT(Table1[[#This Row],[Date Joined]],"DD")</f>
        <v>12</v>
      </c>
      <c r="R3671" s="1" t="str">
        <f>TEXT(Table1[[#This Row],[Date Joined]],"MMM")</f>
        <v>Dec</v>
      </c>
      <c r="S3671" s="1" t="str">
        <f>TEXT(Table1[[#This Row],[Date Joined]],"YYYY")</f>
        <v>2017</v>
      </c>
    </row>
    <row r="3672" spans="1:19" x14ac:dyDescent="0.3">
      <c r="A3672" s="1" t="s">
        <v>1918</v>
      </c>
      <c r="B3672" s="1" t="s">
        <v>94</v>
      </c>
      <c r="C3672" s="1" t="s">
        <v>15</v>
      </c>
      <c r="D3672" s="2">
        <v>33</v>
      </c>
      <c r="E3672" s="1" t="s">
        <v>40</v>
      </c>
      <c r="F3672" s="1" t="s">
        <v>41</v>
      </c>
      <c r="G3672" s="28">
        <v>42974</v>
      </c>
      <c r="H3672" s="3">
        <v>56345.31</v>
      </c>
      <c r="I3672" s="1" t="s">
        <v>18</v>
      </c>
      <c r="J3672" s="1" t="s">
        <v>22</v>
      </c>
      <c r="K3672" s="1" t="s">
        <v>28</v>
      </c>
      <c r="L3672" s="1" t="s">
        <v>20</v>
      </c>
      <c r="M3672" s="1" t="s">
        <v>22</v>
      </c>
      <c r="N3672" s="1" t="s">
        <v>22</v>
      </c>
      <c r="O3672" s="1" t="s">
        <v>20</v>
      </c>
      <c r="P3672" s="1" t="str">
        <f>IFERROR( LOOKUP(Table1[[#This Row],[Age]],$AO$3:$AO$8,$AP$3:$AP$8), "Out of Range")</f>
        <v>26-35</v>
      </c>
      <c r="Q3672" s="1" t="str">
        <f>TEXT(Table1[[#This Row],[Date Joined]],"DD")</f>
        <v>27</v>
      </c>
      <c r="R3672" s="1" t="str">
        <f>TEXT(Table1[[#This Row],[Date Joined]],"MMM")</f>
        <v>Aug</v>
      </c>
      <c r="S3672" s="1" t="str">
        <f>TEXT(Table1[[#This Row],[Date Joined]],"YYYY")</f>
        <v>2017</v>
      </c>
    </row>
    <row r="3673" spans="1:19" x14ac:dyDescent="0.3">
      <c r="A3673" s="1" t="s">
        <v>1926</v>
      </c>
      <c r="B3673" s="1" t="s">
        <v>78</v>
      </c>
      <c r="C3673" s="1" t="s">
        <v>15</v>
      </c>
      <c r="D3673" s="2">
        <v>33</v>
      </c>
      <c r="E3673" s="1" t="s">
        <v>25</v>
      </c>
      <c r="F3673" s="1" t="s">
        <v>17</v>
      </c>
      <c r="G3673" s="28">
        <v>42974</v>
      </c>
      <c r="H3673" s="3">
        <v>30016.400000000001</v>
      </c>
      <c r="I3673" s="1" t="s">
        <v>18</v>
      </c>
      <c r="J3673" s="1" t="s">
        <v>27</v>
      </c>
      <c r="K3673" s="1" t="s">
        <v>28</v>
      </c>
      <c r="L3673" s="1" t="s">
        <v>20</v>
      </c>
      <c r="M3673" s="1" t="s">
        <v>21</v>
      </c>
      <c r="N3673" s="1" t="s">
        <v>38</v>
      </c>
      <c r="O3673" s="1" t="s">
        <v>20</v>
      </c>
      <c r="P3673" s="1" t="str">
        <f>IFERROR( LOOKUP(Table1[[#This Row],[Age]],$AO$3:$AO$8,$AP$3:$AP$8), "Out of Range")</f>
        <v>26-35</v>
      </c>
      <c r="Q3673" s="1" t="str">
        <f>TEXT(Table1[[#This Row],[Date Joined]],"DD")</f>
        <v>27</v>
      </c>
      <c r="R3673" s="1" t="str">
        <f>TEXT(Table1[[#This Row],[Date Joined]],"MMM")</f>
        <v>Aug</v>
      </c>
      <c r="S3673" s="1" t="str">
        <f>TEXT(Table1[[#This Row],[Date Joined]],"YYYY")</f>
        <v>2017</v>
      </c>
    </row>
    <row r="3674" spans="1:19" x14ac:dyDescent="0.3">
      <c r="A3674" s="1" t="s">
        <v>3781</v>
      </c>
      <c r="B3674" s="1" t="s">
        <v>95</v>
      </c>
      <c r="C3674" s="1" t="s">
        <v>24</v>
      </c>
      <c r="D3674" s="2">
        <v>34</v>
      </c>
      <c r="E3674" s="1" t="s">
        <v>16</v>
      </c>
      <c r="F3674" s="1" t="s">
        <v>17</v>
      </c>
      <c r="G3674" s="28">
        <v>43081</v>
      </c>
      <c r="H3674" s="3">
        <v>115496.21</v>
      </c>
      <c r="I3674" s="1" t="s">
        <v>18</v>
      </c>
      <c r="J3674" s="1" t="s">
        <v>27</v>
      </c>
      <c r="K3674" s="1" t="s">
        <v>28</v>
      </c>
      <c r="L3674" s="1" t="s">
        <v>20</v>
      </c>
      <c r="M3674" s="1" t="s">
        <v>21</v>
      </c>
      <c r="N3674" s="1" t="s">
        <v>22</v>
      </c>
      <c r="O3674" s="1" t="s">
        <v>20</v>
      </c>
      <c r="P3674" s="1" t="str">
        <f>IFERROR( LOOKUP(Table1[[#This Row],[Age]],$AO$3:$AO$8,$AP$3:$AP$8), "Out of Range")</f>
        <v>26-35</v>
      </c>
      <c r="Q3674" s="1" t="str">
        <f>TEXT(Table1[[#This Row],[Date Joined]],"DD")</f>
        <v>12</v>
      </c>
      <c r="R3674" s="1" t="str">
        <f>TEXT(Table1[[#This Row],[Date Joined]],"MMM")</f>
        <v>Dec</v>
      </c>
      <c r="S3674" s="1" t="str">
        <f>TEXT(Table1[[#This Row],[Date Joined]],"YYYY")</f>
        <v>2017</v>
      </c>
    </row>
    <row r="3675" spans="1:19" x14ac:dyDescent="0.3">
      <c r="A3675" s="1" t="s">
        <v>3782</v>
      </c>
      <c r="B3675" s="1" t="s">
        <v>58</v>
      </c>
      <c r="C3675" s="1" t="s">
        <v>24</v>
      </c>
      <c r="D3675" s="2">
        <v>54</v>
      </c>
      <c r="E3675" s="1" t="s">
        <v>40</v>
      </c>
      <c r="F3675" s="1" t="s">
        <v>41</v>
      </c>
      <c r="G3675" s="28">
        <v>43081</v>
      </c>
      <c r="H3675" s="3">
        <v>51890.43</v>
      </c>
      <c r="I3675" s="1" t="s">
        <v>18</v>
      </c>
      <c r="J3675" s="1" t="s">
        <v>32</v>
      </c>
      <c r="K3675" s="1" t="s">
        <v>20</v>
      </c>
      <c r="L3675" s="1" t="s">
        <v>20</v>
      </c>
      <c r="M3675" s="1" t="s">
        <v>22</v>
      </c>
      <c r="N3675" s="1" t="s">
        <v>22</v>
      </c>
      <c r="O3675" s="1" t="s">
        <v>28</v>
      </c>
      <c r="P3675" s="1" t="str">
        <f>IFERROR( LOOKUP(Table1[[#This Row],[Age]],$AO$3:$AO$8,$AP$3:$AP$8), "Out of Range")</f>
        <v>45-55</v>
      </c>
      <c r="Q3675" s="1" t="str">
        <f>TEXT(Table1[[#This Row],[Date Joined]],"DD")</f>
        <v>12</v>
      </c>
      <c r="R3675" s="1" t="str">
        <f>TEXT(Table1[[#This Row],[Date Joined]],"MMM")</f>
        <v>Dec</v>
      </c>
      <c r="S3675" s="1" t="str">
        <f>TEXT(Table1[[#This Row],[Date Joined]],"YYYY")</f>
        <v>2017</v>
      </c>
    </row>
    <row r="3676" spans="1:19" x14ac:dyDescent="0.3">
      <c r="A3676" s="1" t="s">
        <v>3783</v>
      </c>
      <c r="B3676" s="1" t="s">
        <v>14</v>
      </c>
      <c r="C3676" s="1" t="s">
        <v>15</v>
      </c>
      <c r="D3676" s="2">
        <v>44</v>
      </c>
      <c r="E3676" s="1" t="s">
        <v>40</v>
      </c>
      <c r="F3676" s="1" t="s">
        <v>26</v>
      </c>
      <c r="G3676" s="28">
        <v>43081</v>
      </c>
      <c r="H3676" s="3">
        <v>89629.24</v>
      </c>
      <c r="I3676" s="1" t="s">
        <v>31</v>
      </c>
      <c r="J3676" s="1" t="s">
        <v>32</v>
      </c>
      <c r="K3676" s="1" t="s">
        <v>28</v>
      </c>
      <c r="L3676" s="1" t="s">
        <v>20</v>
      </c>
      <c r="M3676" s="1" t="s">
        <v>21</v>
      </c>
      <c r="N3676" s="1" t="s">
        <v>29</v>
      </c>
      <c r="O3676" s="1" t="s">
        <v>20</v>
      </c>
      <c r="P3676" s="1" t="str">
        <f>IFERROR( LOOKUP(Table1[[#This Row],[Age]],$AO$3:$AO$8,$AP$3:$AP$8), "Out of Range")</f>
        <v>35-45</v>
      </c>
      <c r="Q3676" s="1" t="str">
        <f>TEXT(Table1[[#This Row],[Date Joined]],"DD")</f>
        <v>12</v>
      </c>
      <c r="R3676" s="1" t="str">
        <f>TEXT(Table1[[#This Row],[Date Joined]],"MMM")</f>
        <v>Dec</v>
      </c>
      <c r="S3676" s="1" t="str">
        <f>TEXT(Table1[[#This Row],[Date Joined]],"YYYY")</f>
        <v>2017</v>
      </c>
    </row>
    <row r="3677" spans="1:19" x14ac:dyDescent="0.3">
      <c r="A3677" s="1" t="s">
        <v>3784</v>
      </c>
      <c r="B3677" s="1" t="s">
        <v>101</v>
      </c>
      <c r="C3677" s="1" t="s">
        <v>15</v>
      </c>
      <c r="D3677" s="2">
        <v>57</v>
      </c>
      <c r="E3677" s="1" t="s">
        <v>40</v>
      </c>
      <c r="F3677" s="1" t="s">
        <v>26</v>
      </c>
      <c r="G3677" s="28">
        <v>43081</v>
      </c>
      <c r="H3677" s="3">
        <v>116747.61</v>
      </c>
      <c r="I3677" s="1" t="s">
        <v>31</v>
      </c>
      <c r="J3677" s="1" t="s">
        <v>32</v>
      </c>
      <c r="K3677" s="1" t="s">
        <v>20</v>
      </c>
      <c r="L3677" s="1" t="s">
        <v>20</v>
      </c>
      <c r="M3677" s="1" t="s">
        <v>21</v>
      </c>
      <c r="N3677" s="1" t="s">
        <v>22</v>
      </c>
      <c r="O3677" s="1" t="s">
        <v>20</v>
      </c>
      <c r="P3677" s="1" t="str">
        <f>IFERROR( LOOKUP(Table1[[#This Row],[Age]],$AO$3:$AO$8,$AP$3:$AP$8), "Out of Range")</f>
        <v>55-65</v>
      </c>
      <c r="Q3677" s="1" t="str">
        <f>TEXT(Table1[[#This Row],[Date Joined]],"DD")</f>
        <v>12</v>
      </c>
      <c r="R3677" s="1" t="str">
        <f>TEXT(Table1[[#This Row],[Date Joined]],"MMM")</f>
        <v>Dec</v>
      </c>
      <c r="S3677" s="1" t="str">
        <f>TEXT(Table1[[#This Row],[Date Joined]],"YYYY")</f>
        <v>2017</v>
      </c>
    </row>
    <row r="3678" spans="1:19" x14ac:dyDescent="0.3">
      <c r="A3678" s="1" t="s">
        <v>3785</v>
      </c>
      <c r="B3678" s="1" t="s">
        <v>94</v>
      </c>
      <c r="C3678" s="1" t="s">
        <v>15</v>
      </c>
      <c r="D3678" s="2">
        <v>64</v>
      </c>
      <c r="E3678" s="1" t="s">
        <v>40</v>
      </c>
      <c r="F3678" s="1" t="s">
        <v>26</v>
      </c>
      <c r="G3678" s="28">
        <v>43081</v>
      </c>
      <c r="H3678" s="3">
        <v>72321.63</v>
      </c>
      <c r="I3678" s="1" t="s">
        <v>18</v>
      </c>
      <c r="J3678" s="1" t="s">
        <v>27</v>
      </c>
      <c r="K3678" s="1" t="s">
        <v>20</v>
      </c>
      <c r="L3678" s="1" t="s">
        <v>20</v>
      </c>
      <c r="M3678" s="1" t="s">
        <v>21</v>
      </c>
      <c r="N3678" s="1" t="s">
        <v>22</v>
      </c>
      <c r="O3678" s="1" t="s">
        <v>20</v>
      </c>
      <c r="P3678" s="1" t="str">
        <f>IFERROR( LOOKUP(Table1[[#This Row],[Age]],$AO$3:$AO$8,$AP$3:$AP$8), "Out of Range")</f>
        <v>55-65</v>
      </c>
      <c r="Q3678" s="1" t="str">
        <f>TEXT(Table1[[#This Row],[Date Joined]],"DD")</f>
        <v>12</v>
      </c>
      <c r="R3678" s="1" t="str">
        <f>TEXT(Table1[[#This Row],[Date Joined]],"MMM")</f>
        <v>Dec</v>
      </c>
      <c r="S3678" s="1" t="str">
        <f>TEXT(Table1[[#This Row],[Date Joined]],"YYYY")</f>
        <v>2017</v>
      </c>
    </row>
    <row r="3679" spans="1:19" x14ac:dyDescent="0.3">
      <c r="A3679" s="1" t="s">
        <v>3786</v>
      </c>
      <c r="B3679" s="1" t="s">
        <v>98</v>
      </c>
      <c r="C3679" s="1" t="s">
        <v>15</v>
      </c>
      <c r="D3679" s="2">
        <v>34</v>
      </c>
      <c r="E3679" s="1" t="s">
        <v>34</v>
      </c>
      <c r="F3679" s="1" t="s">
        <v>17</v>
      </c>
      <c r="G3679" s="28">
        <v>43081</v>
      </c>
      <c r="H3679" s="3">
        <v>37996.1</v>
      </c>
      <c r="I3679" s="1" t="s">
        <v>18</v>
      </c>
      <c r="J3679" s="1" t="s">
        <v>27</v>
      </c>
      <c r="K3679" s="1" t="s">
        <v>28</v>
      </c>
      <c r="L3679" s="1" t="s">
        <v>28</v>
      </c>
      <c r="M3679" s="1" t="s">
        <v>22</v>
      </c>
      <c r="N3679" s="1" t="s">
        <v>22</v>
      </c>
      <c r="O3679" s="1" t="s">
        <v>20</v>
      </c>
      <c r="P3679" s="1" t="str">
        <f>IFERROR( LOOKUP(Table1[[#This Row],[Age]],$AO$3:$AO$8,$AP$3:$AP$8), "Out of Range")</f>
        <v>26-35</v>
      </c>
      <c r="Q3679" s="1" t="str">
        <f>TEXT(Table1[[#This Row],[Date Joined]],"DD")</f>
        <v>12</v>
      </c>
      <c r="R3679" s="1" t="str">
        <f>TEXT(Table1[[#This Row],[Date Joined]],"MMM")</f>
        <v>Dec</v>
      </c>
      <c r="S3679" s="1" t="str">
        <f>TEXT(Table1[[#This Row],[Date Joined]],"YYYY")</f>
        <v>2017</v>
      </c>
    </row>
    <row r="3680" spans="1:19" x14ac:dyDescent="0.3">
      <c r="A3680" s="1" t="s">
        <v>3787</v>
      </c>
      <c r="B3680" s="1" t="s">
        <v>97</v>
      </c>
      <c r="C3680" s="1" t="s">
        <v>24</v>
      </c>
      <c r="D3680" s="2">
        <v>39</v>
      </c>
      <c r="E3680" s="1" t="s">
        <v>34</v>
      </c>
      <c r="F3680" s="1" t="s">
        <v>41</v>
      </c>
      <c r="G3680" s="28">
        <v>43081</v>
      </c>
      <c r="H3680" s="3">
        <v>38766.42</v>
      </c>
      <c r="I3680" s="1" t="s">
        <v>49</v>
      </c>
      <c r="J3680" s="1" t="s">
        <v>27</v>
      </c>
      <c r="K3680" s="1" t="s">
        <v>20</v>
      </c>
      <c r="L3680" s="1" t="s">
        <v>20</v>
      </c>
      <c r="M3680" s="1" t="s">
        <v>21</v>
      </c>
      <c r="N3680" s="1" t="s">
        <v>22</v>
      </c>
      <c r="O3680" s="1" t="s">
        <v>20</v>
      </c>
      <c r="P3680" s="1" t="str">
        <f>IFERROR( LOOKUP(Table1[[#This Row],[Age]],$AO$3:$AO$8,$AP$3:$AP$8), "Out of Range")</f>
        <v>35-45</v>
      </c>
      <c r="Q3680" s="1" t="str">
        <f>TEXT(Table1[[#This Row],[Date Joined]],"DD")</f>
        <v>12</v>
      </c>
      <c r="R3680" s="1" t="str">
        <f>TEXT(Table1[[#This Row],[Date Joined]],"MMM")</f>
        <v>Dec</v>
      </c>
      <c r="S3680" s="1" t="str">
        <f>TEXT(Table1[[#This Row],[Date Joined]],"YYYY")</f>
        <v>2017</v>
      </c>
    </row>
    <row r="3681" spans="1:19" x14ac:dyDescent="0.3">
      <c r="A3681" s="1" t="s">
        <v>3788</v>
      </c>
      <c r="B3681" s="1" t="s">
        <v>106</v>
      </c>
      <c r="C3681" s="1" t="s">
        <v>24</v>
      </c>
      <c r="D3681" s="2">
        <v>42</v>
      </c>
      <c r="E3681" s="1" t="s">
        <v>16</v>
      </c>
      <c r="F3681" s="1" t="s">
        <v>17</v>
      </c>
      <c r="G3681" s="28">
        <v>43082</v>
      </c>
      <c r="H3681" s="3">
        <v>32965.15</v>
      </c>
      <c r="I3681" s="1" t="s">
        <v>18</v>
      </c>
      <c r="J3681" s="1" t="s">
        <v>27</v>
      </c>
      <c r="K3681" s="1" t="s">
        <v>28</v>
      </c>
      <c r="L3681" s="1" t="s">
        <v>28</v>
      </c>
      <c r="M3681" s="1" t="s">
        <v>21</v>
      </c>
      <c r="N3681" s="1" t="s">
        <v>22</v>
      </c>
      <c r="O3681" s="1" t="s">
        <v>20</v>
      </c>
      <c r="P3681" s="1" t="str">
        <f>IFERROR( LOOKUP(Table1[[#This Row],[Age]],$AO$3:$AO$8,$AP$3:$AP$8), "Out of Range")</f>
        <v>35-45</v>
      </c>
      <c r="Q3681" s="1" t="str">
        <f>TEXT(Table1[[#This Row],[Date Joined]],"DD")</f>
        <v>13</v>
      </c>
      <c r="R3681" s="1" t="str">
        <f>TEXT(Table1[[#This Row],[Date Joined]],"MMM")</f>
        <v>Dec</v>
      </c>
      <c r="S3681" s="1" t="str">
        <f>TEXT(Table1[[#This Row],[Date Joined]],"YYYY")</f>
        <v>2017</v>
      </c>
    </row>
    <row r="3682" spans="1:19" x14ac:dyDescent="0.3">
      <c r="A3682" s="1" t="s">
        <v>3789</v>
      </c>
      <c r="B3682" s="1" t="s">
        <v>79</v>
      </c>
      <c r="C3682" s="1" t="s">
        <v>24</v>
      </c>
      <c r="D3682" s="2">
        <v>35</v>
      </c>
      <c r="E3682" s="1" t="s">
        <v>16</v>
      </c>
      <c r="F3682" s="1" t="s">
        <v>41</v>
      </c>
      <c r="G3682" s="28">
        <v>43082</v>
      </c>
      <c r="H3682" s="3">
        <v>24599.78</v>
      </c>
      <c r="I3682" s="1" t="s">
        <v>49</v>
      </c>
      <c r="J3682" s="1" t="s">
        <v>27</v>
      </c>
      <c r="K3682" s="1" t="s">
        <v>28</v>
      </c>
      <c r="L3682" s="1" t="s">
        <v>20</v>
      </c>
      <c r="M3682" s="1" t="s">
        <v>21</v>
      </c>
      <c r="N3682" s="1" t="s">
        <v>22</v>
      </c>
      <c r="O3682" s="1" t="s">
        <v>20</v>
      </c>
      <c r="P3682" s="1" t="str">
        <f>IFERROR( LOOKUP(Table1[[#This Row],[Age]],$AO$3:$AO$8,$AP$3:$AP$8), "Out of Range")</f>
        <v>35-45</v>
      </c>
      <c r="Q3682" s="1" t="str">
        <f>TEXT(Table1[[#This Row],[Date Joined]],"DD")</f>
        <v>13</v>
      </c>
      <c r="R3682" s="1" t="str">
        <f>TEXT(Table1[[#This Row],[Date Joined]],"MMM")</f>
        <v>Dec</v>
      </c>
      <c r="S3682" s="1" t="str">
        <f>TEXT(Table1[[#This Row],[Date Joined]],"YYYY")</f>
        <v>2017</v>
      </c>
    </row>
    <row r="3683" spans="1:19" x14ac:dyDescent="0.3">
      <c r="A3683" s="1" t="s">
        <v>1951</v>
      </c>
      <c r="B3683" s="1" t="s">
        <v>78</v>
      </c>
      <c r="C3683" s="1" t="s">
        <v>15</v>
      </c>
      <c r="D3683" s="2">
        <v>33</v>
      </c>
      <c r="E3683" s="1" t="s">
        <v>34</v>
      </c>
      <c r="F3683" s="1" t="s">
        <v>41</v>
      </c>
      <c r="G3683" s="28">
        <v>42976</v>
      </c>
      <c r="H3683" s="3">
        <v>143033.51</v>
      </c>
      <c r="I3683" s="1" t="s">
        <v>49</v>
      </c>
      <c r="J3683" s="1" t="s">
        <v>19</v>
      </c>
      <c r="K3683" s="1" t="s">
        <v>20</v>
      </c>
      <c r="L3683" s="1" t="s">
        <v>20</v>
      </c>
      <c r="M3683" s="1" t="s">
        <v>21</v>
      </c>
      <c r="N3683" s="1" t="s">
        <v>22</v>
      </c>
      <c r="O3683" s="1" t="s">
        <v>20</v>
      </c>
      <c r="P3683" s="1" t="str">
        <f>IFERROR( LOOKUP(Table1[[#This Row],[Age]],$AO$3:$AO$8,$AP$3:$AP$8), "Out of Range")</f>
        <v>26-35</v>
      </c>
      <c r="Q3683" s="1" t="str">
        <f>TEXT(Table1[[#This Row],[Date Joined]],"DD")</f>
        <v>29</v>
      </c>
      <c r="R3683" s="1" t="str">
        <f>TEXT(Table1[[#This Row],[Date Joined]],"MMM")</f>
        <v>Aug</v>
      </c>
      <c r="S3683" s="1" t="str">
        <f>TEXT(Table1[[#This Row],[Date Joined]],"YYYY")</f>
        <v>2017</v>
      </c>
    </row>
    <row r="3684" spans="1:19" x14ac:dyDescent="0.3">
      <c r="A3684" s="1" t="s">
        <v>1957</v>
      </c>
      <c r="B3684" s="1" t="s">
        <v>88</v>
      </c>
      <c r="C3684" s="1" t="s">
        <v>15</v>
      </c>
      <c r="D3684" s="2">
        <v>33</v>
      </c>
      <c r="E3684" s="1" t="s">
        <v>16</v>
      </c>
      <c r="F3684" s="1" t="s">
        <v>41</v>
      </c>
      <c r="G3684" s="28">
        <v>42977</v>
      </c>
      <c r="H3684" s="3">
        <v>64884.55</v>
      </c>
      <c r="I3684" s="1" t="s">
        <v>18</v>
      </c>
      <c r="J3684" s="1" t="s">
        <v>19</v>
      </c>
      <c r="K3684" s="1" t="s">
        <v>28</v>
      </c>
      <c r="L3684" s="1" t="s">
        <v>20</v>
      </c>
      <c r="M3684" s="1" t="s">
        <v>21</v>
      </c>
      <c r="N3684" s="1" t="s">
        <v>29</v>
      </c>
      <c r="O3684" s="1" t="s">
        <v>20</v>
      </c>
      <c r="P3684" s="1" t="str">
        <f>IFERROR( LOOKUP(Table1[[#This Row],[Age]],$AO$3:$AO$8,$AP$3:$AP$8), "Out of Range")</f>
        <v>26-35</v>
      </c>
      <c r="Q3684" s="1" t="str">
        <f>TEXT(Table1[[#This Row],[Date Joined]],"DD")</f>
        <v>30</v>
      </c>
      <c r="R3684" s="1" t="str">
        <f>TEXT(Table1[[#This Row],[Date Joined]],"MMM")</f>
        <v>Aug</v>
      </c>
      <c r="S3684" s="1" t="str">
        <f>TEXT(Table1[[#This Row],[Date Joined]],"YYYY")</f>
        <v>2017</v>
      </c>
    </row>
    <row r="3685" spans="1:19" x14ac:dyDescent="0.3">
      <c r="A3685" s="1" t="s">
        <v>3792</v>
      </c>
      <c r="B3685" s="1" t="s">
        <v>79</v>
      </c>
      <c r="C3685" s="1" t="s">
        <v>15</v>
      </c>
      <c r="D3685" s="2">
        <v>36</v>
      </c>
      <c r="E3685" s="1" t="s">
        <v>16</v>
      </c>
      <c r="F3685" s="1" t="s">
        <v>41</v>
      </c>
      <c r="G3685" s="28">
        <v>43082</v>
      </c>
      <c r="H3685" s="3">
        <v>20444.240000000002</v>
      </c>
      <c r="I3685" s="1" t="s">
        <v>18</v>
      </c>
      <c r="J3685" s="1" t="s">
        <v>27</v>
      </c>
      <c r="K3685" s="1" t="s">
        <v>28</v>
      </c>
      <c r="L3685" s="1" t="s">
        <v>20</v>
      </c>
      <c r="M3685" s="1" t="s">
        <v>21</v>
      </c>
      <c r="N3685" s="1" t="s">
        <v>22</v>
      </c>
      <c r="O3685" s="1" t="s">
        <v>20</v>
      </c>
      <c r="P3685" s="1" t="str">
        <f>IFERROR( LOOKUP(Table1[[#This Row],[Age]],$AO$3:$AO$8,$AP$3:$AP$8), "Out of Range")</f>
        <v>35-45</v>
      </c>
      <c r="Q3685" s="1" t="str">
        <f>TEXT(Table1[[#This Row],[Date Joined]],"DD")</f>
        <v>13</v>
      </c>
      <c r="R3685" s="1" t="str">
        <f>TEXT(Table1[[#This Row],[Date Joined]],"MMM")</f>
        <v>Dec</v>
      </c>
      <c r="S3685" s="1" t="str">
        <f>TEXT(Table1[[#This Row],[Date Joined]],"YYYY")</f>
        <v>2017</v>
      </c>
    </row>
    <row r="3686" spans="1:19" x14ac:dyDescent="0.3">
      <c r="A3686" s="1" t="s">
        <v>1961</v>
      </c>
      <c r="B3686" s="1" t="s">
        <v>81</v>
      </c>
      <c r="C3686" s="1" t="s">
        <v>15</v>
      </c>
      <c r="D3686" s="2">
        <v>33</v>
      </c>
      <c r="E3686" s="1" t="s">
        <v>16</v>
      </c>
      <c r="F3686" s="1" t="s">
        <v>17</v>
      </c>
      <c r="G3686" s="28">
        <v>42977</v>
      </c>
      <c r="H3686" s="3">
        <v>143912.57</v>
      </c>
      <c r="I3686" s="1" t="s">
        <v>18</v>
      </c>
      <c r="J3686" s="1" t="s">
        <v>27</v>
      </c>
      <c r="K3686" s="1" t="s">
        <v>28</v>
      </c>
      <c r="L3686" s="1" t="s">
        <v>20</v>
      </c>
      <c r="M3686" s="1" t="s">
        <v>22</v>
      </c>
      <c r="N3686" s="1" t="s">
        <v>22</v>
      </c>
      <c r="O3686" s="1" t="s">
        <v>20</v>
      </c>
      <c r="P3686" s="1" t="str">
        <f>IFERROR( LOOKUP(Table1[[#This Row],[Age]],$AO$3:$AO$8,$AP$3:$AP$8), "Out of Range")</f>
        <v>26-35</v>
      </c>
      <c r="Q3686" s="1" t="str">
        <f>TEXT(Table1[[#This Row],[Date Joined]],"DD")</f>
        <v>30</v>
      </c>
      <c r="R3686" s="1" t="str">
        <f>TEXT(Table1[[#This Row],[Date Joined]],"MMM")</f>
        <v>Aug</v>
      </c>
      <c r="S3686" s="1" t="str">
        <f>TEXT(Table1[[#This Row],[Date Joined]],"YYYY")</f>
        <v>2017</v>
      </c>
    </row>
    <row r="3687" spans="1:19" x14ac:dyDescent="0.3">
      <c r="A3687" s="1" t="s">
        <v>1996</v>
      </c>
      <c r="B3687" s="1" t="s">
        <v>107</v>
      </c>
      <c r="C3687" s="1" t="s">
        <v>24</v>
      </c>
      <c r="D3687" s="2">
        <v>33</v>
      </c>
      <c r="E3687" s="1" t="s">
        <v>16</v>
      </c>
      <c r="F3687" s="1" t="s">
        <v>17</v>
      </c>
      <c r="G3687" s="28">
        <v>42980</v>
      </c>
      <c r="H3687" s="3">
        <v>21343.94</v>
      </c>
      <c r="I3687" s="1" t="s">
        <v>18</v>
      </c>
      <c r="J3687" s="1" t="s">
        <v>22</v>
      </c>
      <c r="K3687" s="1" t="s">
        <v>28</v>
      </c>
      <c r="L3687" s="1" t="s">
        <v>20</v>
      </c>
      <c r="M3687" s="1" t="s">
        <v>22</v>
      </c>
      <c r="N3687" s="1" t="s">
        <v>22</v>
      </c>
      <c r="O3687" s="1" t="s">
        <v>20</v>
      </c>
      <c r="P3687" s="1" t="str">
        <f>IFERROR( LOOKUP(Table1[[#This Row],[Age]],$AO$3:$AO$8,$AP$3:$AP$8), "Out of Range")</f>
        <v>26-35</v>
      </c>
      <c r="Q3687" s="1" t="str">
        <f>TEXT(Table1[[#This Row],[Date Joined]],"DD")</f>
        <v>02</v>
      </c>
      <c r="R3687" s="1" t="str">
        <f>TEXT(Table1[[#This Row],[Date Joined]],"MMM")</f>
        <v>Sep</v>
      </c>
      <c r="S3687" s="1" t="str">
        <f>TEXT(Table1[[#This Row],[Date Joined]],"YYYY")</f>
        <v>2017</v>
      </c>
    </row>
    <row r="3688" spans="1:19" x14ac:dyDescent="0.3">
      <c r="A3688" s="1" t="s">
        <v>2004</v>
      </c>
      <c r="B3688" s="1" t="s">
        <v>30</v>
      </c>
      <c r="C3688" s="1" t="s">
        <v>15</v>
      </c>
      <c r="D3688" s="2">
        <v>33</v>
      </c>
      <c r="E3688" s="1" t="s">
        <v>16</v>
      </c>
      <c r="F3688" s="1" t="s">
        <v>17</v>
      </c>
      <c r="G3688" s="28">
        <v>42981</v>
      </c>
      <c r="H3688" s="3">
        <v>35856.910000000003</v>
      </c>
      <c r="I3688" s="1" t="s">
        <v>31</v>
      </c>
      <c r="J3688" s="1" t="s">
        <v>27</v>
      </c>
      <c r="K3688" s="1" t="s">
        <v>20</v>
      </c>
      <c r="L3688" s="1" t="s">
        <v>20</v>
      </c>
      <c r="M3688" s="1" t="s">
        <v>21</v>
      </c>
      <c r="N3688" s="1" t="s">
        <v>22</v>
      </c>
      <c r="O3688" s="1" t="s">
        <v>20</v>
      </c>
      <c r="P3688" s="1" t="str">
        <f>IFERROR( LOOKUP(Table1[[#This Row],[Age]],$AO$3:$AO$8,$AP$3:$AP$8), "Out of Range")</f>
        <v>26-35</v>
      </c>
      <c r="Q3688" s="1" t="str">
        <f>TEXT(Table1[[#This Row],[Date Joined]],"DD")</f>
        <v>03</v>
      </c>
      <c r="R3688" s="1" t="str">
        <f>TEXT(Table1[[#This Row],[Date Joined]],"MMM")</f>
        <v>Sep</v>
      </c>
      <c r="S3688" s="1" t="str">
        <f>TEXT(Table1[[#This Row],[Date Joined]],"YYYY")</f>
        <v>2017</v>
      </c>
    </row>
    <row r="3689" spans="1:19" x14ac:dyDescent="0.3">
      <c r="A3689" s="1" t="s">
        <v>2016</v>
      </c>
      <c r="B3689" s="1" t="s">
        <v>78</v>
      </c>
      <c r="C3689" s="1" t="s">
        <v>15</v>
      </c>
      <c r="D3689" s="2">
        <v>33</v>
      </c>
      <c r="E3689" s="1" t="s">
        <v>16</v>
      </c>
      <c r="F3689" s="1" t="s">
        <v>17</v>
      </c>
      <c r="G3689" s="28">
        <v>42982</v>
      </c>
      <c r="H3689" s="3">
        <v>1017.88</v>
      </c>
      <c r="I3689" s="1" t="s">
        <v>49</v>
      </c>
      <c r="J3689" s="1" t="s">
        <v>32</v>
      </c>
      <c r="K3689" s="1" t="s">
        <v>28</v>
      </c>
      <c r="L3689" s="1" t="s">
        <v>20</v>
      </c>
      <c r="M3689" s="1" t="s">
        <v>21</v>
      </c>
      <c r="N3689" s="1" t="s">
        <v>22</v>
      </c>
      <c r="O3689" s="1" t="s">
        <v>20</v>
      </c>
      <c r="P3689" s="1" t="str">
        <f>IFERROR( LOOKUP(Table1[[#This Row],[Age]],$AO$3:$AO$8,$AP$3:$AP$8), "Out of Range")</f>
        <v>26-35</v>
      </c>
      <c r="Q3689" s="1" t="str">
        <f>TEXT(Table1[[#This Row],[Date Joined]],"DD")</f>
        <v>04</v>
      </c>
      <c r="R3689" s="1" t="str">
        <f>TEXT(Table1[[#This Row],[Date Joined]],"MMM")</f>
        <v>Sep</v>
      </c>
      <c r="S3689" s="1" t="str">
        <f>TEXT(Table1[[#This Row],[Date Joined]],"YYYY")</f>
        <v>2017</v>
      </c>
    </row>
    <row r="3690" spans="1:19" x14ac:dyDescent="0.3">
      <c r="A3690" s="1" t="s">
        <v>3797</v>
      </c>
      <c r="B3690" s="1" t="s">
        <v>60</v>
      </c>
      <c r="C3690" s="1" t="s">
        <v>15</v>
      </c>
      <c r="D3690" s="2">
        <v>36</v>
      </c>
      <c r="E3690" s="1" t="s">
        <v>16</v>
      </c>
      <c r="F3690" s="1" t="s">
        <v>17</v>
      </c>
      <c r="G3690" s="28">
        <v>43082</v>
      </c>
      <c r="H3690" s="3">
        <v>5415.61</v>
      </c>
      <c r="I3690" s="1" t="s">
        <v>18</v>
      </c>
      <c r="J3690" s="1" t="s">
        <v>27</v>
      </c>
      <c r="K3690" s="1" t="s">
        <v>28</v>
      </c>
      <c r="L3690" s="1" t="s">
        <v>20</v>
      </c>
      <c r="M3690" s="1" t="s">
        <v>22</v>
      </c>
      <c r="N3690" s="1" t="s">
        <v>22</v>
      </c>
      <c r="O3690" s="1" t="s">
        <v>20</v>
      </c>
      <c r="P3690" s="1" t="str">
        <f>IFERROR( LOOKUP(Table1[[#This Row],[Age]],$AO$3:$AO$8,$AP$3:$AP$8), "Out of Range")</f>
        <v>35-45</v>
      </c>
      <c r="Q3690" s="1" t="str">
        <f>TEXT(Table1[[#This Row],[Date Joined]],"DD")</f>
        <v>13</v>
      </c>
      <c r="R3690" s="1" t="str">
        <f>TEXT(Table1[[#This Row],[Date Joined]],"MMM")</f>
        <v>Dec</v>
      </c>
      <c r="S3690" s="1" t="str">
        <f>TEXT(Table1[[#This Row],[Date Joined]],"YYYY")</f>
        <v>2017</v>
      </c>
    </row>
    <row r="3691" spans="1:19" x14ac:dyDescent="0.3">
      <c r="A3691" s="1" t="s">
        <v>2021</v>
      </c>
      <c r="B3691" s="1" t="s">
        <v>66</v>
      </c>
      <c r="C3691" s="1" t="s">
        <v>24</v>
      </c>
      <c r="D3691" s="2">
        <v>33</v>
      </c>
      <c r="E3691" s="1" t="s">
        <v>34</v>
      </c>
      <c r="F3691" s="1" t="s">
        <v>17</v>
      </c>
      <c r="G3691" s="28">
        <v>42982</v>
      </c>
      <c r="H3691" s="3">
        <v>33244.550000000003</v>
      </c>
      <c r="I3691" s="1" t="s">
        <v>18</v>
      </c>
      <c r="J3691" s="1" t="s">
        <v>27</v>
      </c>
      <c r="K3691" s="1" t="s">
        <v>20</v>
      </c>
      <c r="L3691" s="1" t="s">
        <v>20</v>
      </c>
      <c r="M3691" s="1" t="s">
        <v>53</v>
      </c>
      <c r="N3691" s="1" t="s">
        <v>29</v>
      </c>
      <c r="O3691" s="1" t="s">
        <v>20</v>
      </c>
      <c r="P3691" s="1" t="str">
        <f>IFERROR( LOOKUP(Table1[[#This Row],[Age]],$AO$3:$AO$8,$AP$3:$AP$8), "Out of Range")</f>
        <v>26-35</v>
      </c>
      <c r="Q3691" s="1" t="str">
        <f>TEXT(Table1[[#This Row],[Date Joined]],"DD")</f>
        <v>04</v>
      </c>
      <c r="R3691" s="1" t="str">
        <f>TEXT(Table1[[#This Row],[Date Joined]],"MMM")</f>
        <v>Sep</v>
      </c>
      <c r="S3691" s="1" t="str">
        <f>TEXT(Table1[[#This Row],[Date Joined]],"YYYY")</f>
        <v>2017</v>
      </c>
    </row>
    <row r="3692" spans="1:19" x14ac:dyDescent="0.3">
      <c r="A3692" s="1" t="s">
        <v>3799</v>
      </c>
      <c r="B3692" s="1" t="s">
        <v>92</v>
      </c>
      <c r="C3692" s="1" t="s">
        <v>24</v>
      </c>
      <c r="D3692" s="2">
        <v>53</v>
      </c>
      <c r="E3692" s="1" t="s">
        <v>40</v>
      </c>
      <c r="F3692" s="1" t="s">
        <v>41</v>
      </c>
      <c r="G3692" s="28">
        <v>43082</v>
      </c>
      <c r="H3692" s="3">
        <v>70543.91</v>
      </c>
      <c r="I3692" s="1" t="s">
        <v>18</v>
      </c>
      <c r="J3692" s="1" t="s">
        <v>19</v>
      </c>
      <c r="K3692" s="1" t="s">
        <v>20</v>
      </c>
      <c r="L3692" s="1" t="s">
        <v>20</v>
      </c>
      <c r="M3692" s="1" t="s">
        <v>21</v>
      </c>
      <c r="N3692" s="1" t="s">
        <v>29</v>
      </c>
      <c r="O3692" s="1" t="s">
        <v>28</v>
      </c>
      <c r="P3692" s="1" t="str">
        <f>IFERROR( LOOKUP(Table1[[#This Row],[Age]],$AO$3:$AO$8,$AP$3:$AP$8), "Out of Range")</f>
        <v>45-55</v>
      </c>
      <c r="Q3692" s="1" t="str">
        <f>TEXT(Table1[[#This Row],[Date Joined]],"DD")</f>
        <v>13</v>
      </c>
      <c r="R3692" s="1" t="str">
        <f>TEXT(Table1[[#This Row],[Date Joined]],"MMM")</f>
        <v>Dec</v>
      </c>
      <c r="S3692" s="1" t="str">
        <f>TEXT(Table1[[#This Row],[Date Joined]],"YYYY")</f>
        <v>2017</v>
      </c>
    </row>
    <row r="3693" spans="1:19" x14ac:dyDescent="0.3">
      <c r="A3693" s="1" t="s">
        <v>3800</v>
      </c>
      <c r="B3693" s="1" t="s">
        <v>66</v>
      </c>
      <c r="C3693" s="1" t="s">
        <v>15</v>
      </c>
      <c r="D3693" s="2">
        <v>52</v>
      </c>
      <c r="E3693" s="1" t="s">
        <v>40</v>
      </c>
      <c r="F3693" s="1" t="s">
        <v>17</v>
      </c>
      <c r="G3693" s="28">
        <v>43082</v>
      </c>
      <c r="H3693" s="3">
        <v>22071.31</v>
      </c>
      <c r="I3693" s="1" t="s">
        <v>31</v>
      </c>
      <c r="J3693" s="1" t="s">
        <v>32</v>
      </c>
      <c r="K3693" s="1" t="s">
        <v>20</v>
      </c>
      <c r="L3693" s="1" t="s">
        <v>20</v>
      </c>
      <c r="M3693" s="1" t="s">
        <v>21</v>
      </c>
      <c r="N3693" s="1" t="s">
        <v>22</v>
      </c>
      <c r="O3693" s="1" t="s">
        <v>20</v>
      </c>
      <c r="P3693" s="1" t="str">
        <f>IFERROR( LOOKUP(Table1[[#This Row],[Age]],$AO$3:$AO$8,$AP$3:$AP$8), "Out of Range")</f>
        <v>45-55</v>
      </c>
      <c r="Q3693" s="1" t="str">
        <f>TEXT(Table1[[#This Row],[Date Joined]],"DD")</f>
        <v>13</v>
      </c>
      <c r="R3693" s="1" t="str">
        <f>TEXT(Table1[[#This Row],[Date Joined]],"MMM")</f>
        <v>Dec</v>
      </c>
      <c r="S3693" s="1" t="str">
        <f>TEXT(Table1[[#This Row],[Date Joined]],"YYYY")</f>
        <v>2017</v>
      </c>
    </row>
    <row r="3694" spans="1:19" x14ac:dyDescent="0.3">
      <c r="A3694" s="1" t="s">
        <v>3801</v>
      </c>
      <c r="B3694" s="1" t="s">
        <v>89</v>
      </c>
      <c r="C3694" s="1" t="s">
        <v>15</v>
      </c>
      <c r="D3694" s="2">
        <v>37</v>
      </c>
      <c r="E3694" s="1" t="s">
        <v>40</v>
      </c>
      <c r="F3694" s="1" t="s">
        <v>26</v>
      </c>
      <c r="G3694" s="28">
        <v>43082</v>
      </c>
      <c r="H3694" s="3">
        <v>6518.99</v>
      </c>
      <c r="I3694" s="1" t="s">
        <v>49</v>
      </c>
      <c r="J3694" s="1" t="s">
        <v>19</v>
      </c>
      <c r="K3694" s="1" t="s">
        <v>28</v>
      </c>
      <c r="L3694" s="1" t="s">
        <v>20</v>
      </c>
      <c r="M3694" s="1" t="s">
        <v>22</v>
      </c>
      <c r="N3694" s="1" t="s">
        <v>22</v>
      </c>
      <c r="O3694" s="1" t="s">
        <v>20</v>
      </c>
      <c r="P3694" s="1" t="str">
        <f>IFERROR( LOOKUP(Table1[[#This Row],[Age]],$AO$3:$AO$8,$AP$3:$AP$8), "Out of Range")</f>
        <v>35-45</v>
      </c>
      <c r="Q3694" s="1" t="str">
        <f>TEXT(Table1[[#This Row],[Date Joined]],"DD")</f>
        <v>13</v>
      </c>
      <c r="R3694" s="1" t="str">
        <f>TEXT(Table1[[#This Row],[Date Joined]],"MMM")</f>
        <v>Dec</v>
      </c>
      <c r="S3694" s="1" t="str">
        <f>TEXT(Table1[[#This Row],[Date Joined]],"YYYY")</f>
        <v>2017</v>
      </c>
    </row>
    <row r="3695" spans="1:19" x14ac:dyDescent="0.3">
      <c r="A3695" s="1" t="s">
        <v>3802</v>
      </c>
      <c r="B3695" s="1" t="s">
        <v>66</v>
      </c>
      <c r="C3695" s="1" t="s">
        <v>15</v>
      </c>
      <c r="D3695" s="2">
        <v>39</v>
      </c>
      <c r="E3695" s="1" t="s">
        <v>40</v>
      </c>
      <c r="F3695" s="1" t="s">
        <v>26</v>
      </c>
      <c r="G3695" s="28">
        <v>43082</v>
      </c>
      <c r="H3695" s="3">
        <v>56121.49</v>
      </c>
      <c r="I3695" s="1" t="s">
        <v>18</v>
      </c>
      <c r="J3695" s="1" t="s">
        <v>32</v>
      </c>
      <c r="K3695" s="1" t="s">
        <v>20</v>
      </c>
      <c r="L3695" s="1" t="s">
        <v>20</v>
      </c>
      <c r="M3695" s="1" t="s">
        <v>21</v>
      </c>
      <c r="N3695" s="1" t="s">
        <v>22</v>
      </c>
      <c r="O3695" s="1" t="s">
        <v>20</v>
      </c>
      <c r="P3695" s="1" t="str">
        <f>IFERROR( LOOKUP(Table1[[#This Row],[Age]],$AO$3:$AO$8,$AP$3:$AP$8), "Out of Range")</f>
        <v>35-45</v>
      </c>
      <c r="Q3695" s="1" t="str">
        <f>TEXT(Table1[[#This Row],[Date Joined]],"DD")</f>
        <v>13</v>
      </c>
      <c r="R3695" s="1" t="str">
        <f>TEXT(Table1[[#This Row],[Date Joined]],"MMM")</f>
        <v>Dec</v>
      </c>
      <c r="S3695" s="1" t="str">
        <f>TEXT(Table1[[#This Row],[Date Joined]],"YYYY")</f>
        <v>2017</v>
      </c>
    </row>
    <row r="3696" spans="1:19" x14ac:dyDescent="0.3">
      <c r="A3696" s="1" t="s">
        <v>3803</v>
      </c>
      <c r="B3696" s="1" t="s">
        <v>71</v>
      </c>
      <c r="C3696" s="1" t="s">
        <v>15</v>
      </c>
      <c r="D3696" s="2">
        <v>49</v>
      </c>
      <c r="E3696" s="1" t="s">
        <v>40</v>
      </c>
      <c r="F3696" s="1" t="s">
        <v>41</v>
      </c>
      <c r="G3696" s="28">
        <v>43082</v>
      </c>
      <c r="H3696" s="3">
        <v>61011.1</v>
      </c>
      <c r="I3696" s="1" t="s">
        <v>18</v>
      </c>
      <c r="J3696" s="1" t="s">
        <v>27</v>
      </c>
      <c r="K3696" s="1" t="s">
        <v>28</v>
      </c>
      <c r="L3696" s="1" t="s">
        <v>20</v>
      </c>
      <c r="M3696" s="1" t="s">
        <v>21</v>
      </c>
      <c r="N3696" s="1" t="s">
        <v>22</v>
      </c>
      <c r="O3696" s="1" t="s">
        <v>20</v>
      </c>
      <c r="P3696" s="1" t="str">
        <f>IFERROR( LOOKUP(Table1[[#This Row],[Age]],$AO$3:$AO$8,$AP$3:$AP$8), "Out of Range")</f>
        <v>45-55</v>
      </c>
      <c r="Q3696" s="1" t="str">
        <f>TEXT(Table1[[#This Row],[Date Joined]],"DD")</f>
        <v>13</v>
      </c>
      <c r="R3696" s="1" t="str">
        <f>TEXT(Table1[[#This Row],[Date Joined]],"MMM")</f>
        <v>Dec</v>
      </c>
      <c r="S3696" s="1" t="str">
        <f>TEXT(Table1[[#This Row],[Date Joined]],"YYYY")</f>
        <v>2017</v>
      </c>
    </row>
    <row r="3697" spans="1:19" x14ac:dyDescent="0.3">
      <c r="A3697" s="1" t="s">
        <v>3804</v>
      </c>
      <c r="B3697" s="1" t="s">
        <v>56</v>
      </c>
      <c r="C3697" s="1" t="s">
        <v>15</v>
      </c>
      <c r="D3697" s="2">
        <v>48</v>
      </c>
      <c r="E3697" s="1" t="s">
        <v>40</v>
      </c>
      <c r="F3697" s="1" t="s">
        <v>41</v>
      </c>
      <c r="G3697" s="28">
        <v>43082</v>
      </c>
      <c r="H3697" s="3">
        <v>69478.399999999994</v>
      </c>
      <c r="I3697" s="1" t="s">
        <v>18</v>
      </c>
      <c r="J3697" s="1" t="s">
        <v>32</v>
      </c>
      <c r="K3697" s="1" t="s">
        <v>20</v>
      </c>
      <c r="L3697" s="1" t="s">
        <v>20</v>
      </c>
      <c r="M3697" s="1" t="s">
        <v>21</v>
      </c>
      <c r="N3697" s="1" t="s">
        <v>69</v>
      </c>
      <c r="O3697" s="1" t="s">
        <v>28</v>
      </c>
      <c r="P3697" s="1" t="str">
        <f>IFERROR( LOOKUP(Table1[[#This Row],[Age]],$AO$3:$AO$8,$AP$3:$AP$8), "Out of Range")</f>
        <v>45-55</v>
      </c>
      <c r="Q3697" s="1" t="str">
        <f>TEXT(Table1[[#This Row],[Date Joined]],"DD")</f>
        <v>13</v>
      </c>
      <c r="R3697" s="1" t="str">
        <f>TEXT(Table1[[#This Row],[Date Joined]],"MMM")</f>
        <v>Dec</v>
      </c>
      <c r="S3697" s="1" t="str">
        <f>TEXT(Table1[[#This Row],[Date Joined]],"YYYY")</f>
        <v>2017</v>
      </c>
    </row>
    <row r="3698" spans="1:19" x14ac:dyDescent="0.3">
      <c r="A3698" s="1" t="s">
        <v>3805</v>
      </c>
      <c r="B3698" s="1" t="s">
        <v>33</v>
      </c>
      <c r="C3698" s="1" t="s">
        <v>15</v>
      </c>
      <c r="D3698" s="2">
        <v>52</v>
      </c>
      <c r="E3698" s="1" t="s">
        <v>40</v>
      </c>
      <c r="F3698" s="1" t="s">
        <v>26</v>
      </c>
      <c r="G3698" s="28">
        <v>43082</v>
      </c>
      <c r="H3698" s="3">
        <v>28800.84</v>
      </c>
      <c r="I3698" s="1" t="s">
        <v>31</v>
      </c>
      <c r="J3698" s="1" t="s">
        <v>27</v>
      </c>
      <c r="K3698" s="1" t="s">
        <v>28</v>
      </c>
      <c r="L3698" s="1" t="s">
        <v>28</v>
      </c>
      <c r="M3698" s="1" t="s">
        <v>22</v>
      </c>
      <c r="N3698" s="1" t="s">
        <v>22</v>
      </c>
      <c r="O3698" s="1" t="s">
        <v>20</v>
      </c>
      <c r="P3698" s="1" t="str">
        <f>IFERROR( LOOKUP(Table1[[#This Row],[Age]],$AO$3:$AO$8,$AP$3:$AP$8), "Out of Range")</f>
        <v>45-55</v>
      </c>
      <c r="Q3698" s="1" t="str">
        <f>TEXT(Table1[[#This Row],[Date Joined]],"DD")</f>
        <v>13</v>
      </c>
      <c r="R3698" s="1" t="str">
        <f>TEXT(Table1[[#This Row],[Date Joined]],"MMM")</f>
        <v>Dec</v>
      </c>
      <c r="S3698" s="1" t="str">
        <f>TEXT(Table1[[#This Row],[Date Joined]],"YYYY")</f>
        <v>2017</v>
      </c>
    </row>
    <row r="3699" spans="1:19" x14ac:dyDescent="0.3">
      <c r="A3699" s="1" t="s">
        <v>3806</v>
      </c>
      <c r="B3699" s="1" t="s">
        <v>65</v>
      </c>
      <c r="C3699" s="1" t="s">
        <v>15</v>
      </c>
      <c r="D3699" s="2">
        <v>50</v>
      </c>
      <c r="E3699" s="1" t="s">
        <v>40</v>
      </c>
      <c r="F3699" s="1" t="s">
        <v>26</v>
      </c>
      <c r="G3699" s="28">
        <v>43082</v>
      </c>
      <c r="H3699" s="3">
        <v>30827.75</v>
      </c>
      <c r="I3699" s="1" t="s">
        <v>49</v>
      </c>
      <c r="J3699" s="1" t="s">
        <v>19</v>
      </c>
      <c r="K3699" s="1" t="s">
        <v>28</v>
      </c>
      <c r="L3699" s="1" t="s">
        <v>20</v>
      </c>
      <c r="M3699" s="1" t="s">
        <v>21</v>
      </c>
      <c r="N3699" s="1" t="s">
        <v>29</v>
      </c>
      <c r="O3699" s="1" t="s">
        <v>20</v>
      </c>
      <c r="P3699" s="1" t="str">
        <f>IFERROR( LOOKUP(Table1[[#This Row],[Age]],$AO$3:$AO$8,$AP$3:$AP$8), "Out of Range")</f>
        <v>45-55</v>
      </c>
      <c r="Q3699" s="1" t="str">
        <f>TEXT(Table1[[#This Row],[Date Joined]],"DD")</f>
        <v>13</v>
      </c>
      <c r="R3699" s="1" t="str">
        <f>TEXT(Table1[[#This Row],[Date Joined]],"MMM")</f>
        <v>Dec</v>
      </c>
      <c r="S3699" s="1" t="str">
        <f>TEXT(Table1[[#This Row],[Date Joined]],"YYYY")</f>
        <v>2017</v>
      </c>
    </row>
    <row r="3700" spans="1:19" x14ac:dyDescent="0.3">
      <c r="A3700" s="1" t="s">
        <v>3807</v>
      </c>
      <c r="B3700" s="1" t="s">
        <v>63</v>
      </c>
      <c r="C3700" s="1" t="s">
        <v>15</v>
      </c>
      <c r="D3700" s="2">
        <v>48</v>
      </c>
      <c r="E3700" s="1" t="s">
        <v>40</v>
      </c>
      <c r="F3700" s="1" t="s">
        <v>26</v>
      </c>
      <c r="G3700" s="28">
        <v>43082</v>
      </c>
      <c r="H3700" s="3">
        <v>16468.669999999998</v>
      </c>
      <c r="I3700" s="1" t="s">
        <v>18</v>
      </c>
      <c r="J3700" s="1" t="s">
        <v>19</v>
      </c>
      <c r="K3700" s="1" t="s">
        <v>28</v>
      </c>
      <c r="L3700" s="1" t="s">
        <v>20</v>
      </c>
      <c r="M3700" s="1" t="s">
        <v>22</v>
      </c>
      <c r="N3700" s="1" t="s">
        <v>22</v>
      </c>
      <c r="O3700" s="1" t="s">
        <v>20</v>
      </c>
      <c r="P3700" s="1" t="str">
        <f>IFERROR( LOOKUP(Table1[[#This Row],[Age]],$AO$3:$AO$8,$AP$3:$AP$8), "Out of Range")</f>
        <v>45-55</v>
      </c>
      <c r="Q3700" s="1" t="str">
        <f>TEXT(Table1[[#This Row],[Date Joined]],"DD")</f>
        <v>13</v>
      </c>
      <c r="R3700" s="1" t="str">
        <f>TEXT(Table1[[#This Row],[Date Joined]],"MMM")</f>
        <v>Dec</v>
      </c>
      <c r="S3700" s="1" t="str">
        <f>TEXT(Table1[[#This Row],[Date Joined]],"YYYY")</f>
        <v>2017</v>
      </c>
    </row>
    <row r="3701" spans="1:19" x14ac:dyDescent="0.3">
      <c r="A3701" s="1" t="s">
        <v>3808</v>
      </c>
      <c r="B3701" s="1" t="s">
        <v>95</v>
      </c>
      <c r="C3701" s="1" t="s">
        <v>15</v>
      </c>
      <c r="D3701" s="2">
        <v>54</v>
      </c>
      <c r="E3701" s="1" t="s">
        <v>40</v>
      </c>
      <c r="F3701" s="1" t="s">
        <v>26</v>
      </c>
      <c r="G3701" s="28">
        <v>43082</v>
      </c>
      <c r="H3701" s="3">
        <v>40155.79</v>
      </c>
      <c r="I3701" s="1" t="s">
        <v>18</v>
      </c>
      <c r="J3701" s="1" t="s">
        <v>27</v>
      </c>
      <c r="K3701" s="1" t="s">
        <v>28</v>
      </c>
      <c r="L3701" s="1" t="s">
        <v>28</v>
      </c>
      <c r="M3701" s="1" t="s">
        <v>21</v>
      </c>
      <c r="N3701" s="1" t="s">
        <v>22</v>
      </c>
      <c r="O3701" s="1" t="s">
        <v>20</v>
      </c>
      <c r="P3701" s="1" t="str">
        <f>IFERROR( LOOKUP(Table1[[#This Row],[Age]],$AO$3:$AO$8,$AP$3:$AP$8), "Out of Range")</f>
        <v>45-55</v>
      </c>
      <c r="Q3701" s="1" t="str">
        <f>TEXT(Table1[[#This Row],[Date Joined]],"DD")</f>
        <v>13</v>
      </c>
      <c r="R3701" s="1" t="str">
        <f>TEXT(Table1[[#This Row],[Date Joined]],"MMM")</f>
        <v>Dec</v>
      </c>
      <c r="S3701" s="1" t="str">
        <f>TEXT(Table1[[#This Row],[Date Joined]],"YYYY")</f>
        <v>2017</v>
      </c>
    </row>
    <row r="3702" spans="1:19" x14ac:dyDescent="0.3">
      <c r="A3702" s="1" t="s">
        <v>3809</v>
      </c>
      <c r="B3702" s="1" t="s">
        <v>46</v>
      </c>
      <c r="C3702" s="1" t="s">
        <v>24</v>
      </c>
      <c r="D3702" s="2">
        <v>53</v>
      </c>
      <c r="E3702" s="1" t="s">
        <v>40</v>
      </c>
      <c r="F3702" s="1" t="s">
        <v>41</v>
      </c>
      <c r="G3702" s="28">
        <v>43082</v>
      </c>
      <c r="H3702" s="3">
        <v>107176.81</v>
      </c>
      <c r="I3702" s="1" t="s">
        <v>18</v>
      </c>
      <c r="J3702" s="1" t="s">
        <v>19</v>
      </c>
      <c r="K3702" s="1" t="s">
        <v>20</v>
      </c>
      <c r="L3702" s="1" t="s">
        <v>20</v>
      </c>
      <c r="M3702" s="1" t="s">
        <v>21</v>
      </c>
      <c r="N3702" s="1" t="s">
        <v>22</v>
      </c>
      <c r="O3702" s="1" t="s">
        <v>20</v>
      </c>
      <c r="P3702" s="1" t="str">
        <f>IFERROR( LOOKUP(Table1[[#This Row],[Age]],$AO$3:$AO$8,$AP$3:$AP$8), "Out of Range")</f>
        <v>45-55</v>
      </c>
      <c r="Q3702" s="1" t="str">
        <f>TEXT(Table1[[#This Row],[Date Joined]],"DD")</f>
        <v>13</v>
      </c>
      <c r="R3702" s="1" t="str">
        <f>TEXT(Table1[[#This Row],[Date Joined]],"MMM")</f>
        <v>Dec</v>
      </c>
      <c r="S3702" s="1" t="str">
        <f>TEXT(Table1[[#This Row],[Date Joined]],"YYYY")</f>
        <v>2017</v>
      </c>
    </row>
    <row r="3703" spans="1:19" x14ac:dyDescent="0.3">
      <c r="A3703" s="1" t="s">
        <v>3810</v>
      </c>
      <c r="B3703" s="1" t="s">
        <v>73</v>
      </c>
      <c r="C3703" s="1" t="s">
        <v>15</v>
      </c>
      <c r="D3703" s="2">
        <v>47</v>
      </c>
      <c r="E3703" s="1" t="s">
        <v>40</v>
      </c>
      <c r="F3703" s="1" t="s">
        <v>41</v>
      </c>
      <c r="G3703" s="28">
        <v>43082</v>
      </c>
      <c r="H3703" s="3">
        <v>55446.34</v>
      </c>
      <c r="I3703" s="1" t="s">
        <v>18</v>
      </c>
      <c r="J3703" s="1" t="s">
        <v>32</v>
      </c>
      <c r="K3703" s="1" t="s">
        <v>28</v>
      </c>
      <c r="L3703" s="1" t="s">
        <v>20</v>
      </c>
      <c r="M3703" s="1" t="s">
        <v>21</v>
      </c>
      <c r="N3703" s="1" t="s">
        <v>38</v>
      </c>
      <c r="O3703" s="1" t="s">
        <v>20</v>
      </c>
      <c r="P3703" s="1" t="str">
        <f>IFERROR( LOOKUP(Table1[[#This Row],[Age]],$AO$3:$AO$8,$AP$3:$AP$8), "Out of Range")</f>
        <v>45-55</v>
      </c>
      <c r="Q3703" s="1" t="str">
        <f>TEXT(Table1[[#This Row],[Date Joined]],"DD")</f>
        <v>13</v>
      </c>
      <c r="R3703" s="1" t="str">
        <f>TEXT(Table1[[#This Row],[Date Joined]],"MMM")</f>
        <v>Dec</v>
      </c>
      <c r="S3703" s="1" t="str">
        <f>TEXT(Table1[[#This Row],[Date Joined]],"YYYY")</f>
        <v>2017</v>
      </c>
    </row>
    <row r="3704" spans="1:19" x14ac:dyDescent="0.3">
      <c r="A3704" s="1" t="s">
        <v>2030</v>
      </c>
      <c r="B3704" s="1" t="s">
        <v>43</v>
      </c>
      <c r="C3704" s="1" t="s">
        <v>15</v>
      </c>
      <c r="D3704" s="2">
        <v>33</v>
      </c>
      <c r="E3704" s="1" t="s">
        <v>16</v>
      </c>
      <c r="F3704" s="1" t="s">
        <v>26</v>
      </c>
      <c r="G3704" s="28">
        <v>42983</v>
      </c>
      <c r="H3704" s="3">
        <v>75977.34</v>
      </c>
      <c r="I3704" s="1" t="s">
        <v>18</v>
      </c>
      <c r="J3704" s="1" t="s">
        <v>27</v>
      </c>
      <c r="K3704" s="1" t="s">
        <v>28</v>
      </c>
      <c r="L3704" s="1" t="s">
        <v>20</v>
      </c>
      <c r="M3704" s="1" t="s">
        <v>22</v>
      </c>
      <c r="N3704" s="1" t="s">
        <v>22</v>
      </c>
      <c r="O3704" s="1" t="s">
        <v>20</v>
      </c>
      <c r="P3704" s="1" t="str">
        <f>IFERROR( LOOKUP(Table1[[#This Row],[Age]],$AO$3:$AO$8,$AP$3:$AP$8), "Out of Range")</f>
        <v>26-35</v>
      </c>
      <c r="Q3704" s="1" t="str">
        <f>TEXT(Table1[[#This Row],[Date Joined]],"DD")</f>
        <v>05</v>
      </c>
      <c r="R3704" s="1" t="str">
        <f>TEXT(Table1[[#This Row],[Date Joined]],"MMM")</f>
        <v>Sep</v>
      </c>
      <c r="S3704" s="1" t="str">
        <f>TEXT(Table1[[#This Row],[Date Joined]],"YYYY")</f>
        <v>2017</v>
      </c>
    </row>
    <row r="3705" spans="1:19" x14ac:dyDescent="0.3">
      <c r="A3705" s="1" t="s">
        <v>3812</v>
      </c>
      <c r="B3705" s="1" t="s">
        <v>36</v>
      </c>
      <c r="C3705" s="1" t="s">
        <v>15</v>
      </c>
      <c r="D3705" s="2">
        <v>35</v>
      </c>
      <c r="E3705" s="1" t="s">
        <v>34</v>
      </c>
      <c r="F3705" s="1" t="s">
        <v>26</v>
      </c>
      <c r="G3705" s="28">
        <v>43082</v>
      </c>
      <c r="H3705" s="3">
        <v>19011.75</v>
      </c>
      <c r="I3705" s="1" t="s">
        <v>18</v>
      </c>
      <c r="J3705" s="1" t="s">
        <v>19</v>
      </c>
      <c r="K3705" s="1" t="s">
        <v>28</v>
      </c>
      <c r="L3705" s="1" t="s">
        <v>20</v>
      </c>
      <c r="M3705" s="1" t="s">
        <v>21</v>
      </c>
      <c r="N3705" s="1" t="s">
        <v>29</v>
      </c>
      <c r="O3705" s="1" t="s">
        <v>20</v>
      </c>
      <c r="P3705" s="1" t="str">
        <f>IFERROR( LOOKUP(Table1[[#This Row],[Age]],$AO$3:$AO$8,$AP$3:$AP$8), "Out of Range")</f>
        <v>35-45</v>
      </c>
      <c r="Q3705" s="1" t="str">
        <f>TEXT(Table1[[#This Row],[Date Joined]],"DD")</f>
        <v>13</v>
      </c>
      <c r="R3705" s="1" t="str">
        <f>TEXT(Table1[[#This Row],[Date Joined]],"MMM")</f>
        <v>Dec</v>
      </c>
      <c r="S3705" s="1" t="str">
        <f>TEXT(Table1[[#This Row],[Date Joined]],"YYYY")</f>
        <v>2017</v>
      </c>
    </row>
    <row r="3706" spans="1:19" x14ac:dyDescent="0.3">
      <c r="A3706" s="1" t="s">
        <v>3813</v>
      </c>
      <c r="B3706" s="1" t="s">
        <v>61</v>
      </c>
      <c r="C3706" s="1" t="s">
        <v>24</v>
      </c>
      <c r="D3706" s="2">
        <v>39</v>
      </c>
      <c r="E3706" s="1" t="s">
        <v>34</v>
      </c>
      <c r="F3706" s="1" t="s">
        <v>17</v>
      </c>
      <c r="G3706" s="28">
        <v>43082</v>
      </c>
      <c r="H3706" s="3">
        <v>5685.79</v>
      </c>
      <c r="I3706" s="1" t="s">
        <v>18</v>
      </c>
      <c r="J3706" s="1" t="s">
        <v>27</v>
      </c>
      <c r="K3706" s="1" t="s">
        <v>28</v>
      </c>
      <c r="L3706" s="1" t="s">
        <v>20</v>
      </c>
      <c r="M3706" s="1" t="s">
        <v>21</v>
      </c>
      <c r="N3706" s="1" t="s">
        <v>22</v>
      </c>
      <c r="O3706" s="1" t="s">
        <v>20</v>
      </c>
      <c r="P3706" s="1" t="str">
        <f>IFERROR( LOOKUP(Table1[[#This Row],[Age]],$AO$3:$AO$8,$AP$3:$AP$8), "Out of Range")</f>
        <v>35-45</v>
      </c>
      <c r="Q3706" s="1" t="str">
        <f>TEXT(Table1[[#This Row],[Date Joined]],"DD")</f>
        <v>13</v>
      </c>
      <c r="R3706" s="1" t="str">
        <f>TEXT(Table1[[#This Row],[Date Joined]],"MMM")</f>
        <v>Dec</v>
      </c>
      <c r="S3706" s="1" t="str">
        <f>TEXT(Table1[[#This Row],[Date Joined]],"YYYY")</f>
        <v>2017</v>
      </c>
    </row>
    <row r="3707" spans="1:19" x14ac:dyDescent="0.3">
      <c r="A3707" s="1" t="s">
        <v>3814</v>
      </c>
      <c r="B3707" s="1" t="s">
        <v>60</v>
      </c>
      <c r="C3707" s="1" t="s">
        <v>15</v>
      </c>
      <c r="D3707" s="2">
        <v>34</v>
      </c>
      <c r="E3707" s="1" t="s">
        <v>34</v>
      </c>
      <c r="F3707" s="1" t="s">
        <v>41</v>
      </c>
      <c r="G3707" s="28">
        <v>43082</v>
      </c>
      <c r="H3707" s="3">
        <v>23500.94</v>
      </c>
      <c r="I3707" s="1" t="s">
        <v>18</v>
      </c>
      <c r="J3707" s="1" t="s">
        <v>32</v>
      </c>
      <c r="K3707" s="1" t="s">
        <v>28</v>
      </c>
      <c r="L3707" s="1" t="s">
        <v>20</v>
      </c>
      <c r="M3707" s="1" t="s">
        <v>21</v>
      </c>
      <c r="N3707" s="1" t="s">
        <v>38</v>
      </c>
      <c r="O3707" s="1" t="s">
        <v>20</v>
      </c>
      <c r="P3707" s="1" t="str">
        <f>IFERROR( LOOKUP(Table1[[#This Row],[Age]],$AO$3:$AO$8,$AP$3:$AP$8), "Out of Range")</f>
        <v>26-35</v>
      </c>
      <c r="Q3707" s="1" t="str">
        <f>TEXT(Table1[[#This Row],[Date Joined]],"DD")</f>
        <v>13</v>
      </c>
      <c r="R3707" s="1" t="str">
        <f>TEXT(Table1[[#This Row],[Date Joined]],"MMM")</f>
        <v>Dec</v>
      </c>
      <c r="S3707" s="1" t="str">
        <f>TEXT(Table1[[#This Row],[Date Joined]],"YYYY")</f>
        <v>2017</v>
      </c>
    </row>
    <row r="3708" spans="1:19" x14ac:dyDescent="0.3">
      <c r="A3708" s="1" t="s">
        <v>3815</v>
      </c>
      <c r="B3708" s="1" t="s">
        <v>57</v>
      </c>
      <c r="C3708" s="1" t="s">
        <v>15</v>
      </c>
      <c r="D3708" s="2">
        <v>35</v>
      </c>
      <c r="E3708" s="1" t="s">
        <v>34</v>
      </c>
      <c r="F3708" s="1" t="s">
        <v>41</v>
      </c>
      <c r="G3708" s="28">
        <v>43082</v>
      </c>
      <c r="H3708" s="3">
        <v>156436.15</v>
      </c>
      <c r="I3708" s="1" t="s">
        <v>18</v>
      </c>
      <c r="J3708" s="1" t="s">
        <v>19</v>
      </c>
      <c r="K3708" s="1" t="s">
        <v>28</v>
      </c>
      <c r="L3708" s="1" t="s">
        <v>28</v>
      </c>
      <c r="M3708" s="1" t="s">
        <v>22</v>
      </c>
      <c r="N3708" s="1" t="s">
        <v>22</v>
      </c>
      <c r="O3708" s="1" t="s">
        <v>20</v>
      </c>
      <c r="P3708" s="1" t="str">
        <f>IFERROR( LOOKUP(Table1[[#This Row],[Age]],$AO$3:$AO$8,$AP$3:$AP$8), "Out of Range")</f>
        <v>35-45</v>
      </c>
      <c r="Q3708" s="1" t="str">
        <f>TEXT(Table1[[#This Row],[Date Joined]],"DD")</f>
        <v>13</v>
      </c>
      <c r="R3708" s="1" t="str">
        <f>TEXT(Table1[[#This Row],[Date Joined]],"MMM")</f>
        <v>Dec</v>
      </c>
      <c r="S3708" s="1" t="str">
        <f>TEXT(Table1[[#This Row],[Date Joined]],"YYYY")</f>
        <v>2017</v>
      </c>
    </row>
    <row r="3709" spans="1:19" x14ac:dyDescent="0.3">
      <c r="A3709" s="1" t="s">
        <v>3816</v>
      </c>
      <c r="B3709" s="1" t="s">
        <v>23</v>
      </c>
      <c r="C3709" s="1" t="s">
        <v>24</v>
      </c>
      <c r="D3709" s="2">
        <v>47</v>
      </c>
      <c r="E3709" s="1" t="s">
        <v>16</v>
      </c>
      <c r="F3709" s="1" t="s">
        <v>17</v>
      </c>
      <c r="G3709" s="28">
        <v>43083</v>
      </c>
      <c r="H3709" s="3">
        <v>96583.85</v>
      </c>
      <c r="I3709" s="1" t="s">
        <v>31</v>
      </c>
      <c r="J3709" s="1" t="s">
        <v>27</v>
      </c>
      <c r="K3709" s="1" t="s">
        <v>28</v>
      </c>
      <c r="L3709" s="1" t="s">
        <v>20</v>
      </c>
      <c r="M3709" s="1" t="s">
        <v>22</v>
      </c>
      <c r="N3709" s="1" t="s">
        <v>22</v>
      </c>
      <c r="O3709" s="1" t="s">
        <v>20</v>
      </c>
      <c r="P3709" s="1" t="str">
        <f>IFERROR( LOOKUP(Table1[[#This Row],[Age]],$AO$3:$AO$8,$AP$3:$AP$8), "Out of Range")</f>
        <v>45-55</v>
      </c>
      <c r="Q3709" s="1" t="str">
        <f>TEXT(Table1[[#This Row],[Date Joined]],"DD")</f>
        <v>14</v>
      </c>
      <c r="R3709" s="1" t="str">
        <f>TEXT(Table1[[#This Row],[Date Joined]],"MMM")</f>
        <v>Dec</v>
      </c>
      <c r="S3709" s="1" t="str">
        <f>TEXT(Table1[[#This Row],[Date Joined]],"YYYY")</f>
        <v>2017</v>
      </c>
    </row>
    <row r="3710" spans="1:19" x14ac:dyDescent="0.3">
      <c r="A3710" s="1" t="s">
        <v>2041</v>
      </c>
      <c r="B3710" s="1" t="s">
        <v>45</v>
      </c>
      <c r="C3710" s="1" t="s">
        <v>15</v>
      </c>
      <c r="D3710" s="2">
        <v>33</v>
      </c>
      <c r="E3710" s="1" t="s">
        <v>16</v>
      </c>
      <c r="F3710" s="1" t="s">
        <v>17</v>
      </c>
      <c r="G3710" s="28">
        <v>42984</v>
      </c>
      <c r="H3710" s="3">
        <v>28796.09</v>
      </c>
      <c r="I3710" s="1" t="s">
        <v>18</v>
      </c>
      <c r="J3710" s="1" t="s">
        <v>27</v>
      </c>
      <c r="K3710" s="1" t="s">
        <v>28</v>
      </c>
      <c r="L3710" s="1" t="s">
        <v>20</v>
      </c>
      <c r="M3710" s="1" t="s">
        <v>22</v>
      </c>
      <c r="N3710" s="1" t="s">
        <v>22</v>
      </c>
      <c r="O3710" s="1" t="s">
        <v>20</v>
      </c>
      <c r="P3710" s="1" t="str">
        <f>IFERROR( LOOKUP(Table1[[#This Row],[Age]],$AO$3:$AO$8,$AP$3:$AP$8), "Out of Range")</f>
        <v>26-35</v>
      </c>
      <c r="Q3710" s="1" t="str">
        <f>TEXT(Table1[[#This Row],[Date Joined]],"DD")</f>
        <v>06</v>
      </c>
      <c r="R3710" s="1" t="str">
        <f>TEXT(Table1[[#This Row],[Date Joined]],"MMM")</f>
        <v>Sep</v>
      </c>
      <c r="S3710" s="1" t="str">
        <f>TEXT(Table1[[#This Row],[Date Joined]],"YYYY")</f>
        <v>2017</v>
      </c>
    </row>
    <row r="3711" spans="1:19" x14ac:dyDescent="0.3">
      <c r="A3711" s="1" t="s">
        <v>2060</v>
      </c>
      <c r="B3711" s="1" t="s">
        <v>36</v>
      </c>
      <c r="C3711" s="1" t="s">
        <v>24</v>
      </c>
      <c r="D3711" s="2">
        <v>33</v>
      </c>
      <c r="E3711" s="1" t="s">
        <v>34</v>
      </c>
      <c r="F3711" s="1" t="s">
        <v>17</v>
      </c>
      <c r="G3711" s="28">
        <v>42985</v>
      </c>
      <c r="H3711" s="3">
        <v>47919.24</v>
      </c>
      <c r="I3711" s="1" t="s">
        <v>31</v>
      </c>
      <c r="J3711" s="1" t="s">
        <v>32</v>
      </c>
      <c r="K3711" s="1" t="s">
        <v>28</v>
      </c>
      <c r="L3711" s="1" t="s">
        <v>20</v>
      </c>
      <c r="M3711" s="1" t="s">
        <v>21</v>
      </c>
      <c r="N3711" s="1" t="s">
        <v>29</v>
      </c>
      <c r="O3711" s="1" t="s">
        <v>20</v>
      </c>
      <c r="P3711" s="1" t="str">
        <f>IFERROR( LOOKUP(Table1[[#This Row],[Age]],$AO$3:$AO$8,$AP$3:$AP$8), "Out of Range")</f>
        <v>26-35</v>
      </c>
      <c r="Q3711" s="1" t="str">
        <f>TEXT(Table1[[#This Row],[Date Joined]],"DD")</f>
        <v>07</v>
      </c>
      <c r="R3711" s="1" t="str">
        <f>TEXT(Table1[[#This Row],[Date Joined]],"MMM")</f>
        <v>Sep</v>
      </c>
      <c r="S3711" s="1" t="str">
        <f>TEXT(Table1[[#This Row],[Date Joined]],"YYYY")</f>
        <v>2017</v>
      </c>
    </row>
    <row r="3712" spans="1:19" x14ac:dyDescent="0.3">
      <c r="A3712" s="1" t="s">
        <v>3819</v>
      </c>
      <c r="B3712" s="1" t="s">
        <v>39</v>
      </c>
      <c r="C3712" s="1" t="s">
        <v>24</v>
      </c>
      <c r="D3712" s="2">
        <v>39</v>
      </c>
      <c r="E3712" s="1" t="s">
        <v>16</v>
      </c>
      <c r="F3712" s="1" t="s">
        <v>17</v>
      </c>
      <c r="G3712" s="28">
        <v>43083</v>
      </c>
      <c r="H3712" s="3">
        <v>41365.089999999997</v>
      </c>
      <c r="I3712" s="1" t="s">
        <v>18</v>
      </c>
      <c r="J3712" s="1" t="s">
        <v>32</v>
      </c>
      <c r="K3712" s="1" t="s">
        <v>20</v>
      </c>
      <c r="L3712" s="1" t="s">
        <v>20</v>
      </c>
      <c r="M3712" s="1" t="s">
        <v>21</v>
      </c>
      <c r="N3712" s="1" t="s">
        <v>38</v>
      </c>
      <c r="O3712" s="1" t="s">
        <v>20</v>
      </c>
      <c r="P3712" s="1" t="str">
        <f>IFERROR( LOOKUP(Table1[[#This Row],[Age]],$AO$3:$AO$8,$AP$3:$AP$8), "Out of Range")</f>
        <v>35-45</v>
      </c>
      <c r="Q3712" s="1" t="str">
        <f>TEXT(Table1[[#This Row],[Date Joined]],"DD")</f>
        <v>14</v>
      </c>
      <c r="R3712" s="1" t="str">
        <f>TEXT(Table1[[#This Row],[Date Joined]],"MMM")</f>
        <v>Dec</v>
      </c>
      <c r="S3712" s="1" t="str">
        <f>TEXT(Table1[[#This Row],[Date Joined]],"YYYY")</f>
        <v>2017</v>
      </c>
    </row>
    <row r="3713" spans="1:19" x14ac:dyDescent="0.3">
      <c r="A3713" s="1" t="s">
        <v>3820</v>
      </c>
      <c r="B3713" s="1" t="s">
        <v>46</v>
      </c>
      <c r="C3713" s="1" t="s">
        <v>24</v>
      </c>
      <c r="D3713" s="2">
        <v>41</v>
      </c>
      <c r="E3713" s="1" t="s">
        <v>16</v>
      </c>
      <c r="F3713" s="1" t="s">
        <v>17</v>
      </c>
      <c r="G3713" s="28">
        <v>43083</v>
      </c>
      <c r="H3713" s="3">
        <v>1367.01</v>
      </c>
      <c r="I3713" s="1" t="s">
        <v>18</v>
      </c>
      <c r="J3713" s="1" t="s">
        <v>27</v>
      </c>
      <c r="K3713" s="1" t="s">
        <v>20</v>
      </c>
      <c r="L3713" s="1" t="s">
        <v>20</v>
      </c>
      <c r="M3713" s="1" t="s">
        <v>22</v>
      </c>
      <c r="N3713" s="1" t="s">
        <v>22</v>
      </c>
      <c r="O3713" s="1" t="s">
        <v>20</v>
      </c>
      <c r="P3713" s="1" t="str">
        <f>IFERROR( LOOKUP(Table1[[#This Row],[Age]],$AO$3:$AO$8,$AP$3:$AP$8), "Out of Range")</f>
        <v>35-45</v>
      </c>
      <c r="Q3713" s="1" t="str">
        <f>TEXT(Table1[[#This Row],[Date Joined]],"DD")</f>
        <v>14</v>
      </c>
      <c r="R3713" s="1" t="str">
        <f>TEXT(Table1[[#This Row],[Date Joined]],"MMM")</f>
        <v>Dec</v>
      </c>
      <c r="S3713" s="1" t="str">
        <f>TEXT(Table1[[#This Row],[Date Joined]],"YYYY")</f>
        <v>2017</v>
      </c>
    </row>
    <row r="3714" spans="1:19" x14ac:dyDescent="0.3">
      <c r="A3714" s="1" t="s">
        <v>3821</v>
      </c>
      <c r="B3714" s="1" t="s">
        <v>45</v>
      </c>
      <c r="C3714" s="1" t="s">
        <v>24</v>
      </c>
      <c r="D3714" s="2">
        <v>35</v>
      </c>
      <c r="E3714" s="1" t="s">
        <v>16</v>
      </c>
      <c r="F3714" s="1" t="s">
        <v>17</v>
      </c>
      <c r="G3714" s="28">
        <v>43083</v>
      </c>
      <c r="H3714" s="3">
        <v>29636.720000000001</v>
      </c>
      <c r="I3714" s="1" t="s">
        <v>18</v>
      </c>
      <c r="J3714" s="1" t="s">
        <v>19</v>
      </c>
      <c r="K3714" s="1" t="s">
        <v>28</v>
      </c>
      <c r="L3714" s="1" t="s">
        <v>20</v>
      </c>
      <c r="M3714" s="1" t="s">
        <v>22</v>
      </c>
      <c r="N3714" s="1" t="s">
        <v>22</v>
      </c>
      <c r="O3714" s="1" t="s">
        <v>20</v>
      </c>
      <c r="P3714" s="1" t="str">
        <f>IFERROR( LOOKUP(Table1[[#This Row],[Age]],$AO$3:$AO$8,$AP$3:$AP$8), "Out of Range")</f>
        <v>35-45</v>
      </c>
      <c r="Q3714" s="1" t="str">
        <f>TEXT(Table1[[#This Row],[Date Joined]],"DD")</f>
        <v>14</v>
      </c>
      <c r="R3714" s="1" t="str">
        <f>TEXT(Table1[[#This Row],[Date Joined]],"MMM")</f>
        <v>Dec</v>
      </c>
      <c r="S3714" s="1" t="str">
        <f>TEXT(Table1[[#This Row],[Date Joined]],"YYYY")</f>
        <v>2017</v>
      </c>
    </row>
    <row r="3715" spans="1:19" x14ac:dyDescent="0.3">
      <c r="A3715" s="1" t="s">
        <v>2065</v>
      </c>
      <c r="B3715" s="1" t="s">
        <v>95</v>
      </c>
      <c r="C3715" s="1" t="s">
        <v>15</v>
      </c>
      <c r="D3715" s="2">
        <v>33</v>
      </c>
      <c r="E3715" s="1" t="s">
        <v>25</v>
      </c>
      <c r="F3715" s="1" t="s">
        <v>41</v>
      </c>
      <c r="G3715" s="28">
        <v>42985</v>
      </c>
      <c r="H3715" s="3">
        <v>42807.18</v>
      </c>
      <c r="I3715" s="1" t="s">
        <v>18</v>
      </c>
      <c r="J3715" s="1" t="s">
        <v>19</v>
      </c>
      <c r="K3715" s="1" t="s">
        <v>20</v>
      </c>
      <c r="L3715" s="1" t="s">
        <v>20</v>
      </c>
      <c r="M3715" s="1" t="s">
        <v>53</v>
      </c>
      <c r="N3715" s="1" t="s">
        <v>29</v>
      </c>
      <c r="O3715" s="1" t="s">
        <v>20</v>
      </c>
      <c r="P3715" s="1" t="str">
        <f>IFERROR( LOOKUP(Table1[[#This Row],[Age]],$AO$3:$AO$8,$AP$3:$AP$8), "Out of Range")</f>
        <v>26-35</v>
      </c>
      <c r="Q3715" s="1" t="str">
        <f>TEXT(Table1[[#This Row],[Date Joined]],"DD")</f>
        <v>07</v>
      </c>
      <c r="R3715" s="1" t="str">
        <f>TEXT(Table1[[#This Row],[Date Joined]],"MMM")</f>
        <v>Sep</v>
      </c>
      <c r="S3715" s="1" t="str">
        <f>TEXT(Table1[[#This Row],[Date Joined]],"YYYY")</f>
        <v>2017</v>
      </c>
    </row>
    <row r="3716" spans="1:19" x14ac:dyDescent="0.3">
      <c r="A3716" s="1" t="s">
        <v>3823</v>
      </c>
      <c r="B3716" s="1" t="s">
        <v>23</v>
      </c>
      <c r="C3716" s="1" t="s">
        <v>24</v>
      </c>
      <c r="D3716" s="2">
        <v>36</v>
      </c>
      <c r="E3716" s="1" t="s">
        <v>16</v>
      </c>
      <c r="F3716" s="1" t="s">
        <v>17</v>
      </c>
      <c r="G3716" s="28">
        <v>43083</v>
      </c>
      <c r="H3716" s="3">
        <v>187596.18</v>
      </c>
      <c r="I3716" s="1" t="s">
        <v>49</v>
      </c>
      <c r="J3716" s="1" t="s">
        <v>32</v>
      </c>
      <c r="K3716" s="1" t="s">
        <v>28</v>
      </c>
      <c r="L3716" s="1" t="s">
        <v>20</v>
      </c>
      <c r="M3716" s="1" t="s">
        <v>21</v>
      </c>
      <c r="N3716" s="1" t="s">
        <v>69</v>
      </c>
      <c r="O3716" s="1" t="s">
        <v>20</v>
      </c>
      <c r="P3716" s="1" t="str">
        <f>IFERROR( LOOKUP(Table1[[#This Row],[Age]],$AO$3:$AO$8,$AP$3:$AP$8), "Out of Range")</f>
        <v>35-45</v>
      </c>
      <c r="Q3716" s="1" t="str">
        <f>TEXT(Table1[[#This Row],[Date Joined]],"DD")</f>
        <v>14</v>
      </c>
      <c r="R3716" s="1" t="str">
        <f>TEXT(Table1[[#This Row],[Date Joined]],"MMM")</f>
        <v>Dec</v>
      </c>
      <c r="S3716" s="1" t="str">
        <f>TEXT(Table1[[#This Row],[Date Joined]],"YYYY")</f>
        <v>2017</v>
      </c>
    </row>
    <row r="3717" spans="1:19" x14ac:dyDescent="0.3">
      <c r="A3717" s="1" t="s">
        <v>3824</v>
      </c>
      <c r="B3717" s="1" t="s">
        <v>44</v>
      </c>
      <c r="C3717" s="1" t="s">
        <v>15</v>
      </c>
      <c r="D3717" s="2">
        <v>36</v>
      </c>
      <c r="E3717" s="1" t="s">
        <v>16</v>
      </c>
      <c r="F3717" s="1" t="s">
        <v>26</v>
      </c>
      <c r="G3717" s="28">
        <v>43083</v>
      </c>
      <c r="H3717" s="3">
        <v>70123.070000000007</v>
      </c>
      <c r="I3717" s="1" t="s">
        <v>18</v>
      </c>
      <c r="J3717" s="1" t="s">
        <v>27</v>
      </c>
      <c r="K3717" s="1" t="s">
        <v>20</v>
      </c>
      <c r="L3717" s="1" t="s">
        <v>20</v>
      </c>
      <c r="M3717" s="1" t="s">
        <v>22</v>
      </c>
      <c r="N3717" s="1" t="s">
        <v>22</v>
      </c>
      <c r="O3717" s="1" t="s">
        <v>20</v>
      </c>
      <c r="P3717" s="1" t="str">
        <f>IFERROR( LOOKUP(Table1[[#This Row],[Age]],$AO$3:$AO$8,$AP$3:$AP$8), "Out of Range")</f>
        <v>35-45</v>
      </c>
      <c r="Q3717" s="1" t="str">
        <f>TEXT(Table1[[#This Row],[Date Joined]],"DD")</f>
        <v>14</v>
      </c>
      <c r="R3717" s="1" t="str">
        <f>TEXT(Table1[[#This Row],[Date Joined]],"MMM")</f>
        <v>Dec</v>
      </c>
      <c r="S3717" s="1" t="str">
        <f>TEXT(Table1[[#This Row],[Date Joined]],"YYYY")</f>
        <v>2017</v>
      </c>
    </row>
    <row r="3718" spans="1:19" x14ac:dyDescent="0.3">
      <c r="A3718" s="1" t="s">
        <v>3825</v>
      </c>
      <c r="B3718" s="1" t="s">
        <v>94</v>
      </c>
      <c r="C3718" s="1" t="s">
        <v>15</v>
      </c>
      <c r="D3718" s="2">
        <v>38</v>
      </c>
      <c r="E3718" s="1" t="s">
        <v>40</v>
      </c>
      <c r="F3718" s="1" t="s">
        <v>41</v>
      </c>
      <c r="G3718" s="28">
        <v>43083</v>
      </c>
      <c r="H3718" s="3">
        <v>10772.84</v>
      </c>
      <c r="I3718" s="1" t="s">
        <v>49</v>
      </c>
      <c r="J3718" s="1" t="s">
        <v>27</v>
      </c>
      <c r="K3718" s="1" t="s">
        <v>28</v>
      </c>
      <c r="L3718" s="1" t="s">
        <v>20</v>
      </c>
      <c r="M3718" s="1" t="s">
        <v>22</v>
      </c>
      <c r="N3718" s="1" t="s">
        <v>22</v>
      </c>
      <c r="O3718" s="1" t="s">
        <v>20</v>
      </c>
      <c r="P3718" s="1" t="str">
        <f>IFERROR( LOOKUP(Table1[[#This Row],[Age]],$AO$3:$AO$8,$AP$3:$AP$8), "Out of Range")</f>
        <v>35-45</v>
      </c>
      <c r="Q3718" s="1" t="str">
        <f>TEXT(Table1[[#This Row],[Date Joined]],"DD")</f>
        <v>14</v>
      </c>
      <c r="R3718" s="1" t="str">
        <f>TEXT(Table1[[#This Row],[Date Joined]],"MMM")</f>
        <v>Dec</v>
      </c>
      <c r="S3718" s="1" t="str">
        <f>TEXT(Table1[[#This Row],[Date Joined]],"YYYY")</f>
        <v>2017</v>
      </c>
    </row>
    <row r="3719" spans="1:19" x14ac:dyDescent="0.3">
      <c r="A3719" s="1" t="s">
        <v>3826</v>
      </c>
      <c r="B3719" s="1" t="s">
        <v>33</v>
      </c>
      <c r="C3719" s="1" t="s">
        <v>15</v>
      </c>
      <c r="D3719" s="2">
        <v>38</v>
      </c>
      <c r="E3719" s="1" t="s">
        <v>40</v>
      </c>
      <c r="F3719" s="1" t="s">
        <v>41</v>
      </c>
      <c r="G3719" s="28">
        <v>43083</v>
      </c>
      <c r="H3719" s="3">
        <v>81831.899999999994</v>
      </c>
      <c r="I3719" s="1" t="s">
        <v>18</v>
      </c>
      <c r="J3719" s="1" t="s">
        <v>32</v>
      </c>
      <c r="K3719" s="1" t="s">
        <v>20</v>
      </c>
      <c r="L3719" s="1" t="s">
        <v>20</v>
      </c>
      <c r="M3719" s="1" t="s">
        <v>53</v>
      </c>
      <c r="N3719" s="1" t="s">
        <v>22</v>
      </c>
      <c r="O3719" s="1" t="s">
        <v>20</v>
      </c>
      <c r="P3719" s="1" t="str">
        <f>IFERROR( LOOKUP(Table1[[#This Row],[Age]],$AO$3:$AO$8,$AP$3:$AP$8), "Out of Range")</f>
        <v>35-45</v>
      </c>
      <c r="Q3719" s="1" t="str">
        <f>TEXT(Table1[[#This Row],[Date Joined]],"DD")</f>
        <v>14</v>
      </c>
      <c r="R3719" s="1" t="str">
        <f>TEXT(Table1[[#This Row],[Date Joined]],"MMM")</f>
        <v>Dec</v>
      </c>
      <c r="S3719" s="1" t="str">
        <f>TEXT(Table1[[#This Row],[Date Joined]],"YYYY")</f>
        <v>2017</v>
      </c>
    </row>
    <row r="3720" spans="1:19" x14ac:dyDescent="0.3">
      <c r="A3720" s="1" t="s">
        <v>3827</v>
      </c>
      <c r="B3720" s="1" t="s">
        <v>51</v>
      </c>
      <c r="C3720" s="1" t="s">
        <v>15</v>
      </c>
      <c r="D3720" s="2">
        <v>48</v>
      </c>
      <c r="E3720" s="1" t="s">
        <v>40</v>
      </c>
      <c r="F3720" s="1" t="s">
        <v>26</v>
      </c>
      <c r="G3720" s="28">
        <v>43083</v>
      </c>
      <c r="H3720" s="3">
        <v>48375.78</v>
      </c>
      <c r="I3720" s="1" t="s">
        <v>49</v>
      </c>
      <c r="J3720" s="1" t="s">
        <v>22</v>
      </c>
      <c r="K3720" s="1" t="s">
        <v>28</v>
      </c>
      <c r="L3720" s="1" t="s">
        <v>20</v>
      </c>
      <c r="M3720" s="1" t="s">
        <v>22</v>
      </c>
      <c r="N3720" s="1" t="s">
        <v>22</v>
      </c>
      <c r="O3720" s="1" t="s">
        <v>20</v>
      </c>
      <c r="P3720" s="1" t="str">
        <f>IFERROR( LOOKUP(Table1[[#This Row],[Age]],$AO$3:$AO$8,$AP$3:$AP$8), "Out of Range")</f>
        <v>45-55</v>
      </c>
      <c r="Q3720" s="1" t="str">
        <f>TEXT(Table1[[#This Row],[Date Joined]],"DD")</f>
        <v>14</v>
      </c>
      <c r="R3720" s="1" t="str">
        <f>TEXT(Table1[[#This Row],[Date Joined]],"MMM")</f>
        <v>Dec</v>
      </c>
      <c r="S3720" s="1" t="str">
        <f>TEXT(Table1[[#This Row],[Date Joined]],"YYYY")</f>
        <v>2017</v>
      </c>
    </row>
    <row r="3721" spans="1:19" x14ac:dyDescent="0.3">
      <c r="A3721" s="1" t="s">
        <v>3828</v>
      </c>
      <c r="B3721" s="1" t="s">
        <v>43</v>
      </c>
      <c r="C3721" s="1" t="s">
        <v>15</v>
      </c>
      <c r="D3721" s="2">
        <v>49</v>
      </c>
      <c r="E3721" s="1" t="s">
        <v>40</v>
      </c>
      <c r="F3721" s="1" t="s">
        <v>41</v>
      </c>
      <c r="G3721" s="28">
        <v>43083</v>
      </c>
      <c r="H3721" s="3">
        <v>29732.69</v>
      </c>
      <c r="I3721" s="1" t="s">
        <v>31</v>
      </c>
      <c r="J3721" s="1" t="s">
        <v>32</v>
      </c>
      <c r="K3721" s="1" t="s">
        <v>20</v>
      </c>
      <c r="L3721" s="1" t="s">
        <v>20</v>
      </c>
      <c r="M3721" s="1" t="s">
        <v>21</v>
      </c>
      <c r="N3721" s="1" t="s">
        <v>22</v>
      </c>
      <c r="O3721" s="1" t="s">
        <v>20</v>
      </c>
      <c r="P3721" s="1" t="str">
        <f>IFERROR( LOOKUP(Table1[[#This Row],[Age]],$AO$3:$AO$8,$AP$3:$AP$8), "Out of Range")</f>
        <v>45-55</v>
      </c>
      <c r="Q3721" s="1" t="str">
        <f>TEXT(Table1[[#This Row],[Date Joined]],"DD")</f>
        <v>14</v>
      </c>
      <c r="R3721" s="1" t="str">
        <f>TEXT(Table1[[#This Row],[Date Joined]],"MMM")</f>
        <v>Dec</v>
      </c>
      <c r="S3721" s="1" t="str">
        <f>TEXT(Table1[[#This Row],[Date Joined]],"YYYY")</f>
        <v>2017</v>
      </c>
    </row>
    <row r="3722" spans="1:19" x14ac:dyDescent="0.3">
      <c r="A3722" s="1" t="s">
        <v>3829</v>
      </c>
      <c r="B3722" s="1" t="s">
        <v>62</v>
      </c>
      <c r="C3722" s="1" t="s">
        <v>15</v>
      </c>
      <c r="D3722" s="2">
        <v>57</v>
      </c>
      <c r="E3722" s="1" t="s">
        <v>40</v>
      </c>
      <c r="F3722" s="1" t="s">
        <v>26</v>
      </c>
      <c r="G3722" s="28">
        <v>43083</v>
      </c>
      <c r="H3722" s="3">
        <v>19189.13</v>
      </c>
      <c r="I3722" s="1" t="s">
        <v>18</v>
      </c>
      <c r="J3722" s="1" t="s">
        <v>27</v>
      </c>
      <c r="K3722" s="1" t="s">
        <v>28</v>
      </c>
      <c r="L3722" s="1" t="s">
        <v>20</v>
      </c>
      <c r="M3722" s="1" t="s">
        <v>21</v>
      </c>
      <c r="N3722" s="1" t="s">
        <v>22</v>
      </c>
      <c r="O3722" s="1" t="s">
        <v>20</v>
      </c>
      <c r="P3722" s="1" t="str">
        <f>IFERROR( LOOKUP(Table1[[#This Row],[Age]],$AO$3:$AO$8,$AP$3:$AP$8), "Out of Range")</f>
        <v>55-65</v>
      </c>
      <c r="Q3722" s="1" t="str">
        <f>TEXT(Table1[[#This Row],[Date Joined]],"DD")</f>
        <v>14</v>
      </c>
      <c r="R3722" s="1" t="str">
        <f>TEXT(Table1[[#This Row],[Date Joined]],"MMM")</f>
        <v>Dec</v>
      </c>
      <c r="S3722" s="1" t="str">
        <f>TEXT(Table1[[#This Row],[Date Joined]],"YYYY")</f>
        <v>2017</v>
      </c>
    </row>
    <row r="3723" spans="1:19" x14ac:dyDescent="0.3">
      <c r="A3723" s="1" t="s">
        <v>3830</v>
      </c>
      <c r="B3723" s="1" t="s">
        <v>64</v>
      </c>
      <c r="C3723" s="1" t="s">
        <v>15</v>
      </c>
      <c r="D3723" s="2">
        <v>37</v>
      </c>
      <c r="E3723" s="1" t="s">
        <v>40</v>
      </c>
      <c r="F3723" s="1" t="s">
        <v>26</v>
      </c>
      <c r="G3723" s="28">
        <v>43083</v>
      </c>
      <c r="H3723" s="3">
        <v>13756.22</v>
      </c>
      <c r="I3723" s="1" t="s">
        <v>18</v>
      </c>
      <c r="J3723" s="1" t="s">
        <v>27</v>
      </c>
      <c r="K3723" s="1" t="s">
        <v>20</v>
      </c>
      <c r="L3723" s="1" t="s">
        <v>28</v>
      </c>
      <c r="M3723" s="1" t="s">
        <v>22</v>
      </c>
      <c r="N3723" s="1" t="s">
        <v>22</v>
      </c>
      <c r="O3723" s="1" t="s">
        <v>20</v>
      </c>
      <c r="P3723" s="1" t="str">
        <f>IFERROR( LOOKUP(Table1[[#This Row],[Age]],$AO$3:$AO$8,$AP$3:$AP$8), "Out of Range")</f>
        <v>35-45</v>
      </c>
      <c r="Q3723" s="1" t="str">
        <f>TEXT(Table1[[#This Row],[Date Joined]],"DD")</f>
        <v>14</v>
      </c>
      <c r="R3723" s="1" t="str">
        <f>TEXT(Table1[[#This Row],[Date Joined]],"MMM")</f>
        <v>Dec</v>
      </c>
      <c r="S3723" s="1" t="str">
        <f>TEXT(Table1[[#This Row],[Date Joined]],"YYYY")</f>
        <v>2017</v>
      </c>
    </row>
    <row r="3724" spans="1:19" x14ac:dyDescent="0.3">
      <c r="A3724" s="1" t="s">
        <v>3831</v>
      </c>
      <c r="B3724" s="1" t="s">
        <v>35</v>
      </c>
      <c r="C3724" s="1" t="s">
        <v>15</v>
      </c>
      <c r="D3724" s="2">
        <v>61</v>
      </c>
      <c r="E3724" s="1" t="s">
        <v>40</v>
      </c>
      <c r="F3724" s="1" t="s">
        <v>26</v>
      </c>
      <c r="G3724" s="28">
        <v>43083</v>
      </c>
      <c r="H3724" s="3">
        <v>62762.85</v>
      </c>
      <c r="I3724" s="1" t="s">
        <v>18</v>
      </c>
      <c r="J3724" s="1" t="s">
        <v>27</v>
      </c>
      <c r="K3724" s="1" t="s">
        <v>28</v>
      </c>
      <c r="L3724" s="1" t="s">
        <v>20</v>
      </c>
      <c r="M3724" s="1" t="s">
        <v>22</v>
      </c>
      <c r="N3724" s="1" t="s">
        <v>22</v>
      </c>
      <c r="O3724" s="1" t="s">
        <v>20</v>
      </c>
      <c r="P3724" s="1" t="str">
        <f>IFERROR( LOOKUP(Table1[[#This Row],[Age]],$AO$3:$AO$8,$AP$3:$AP$8), "Out of Range")</f>
        <v>55-65</v>
      </c>
      <c r="Q3724" s="1" t="str">
        <f>TEXT(Table1[[#This Row],[Date Joined]],"DD")</f>
        <v>14</v>
      </c>
      <c r="R3724" s="1" t="str">
        <f>TEXT(Table1[[#This Row],[Date Joined]],"MMM")</f>
        <v>Dec</v>
      </c>
      <c r="S3724" s="1" t="str">
        <f>TEXT(Table1[[#This Row],[Date Joined]],"YYYY")</f>
        <v>2017</v>
      </c>
    </row>
    <row r="3725" spans="1:19" x14ac:dyDescent="0.3">
      <c r="A3725" s="1" t="s">
        <v>3832</v>
      </c>
      <c r="B3725" s="1" t="s">
        <v>73</v>
      </c>
      <c r="C3725" s="1" t="s">
        <v>15</v>
      </c>
      <c r="D3725" s="2">
        <v>46</v>
      </c>
      <c r="E3725" s="1" t="s">
        <v>34</v>
      </c>
      <c r="F3725" s="1" t="s">
        <v>26</v>
      </c>
      <c r="G3725" s="28">
        <v>43083</v>
      </c>
      <c r="H3725" s="3">
        <v>4479.42</v>
      </c>
      <c r="I3725" s="1" t="s">
        <v>31</v>
      </c>
      <c r="J3725" s="1" t="s">
        <v>27</v>
      </c>
      <c r="K3725" s="1" t="s">
        <v>28</v>
      </c>
      <c r="L3725" s="1" t="s">
        <v>20</v>
      </c>
      <c r="M3725" s="1" t="s">
        <v>21</v>
      </c>
      <c r="N3725" s="1" t="s">
        <v>22</v>
      </c>
      <c r="O3725" s="1" t="s">
        <v>28</v>
      </c>
      <c r="P3725" s="1" t="str">
        <f>IFERROR( LOOKUP(Table1[[#This Row],[Age]],$AO$3:$AO$8,$AP$3:$AP$8), "Out of Range")</f>
        <v>45-55</v>
      </c>
      <c r="Q3725" s="1" t="str">
        <f>TEXT(Table1[[#This Row],[Date Joined]],"DD")</f>
        <v>14</v>
      </c>
      <c r="R3725" s="1" t="str">
        <f>TEXT(Table1[[#This Row],[Date Joined]],"MMM")</f>
        <v>Dec</v>
      </c>
      <c r="S3725" s="1" t="str">
        <f>TEXT(Table1[[#This Row],[Date Joined]],"YYYY")</f>
        <v>2017</v>
      </c>
    </row>
    <row r="3726" spans="1:19" x14ac:dyDescent="0.3">
      <c r="A3726" s="1" t="s">
        <v>3833</v>
      </c>
      <c r="B3726" s="1" t="s">
        <v>105</v>
      </c>
      <c r="C3726" s="1" t="s">
        <v>24</v>
      </c>
      <c r="D3726" s="2">
        <v>36</v>
      </c>
      <c r="E3726" s="1" t="s">
        <v>34</v>
      </c>
      <c r="F3726" s="1" t="s">
        <v>17</v>
      </c>
      <c r="G3726" s="28">
        <v>43083</v>
      </c>
      <c r="H3726" s="3">
        <v>36985.21</v>
      </c>
      <c r="I3726" s="1" t="s">
        <v>49</v>
      </c>
      <c r="J3726" s="1" t="s">
        <v>27</v>
      </c>
      <c r="K3726" s="1" t="s">
        <v>28</v>
      </c>
      <c r="L3726" s="1" t="s">
        <v>20</v>
      </c>
      <c r="M3726" s="1" t="s">
        <v>21</v>
      </c>
      <c r="N3726" s="1" t="s">
        <v>29</v>
      </c>
      <c r="O3726" s="1" t="s">
        <v>20</v>
      </c>
      <c r="P3726" s="1" t="str">
        <f>IFERROR( LOOKUP(Table1[[#This Row],[Age]],$AO$3:$AO$8,$AP$3:$AP$8), "Out of Range")</f>
        <v>35-45</v>
      </c>
      <c r="Q3726" s="1" t="str">
        <f>TEXT(Table1[[#This Row],[Date Joined]],"DD")</f>
        <v>14</v>
      </c>
      <c r="R3726" s="1" t="str">
        <f>TEXT(Table1[[#This Row],[Date Joined]],"MMM")</f>
        <v>Dec</v>
      </c>
      <c r="S3726" s="1" t="str">
        <f>TEXT(Table1[[#This Row],[Date Joined]],"YYYY")</f>
        <v>2017</v>
      </c>
    </row>
    <row r="3727" spans="1:19" x14ac:dyDescent="0.3">
      <c r="A3727" s="1" t="s">
        <v>3834</v>
      </c>
      <c r="B3727" s="1" t="s">
        <v>89</v>
      </c>
      <c r="C3727" s="1" t="s">
        <v>24</v>
      </c>
      <c r="D3727" s="2">
        <v>38</v>
      </c>
      <c r="E3727" s="1" t="s">
        <v>34</v>
      </c>
      <c r="F3727" s="1" t="s">
        <v>17</v>
      </c>
      <c r="G3727" s="28">
        <v>43083</v>
      </c>
      <c r="H3727" s="3">
        <v>46110.42</v>
      </c>
      <c r="I3727" s="1" t="s">
        <v>18</v>
      </c>
      <c r="J3727" s="1" t="s">
        <v>19</v>
      </c>
      <c r="K3727" s="1" t="s">
        <v>28</v>
      </c>
      <c r="L3727" s="1" t="s">
        <v>20</v>
      </c>
      <c r="M3727" s="1" t="s">
        <v>22</v>
      </c>
      <c r="N3727" s="1" t="s">
        <v>22</v>
      </c>
      <c r="O3727" s="1" t="s">
        <v>20</v>
      </c>
      <c r="P3727" s="1" t="str">
        <f>IFERROR( LOOKUP(Table1[[#This Row],[Age]],$AO$3:$AO$8,$AP$3:$AP$8), "Out of Range")</f>
        <v>35-45</v>
      </c>
      <c r="Q3727" s="1" t="str">
        <f>TEXT(Table1[[#This Row],[Date Joined]],"DD")</f>
        <v>14</v>
      </c>
      <c r="R3727" s="1" t="str">
        <f>TEXT(Table1[[#This Row],[Date Joined]],"MMM")</f>
        <v>Dec</v>
      </c>
      <c r="S3727" s="1" t="str">
        <f>TEXT(Table1[[#This Row],[Date Joined]],"YYYY")</f>
        <v>2017</v>
      </c>
    </row>
    <row r="3728" spans="1:19" x14ac:dyDescent="0.3">
      <c r="A3728" s="1" t="s">
        <v>2087</v>
      </c>
      <c r="B3728" s="1" t="s">
        <v>37</v>
      </c>
      <c r="C3728" s="1" t="s">
        <v>15</v>
      </c>
      <c r="D3728" s="2">
        <v>33</v>
      </c>
      <c r="E3728" s="1" t="s">
        <v>34</v>
      </c>
      <c r="F3728" s="1" t="s">
        <v>26</v>
      </c>
      <c r="G3728" s="28">
        <v>42987</v>
      </c>
      <c r="H3728" s="3">
        <v>181615.15</v>
      </c>
      <c r="I3728" s="1" t="s">
        <v>18</v>
      </c>
      <c r="J3728" s="1" t="s">
        <v>22</v>
      </c>
      <c r="K3728" s="1" t="s">
        <v>28</v>
      </c>
      <c r="L3728" s="1" t="s">
        <v>20</v>
      </c>
      <c r="M3728" s="1" t="s">
        <v>53</v>
      </c>
      <c r="N3728" s="1" t="s">
        <v>38</v>
      </c>
      <c r="O3728" s="1" t="s">
        <v>20</v>
      </c>
      <c r="P3728" s="1" t="str">
        <f>IFERROR( LOOKUP(Table1[[#This Row],[Age]],$AO$3:$AO$8,$AP$3:$AP$8), "Out of Range")</f>
        <v>26-35</v>
      </c>
      <c r="Q3728" s="1" t="str">
        <f>TEXT(Table1[[#This Row],[Date Joined]],"DD")</f>
        <v>09</v>
      </c>
      <c r="R3728" s="1" t="str">
        <f>TEXT(Table1[[#This Row],[Date Joined]],"MMM")</f>
        <v>Sep</v>
      </c>
      <c r="S3728" s="1" t="str">
        <f>TEXT(Table1[[#This Row],[Date Joined]],"YYYY")</f>
        <v>2017</v>
      </c>
    </row>
    <row r="3729" spans="1:19" x14ac:dyDescent="0.3">
      <c r="A3729" s="1" t="s">
        <v>3836</v>
      </c>
      <c r="B3729" s="1" t="s">
        <v>79</v>
      </c>
      <c r="C3729" s="1" t="s">
        <v>15</v>
      </c>
      <c r="D3729" s="2">
        <v>35</v>
      </c>
      <c r="E3729" s="1" t="s">
        <v>16</v>
      </c>
      <c r="F3729" s="1" t="s">
        <v>41</v>
      </c>
      <c r="G3729" s="28">
        <v>43084</v>
      </c>
      <c r="H3729" s="3">
        <v>39891.06</v>
      </c>
      <c r="I3729" s="1" t="s">
        <v>31</v>
      </c>
      <c r="J3729" s="1" t="s">
        <v>27</v>
      </c>
      <c r="K3729" s="1" t="s">
        <v>28</v>
      </c>
      <c r="L3729" s="1" t="s">
        <v>20</v>
      </c>
      <c r="M3729" s="1" t="s">
        <v>21</v>
      </c>
      <c r="N3729" s="1" t="s">
        <v>22</v>
      </c>
      <c r="O3729" s="1" t="s">
        <v>20</v>
      </c>
      <c r="P3729" s="1" t="str">
        <f>IFERROR( LOOKUP(Table1[[#This Row],[Age]],$AO$3:$AO$8,$AP$3:$AP$8), "Out of Range")</f>
        <v>35-45</v>
      </c>
      <c r="Q3729" s="1" t="str">
        <f>TEXT(Table1[[#This Row],[Date Joined]],"DD")</f>
        <v>15</v>
      </c>
      <c r="R3729" s="1" t="str">
        <f>TEXT(Table1[[#This Row],[Date Joined]],"MMM")</f>
        <v>Dec</v>
      </c>
      <c r="S3729" s="1" t="str">
        <f>TEXT(Table1[[#This Row],[Date Joined]],"YYYY")</f>
        <v>2017</v>
      </c>
    </row>
    <row r="3730" spans="1:19" x14ac:dyDescent="0.3">
      <c r="A3730" s="1" t="s">
        <v>2150</v>
      </c>
      <c r="B3730" s="1" t="s">
        <v>91</v>
      </c>
      <c r="C3730" s="1" t="s">
        <v>24</v>
      </c>
      <c r="D3730" s="2">
        <v>33</v>
      </c>
      <c r="E3730" s="1" t="s">
        <v>40</v>
      </c>
      <c r="F3730" s="1" t="s">
        <v>41</v>
      </c>
      <c r="G3730" s="28">
        <v>42991</v>
      </c>
      <c r="H3730" s="3">
        <v>41540.400000000001</v>
      </c>
      <c r="I3730" s="1" t="s">
        <v>18</v>
      </c>
      <c r="J3730" s="1" t="s">
        <v>19</v>
      </c>
      <c r="K3730" s="1" t="s">
        <v>20</v>
      </c>
      <c r="L3730" s="1" t="s">
        <v>20</v>
      </c>
      <c r="M3730" s="1" t="s">
        <v>21</v>
      </c>
      <c r="N3730" s="1" t="s">
        <v>22</v>
      </c>
      <c r="O3730" s="1" t="s">
        <v>20</v>
      </c>
      <c r="P3730" s="1" t="str">
        <f>IFERROR( LOOKUP(Table1[[#This Row],[Age]],$AO$3:$AO$8,$AP$3:$AP$8), "Out of Range")</f>
        <v>26-35</v>
      </c>
      <c r="Q3730" s="1" t="str">
        <f>TEXT(Table1[[#This Row],[Date Joined]],"DD")</f>
        <v>13</v>
      </c>
      <c r="R3730" s="1" t="str">
        <f>TEXT(Table1[[#This Row],[Date Joined]],"MMM")</f>
        <v>Sep</v>
      </c>
      <c r="S3730" s="1" t="str">
        <f>TEXT(Table1[[#This Row],[Date Joined]],"YYYY")</f>
        <v>2017</v>
      </c>
    </row>
    <row r="3731" spans="1:19" x14ac:dyDescent="0.3">
      <c r="A3731" s="1" t="s">
        <v>3838</v>
      </c>
      <c r="B3731" s="1" t="s">
        <v>64</v>
      </c>
      <c r="C3731" s="1" t="s">
        <v>24</v>
      </c>
      <c r="D3731" s="2">
        <v>40</v>
      </c>
      <c r="E3731" s="1" t="s">
        <v>16</v>
      </c>
      <c r="F3731" s="1" t="s">
        <v>17</v>
      </c>
      <c r="G3731" s="28">
        <v>43084</v>
      </c>
      <c r="H3731" s="3">
        <v>45991.64</v>
      </c>
      <c r="I3731" s="1" t="s">
        <v>18</v>
      </c>
      <c r="J3731" s="1" t="s">
        <v>19</v>
      </c>
      <c r="K3731" s="1" t="s">
        <v>20</v>
      </c>
      <c r="L3731" s="1" t="s">
        <v>20</v>
      </c>
      <c r="M3731" s="1" t="s">
        <v>21</v>
      </c>
      <c r="N3731" s="1" t="s">
        <v>22</v>
      </c>
      <c r="O3731" s="1" t="s">
        <v>20</v>
      </c>
      <c r="P3731" s="1" t="str">
        <f>IFERROR( LOOKUP(Table1[[#This Row],[Age]],$AO$3:$AO$8,$AP$3:$AP$8), "Out of Range")</f>
        <v>35-45</v>
      </c>
      <c r="Q3731" s="1" t="str">
        <f>TEXT(Table1[[#This Row],[Date Joined]],"DD")</f>
        <v>15</v>
      </c>
      <c r="R3731" s="1" t="str">
        <f>TEXT(Table1[[#This Row],[Date Joined]],"MMM")</f>
        <v>Dec</v>
      </c>
      <c r="S3731" s="1" t="str">
        <f>TEXT(Table1[[#This Row],[Date Joined]],"YYYY")</f>
        <v>2017</v>
      </c>
    </row>
    <row r="3732" spans="1:19" x14ac:dyDescent="0.3">
      <c r="A3732" s="1" t="s">
        <v>3839</v>
      </c>
      <c r="B3732" s="1" t="s">
        <v>46</v>
      </c>
      <c r="C3732" s="1" t="s">
        <v>24</v>
      </c>
      <c r="D3732" s="2">
        <v>42</v>
      </c>
      <c r="E3732" s="1" t="s">
        <v>16</v>
      </c>
      <c r="F3732" s="1" t="s">
        <v>17</v>
      </c>
      <c r="G3732" s="28">
        <v>43084</v>
      </c>
      <c r="H3732" s="3">
        <v>127174.54</v>
      </c>
      <c r="I3732" s="1" t="s">
        <v>18</v>
      </c>
      <c r="J3732" s="1" t="s">
        <v>27</v>
      </c>
      <c r="K3732" s="1" t="s">
        <v>28</v>
      </c>
      <c r="L3732" s="1" t="s">
        <v>20</v>
      </c>
      <c r="M3732" s="1" t="s">
        <v>22</v>
      </c>
      <c r="N3732" s="1" t="s">
        <v>22</v>
      </c>
      <c r="O3732" s="1" t="s">
        <v>28</v>
      </c>
      <c r="P3732" s="1" t="str">
        <f>IFERROR( LOOKUP(Table1[[#This Row],[Age]],$AO$3:$AO$8,$AP$3:$AP$8), "Out of Range")</f>
        <v>35-45</v>
      </c>
      <c r="Q3732" s="1" t="str">
        <f>TEXT(Table1[[#This Row],[Date Joined]],"DD")</f>
        <v>15</v>
      </c>
      <c r="R3732" s="1" t="str">
        <f>TEXT(Table1[[#This Row],[Date Joined]],"MMM")</f>
        <v>Dec</v>
      </c>
      <c r="S3732" s="1" t="str">
        <f>TEXT(Table1[[#This Row],[Date Joined]],"YYYY")</f>
        <v>2017</v>
      </c>
    </row>
    <row r="3733" spans="1:19" x14ac:dyDescent="0.3">
      <c r="A3733" s="1" t="s">
        <v>3840</v>
      </c>
      <c r="B3733" s="1" t="s">
        <v>107</v>
      </c>
      <c r="C3733" s="1" t="s">
        <v>24</v>
      </c>
      <c r="D3733" s="2">
        <v>34</v>
      </c>
      <c r="E3733" s="1" t="s">
        <v>16</v>
      </c>
      <c r="F3733" s="1" t="s">
        <v>17</v>
      </c>
      <c r="G3733" s="28">
        <v>43084</v>
      </c>
      <c r="H3733" s="3">
        <v>214744.22</v>
      </c>
      <c r="I3733" s="1" t="s">
        <v>18</v>
      </c>
      <c r="J3733" s="1" t="s">
        <v>27</v>
      </c>
      <c r="K3733" s="1" t="s">
        <v>20</v>
      </c>
      <c r="L3733" s="1" t="s">
        <v>20</v>
      </c>
      <c r="M3733" s="1" t="s">
        <v>21</v>
      </c>
      <c r="N3733" s="1" t="s">
        <v>29</v>
      </c>
      <c r="O3733" s="1" t="s">
        <v>20</v>
      </c>
      <c r="P3733" s="1" t="str">
        <f>IFERROR( LOOKUP(Table1[[#This Row],[Age]],$AO$3:$AO$8,$AP$3:$AP$8), "Out of Range")</f>
        <v>26-35</v>
      </c>
      <c r="Q3733" s="1" t="str">
        <f>TEXT(Table1[[#This Row],[Date Joined]],"DD")</f>
        <v>15</v>
      </c>
      <c r="R3733" s="1" t="str">
        <f>TEXT(Table1[[#This Row],[Date Joined]],"MMM")</f>
        <v>Dec</v>
      </c>
      <c r="S3733" s="1" t="str">
        <f>TEXT(Table1[[#This Row],[Date Joined]],"YYYY")</f>
        <v>2017</v>
      </c>
    </row>
    <row r="3734" spans="1:19" x14ac:dyDescent="0.3">
      <c r="A3734" s="1" t="s">
        <v>2169</v>
      </c>
      <c r="B3734" s="1" t="s">
        <v>71</v>
      </c>
      <c r="C3734" s="1" t="s">
        <v>15</v>
      </c>
      <c r="D3734" s="2">
        <v>33</v>
      </c>
      <c r="E3734" s="1" t="s">
        <v>16</v>
      </c>
      <c r="F3734" s="1" t="s">
        <v>26</v>
      </c>
      <c r="G3734" s="28">
        <v>42993</v>
      </c>
      <c r="H3734" s="3">
        <v>16641.54</v>
      </c>
      <c r="I3734" s="1" t="s">
        <v>18</v>
      </c>
      <c r="J3734" s="1" t="s">
        <v>19</v>
      </c>
      <c r="K3734" s="1" t="s">
        <v>28</v>
      </c>
      <c r="L3734" s="1" t="s">
        <v>20</v>
      </c>
      <c r="M3734" s="1" t="s">
        <v>22</v>
      </c>
      <c r="N3734" s="1" t="s">
        <v>22</v>
      </c>
      <c r="O3734" s="1" t="s">
        <v>20</v>
      </c>
      <c r="P3734" s="1" t="str">
        <f>IFERROR( LOOKUP(Table1[[#This Row],[Age]],$AO$3:$AO$8,$AP$3:$AP$8), "Out of Range")</f>
        <v>26-35</v>
      </c>
      <c r="Q3734" s="1" t="str">
        <f>TEXT(Table1[[#This Row],[Date Joined]],"DD")</f>
        <v>15</v>
      </c>
      <c r="R3734" s="1" t="str">
        <f>TEXT(Table1[[#This Row],[Date Joined]],"MMM")</f>
        <v>Sep</v>
      </c>
      <c r="S3734" s="1" t="str">
        <f>TEXT(Table1[[#This Row],[Date Joined]],"YYYY")</f>
        <v>2017</v>
      </c>
    </row>
    <row r="3735" spans="1:19" x14ac:dyDescent="0.3">
      <c r="A3735" s="1" t="s">
        <v>3842</v>
      </c>
      <c r="B3735" s="1" t="s">
        <v>43</v>
      </c>
      <c r="C3735" s="1" t="s">
        <v>15</v>
      </c>
      <c r="D3735" s="2">
        <v>43</v>
      </c>
      <c r="E3735" s="1" t="s">
        <v>16</v>
      </c>
      <c r="F3735" s="1" t="s">
        <v>17</v>
      </c>
      <c r="G3735" s="28">
        <v>43084</v>
      </c>
      <c r="H3735" s="3">
        <v>136521.75</v>
      </c>
      <c r="I3735" s="1" t="s">
        <v>49</v>
      </c>
      <c r="J3735" s="1" t="s">
        <v>32</v>
      </c>
      <c r="K3735" s="1" t="s">
        <v>28</v>
      </c>
      <c r="L3735" s="1" t="s">
        <v>20</v>
      </c>
      <c r="M3735" s="1" t="s">
        <v>21</v>
      </c>
      <c r="N3735" s="1" t="s">
        <v>22</v>
      </c>
      <c r="O3735" s="1" t="s">
        <v>28</v>
      </c>
      <c r="P3735" s="1" t="str">
        <f>IFERROR( LOOKUP(Table1[[#This Row],[Age]],$AO$3:$AO$8,$AP$3:$AP$8), "Out of Range")</f>
        <v>35-45</v>
      </c>
      <c r="Q3735" s="1" t="str">
        <f>TEXT(Table1[[#This Row],[Date Joined]],"DD")</f>
        <v>15</v>
      </c>
      <c r="R3735" s="1" t="str">
        <f>TEXT(Table1[[#This Row],[Date Joined]],"MMM")</f>
        <v>Dec</v>
      </c>
      <c r="S3735" s="1" t="str">
        <f>TEXT(Table1[[#This Row],[Date Joined]],"YYYY")</f>
        <v>2017</v>
      </c>
    </row>
    <row r="3736" spans="1:19" x14ac:dyDescent="0.3">
      <c r="A3736" s="1" t="s">
        <v>2218</v>
      </c>
      <c r="B3736" s="1" t="s">
        <v>67</v>
      </c>
      <c r="C3736" s="1" t="s">
        <v>15</v>
      </c>
      <c r="D3736" s="2">
        <v>33</v>
      </c>
      <c r="E3736" s="1" t="s">
        <v>16</v>
      </c>
      <c r="F3736" s="1" t="s">
        <v>41</v>
      </c>
      <c r="G3736" s="28">
        <v>42996</v>
      </c>
      <c r="H3736" s="3">
        <v>1372.96</v>
      </c>
      <c r="I3736" s="1" t="s">
        <v>31</v>
      </c>
      <c r="J3736" s="1" t="s">
        <v>27</v>
      </c>
      <c r="K3736" s="1" t="s">
        <v>28</v>
      </c>
      <c r="L3736" s="1" t="s">
        <v>20</v>
      </c>
      <c r="M3736" s="1" t="s">
        <v>53</v>
      </c>
      <c r="N3736" s="1" t="s">
        <v>22</v>
      </c>
      <c r="O3736" s="1" t="s">
        <v>20</v>
      </c>
      <c r="P3736" s="1" t="str">
        <f>IFERROR( LOOKUP(Table1[[#This Row],[Age]],$AO$3:$AO$8,$AP$3:$AP$8), "Out of Range")</f>
        <v>26-35</v>
      </c>
      <c r="Q3736" s="1" t="str">
        <f>TEXT(Table1[[#This Row],[Date Joined]],"DD")</f>
        <v>18</v>
      </c>
      <c r="R3736" s="1" t="str">
        <f>TEXT(Table1[[#This Row],[Date Joined]],"MMM")</f>
        <v>Sep</v>
      </c>
      <c r="S3736" s="1" t="str">
        <f>TEXT(Table1[[#This Row],[Date Joined]],"YYYY")</f>
        <v>2017</v>
      </c>
    </row>
    <row r="3737" spans="1:19" x14ac:dyDescent="0.3">
      <c r="A3737" s="1" t="s">
        <v>2220</v>
      </c>
      <c r="B3737" s="1" t="s">
        <v>23</v>
      </c>
      <c r="C3737" s="1" t="s">
        <v>24</v>
      </c>
      <c r="D3737" s="2">
        <v>33</v>
      </c>
      <c r="E3737" s="1" t="s">
        <v>16</v>
      </c>
      <c r="F3737" s="1" t="s">
        <v>26</v>
      </c>
      <c r="G3737" s="28">
        <v>42996</v>
      </c>
      <c r="H3737" s="3">
        <v>23940.13</v>
      </c>
      <c r="I3737" s="1" t="s">
        <v>31</v>
      </c>
      <c r="J3737" s="1" t="s">
        <v>32</v>
      </c>
      <c r="K3737" s="1" t="s">
        <v>20</v>
      </c>
      <c r="L3737" s="1" t="s">
        <v>20</v>
      </c>
      <c r="M3737" s="1" t="s">
        <v>21</v>
      </c>
      <c r="N3737" s="1" t="s">
        <v>22</v>
      </c>
      <c r="O3737" s="1" t="s">
        <v>20</v>
      </c>
      <c r="P3737" s="1" t="str">
        <f>IFERROR( LOOKUP(Table1[[#This Row],[Age]],$AO$3:$AO$8,$AP$3:$AP$8), "Out of Range")</f>
        <v>26-35</v>
      </c>
      <c r="Q3737" s="1" t="str">
        <f>TEXT(Table1[[#This Row],[Date Joined]],"DD")</f>
        <v>18</v>
      </c>
      <c r="R3737" s="1" t="str">
        <f>TEXT(Table1[[#This Row],[Date Joined]],"MMM")</f>
        <v>Sep</v>
      </c>
      <c r="S3737" s="1" t="str">
        <f>TEXT(Table1[[#This Row],[Date Joined]],"YYYY")</f>
        <v>2017</v>
      </c>
    </row>
    <row r="3738" spans="1:19" x14ac:dyDescent="0.3">
      <c r="A3738" s="1" t="s">
        <v>3845</v>
      </c>
      <c r="B3738" s="1" t="s">
        <v>67</v>
      </c>
      <c r="C3738" s="1" t="s">
        <v>15</v>
      </c>
      <c r="D3738" s="2">
        <v>34</v>
      </c>
      <c r="E3738" s="1" t="s">
        <v>16</v>
      </c>
      <c r="F3738" s="1" t="s">
        <v>17</v>
      </c>
      <c r="G3738" s="28">
        <v>43084</v>
      </c>
      <c r="H3738" s="3">
        <v>5269.18</v>
      </c>
      <c r="I3738" s="1" t="s">
        <v>18</v>
      </c>
      <c r="J3738" s="1" t="s">
        <v>32</v>
      </c>
      <c r="K3738" s="1" t="s">
        <v>28</v>
      </c>
      <c r="L3738" s="1" t="s">
        <v>20</v>
      </c>
      <c r="M3738" s="1" t="s">
        <v>21</v>
      </c>
      <c r="N3738" s="1" t="s">
        <v>22</v>
      </c>
      <c r="O3738" s="1" t="s">
        <v>20</v>
      </c>
      <c r="P3738" s="1" t="str">
        <f>IFERROR( LOOKUP(Table1[[#This Row],[Age]],$AO$3:$AO$8,$AP$3:$AP$8), "Out of Range")</f>
        <v>26-35</v>
      </c>
      <c r="Q3738" s="1" t="str">
        <f>TEXT(Table1[[#This Row],[Date Joined]],"DD")</f>
        <v>15</v>
      </c>
      <c r="R3738" s="1" t="str">
        <f>TEXT(Table1[[#This Row],[Date Joined]],"MMM")</f>
        <v>Dec</v>
      </c>
      <c r="S3738" s="1" t="str">
        <f>TEXT(Table1[[#This Row],[Date Joined]],"YYYY")</f>
        <v>2017</v>
      </c>
    </row>
    <row r="3739" spans="1:19" x14ac:dyDescent="0.3">
      <c r="A3739" s="1" t="s">
        <v>2246</v>
      </c>
      <c r="B3739" s="1" t="s">
        <v>79</v>
      </c>
      <c r="C3739" s="1" t="s">
        <v>15</v>
      </c>
      <c r="D3739" s="2">
        <v>33</v>
      </c>
      <c r="E3739" s="1" t="s">
        <v>16</v>
      </c>
      <c r="F3739" s="1" t="s">
        <v>17</v>
      </c>
      <c r="G3739" s="28">
        <v>42997</v>
      </c>
      <c r="H3739" s="3">
        <v>11901.4</v>
      </c>
      <c r="I3739" s="1" t="s">
        <v>18</v>
      </c>
      <c r="J3739" s="1" t="s">
        <v>19</v>
      </c>
      <c r="K3739" s="1" t="s">
        <v>20</v>
      </c>
      <c r="L3739" s="1" t="s">
        <v>20</v>
      </c>
      <c r="M3739" s="1" t="s">
        <v>21</v>
      </c>
      <c r="N3739" s="1" t="s">
        <v>22</v>
      </c>
      <c r="O3739" s="1" t="s">
        <v>20</v>
      </c>
      <c r="P3739" s="1" t="str">
        <f>IFERROR( LOOKUP(Table1[[#This Row],[Age]],$AO$3:$AO$8,$AP$3:$AP$8), "Out of Range")</f>
        <v>26-35</v>
      </c>
      <c r="Q3739" s="1" t="str">
        <f>TEXT(Table1[[#This Row],[Date Joined]],"DD")</f>
        <v>19</v>
      </c>
      <c r="R3739" s="1" t="str">
        <f>TEXT(Table1[[#This Row],[Date Joined]],"MMM")</f>
        <v>Sep</v>
      </c>
      <c r="S3739" s="1" t="str">
        <f>TEXT(Table1[[#This Row],[Date Joined]],"YYYY")</f>
        <v>2017</v>
      </c>
    </row>
    <row r="3740" spans="1:19" x14ac:dyDescent="0.3">
      <c r="A3740" s="1" t="s">
        <v>3847</v>
      </c>
      <c r="B3740" s="1" t="s">
        <v>100</v>
      </c>
      <c r="C3740" s="1" t="s">
        <v>15</v>
      </c>
      <c r="D3740" s="2">
        <v>57</v>
      </c>
      <c r="E3740" s="1" t="s">
        <v>40</v>
      </c>
      <c r="F3740" s="1" t="s">
        <v>26</v>
      </c>
      <c r="G3740" s="28">
        <v>43084</v>
      </c>
      <c r="H3740" s="3">
        <v>94070.1</v>
      </c>
      <c r="I3740" s="1" t="s">
        <v>18</v>
      </c>
      <c r="J3740" s="1" t="s">
        <v>19</v>
      </c>
      <c r="K3740" s="1" t="s">
        <v>28</v>
      </c>
      <c r="L3740" s="1" t="s">
        <v>20</v>
      </c>
      <c r="M3740" s="1" t="s">
        <v>21</v>
      </c>
      <c r="N3740" s="1" t="s">
        <v>22</v>
      </c>
      <c r="O3740" s="1" t="s">
        <v>20</v>
      </c>
      <c r="P3740" s="1" t="str">
        <f>IFERROR( LOOKUP(Table1[[#This Row],[Age]],$AO$3:$AO$8,$AP$3:$AP$8), "Out of Range")</f>
        <v>55-65</v>
      </c>
      <c r="Q3740" s="1" t="str">
        <f>TEXT(Table1[[#This Row],[Date Joined]],"DD")</f>
        <v>15</v>
      </c>
      <c r="R3740" s="1" t="str">
        <f>TEXT(Table1[[#This Row],[Date Joined]],"MMM")</f>
        <v>Dec</v>
      </c>
      <c r="S3740" s="1" t="str">
        <f>TEXT(Table1[[#This Row],[Date Joined]],"YYYY")</f>
        <v>2017</v>
      </c>
    </row>
    <row r="3741" spans="1:19" x14ac:dyDescent="0.3">
      <c r="A3741" s="1" t="s">
        <v>3848</v>
      </c>
      <c r="B3741" s="1" t="s">
        <v>81</v>
      </c>
      <c r="C3741" s="1" t="s">
        <v>24</v>
      </c>
      <c r="D3741" s="2">
        <v>42</v>
      </c>
      <c r="E3741" s="1" t="s">
        <v>40</v>
      </c>
      <c r="F3741" s="1" t="s">
        <v>26</v>
      </c>
      <c r="G3741" s="28">
        <v>43084</v>
      </c>
      <c r="H3741" s="3">
        <v>22652.42</v>
      </c>
      <c r="I3741" s="1" t="s">
        <v>18</v>
      </c>
      <c r="J3741" s="1" t="s">
        <v>32</v>
      </c>
      <c r="K3741" s="1" t="s">
        <v>28</v>
      </c>
      <c r="L3741" s="1" t="s">
        <v>20</v>
      </c>
      <c r="M3741" s="1" t="s">
        <v>22</v>
      </c>
      <c r="N3741" s="1" t="s">
        <v>22</v>
      </c>
      <c r="O3741" s="1" t="s">
        <v>20</v>
      </c>
      <c r="P3741" s="1" t="str">
        <f>IFERROR( LOOKUP(Table1[[#This Row],[Age]],$AO$3:$AO$8,$AP$3:$AP$8), "Out of Range")</f>
        <v>35-45</v>
      </c>
      <c r="Q3741" s="1" t="str">
        <f>TEXT(Table1[[#This Row],[Date Joined]],"DD")</f>
        <v>15</v>
      </c>
      <c r="R3741" s="1" t="str">
        <f>TEXT(Table1[[#This Row],[Date Joined]],"MMM")</f>
        <v>Dec</v>
      </c>
      <c r="S3741" s="1" t="str">
        <f>TEXT(Table1[[#This Row],[Date Joined]],"YYYY")</f>
        <v>2017</v>
      </c>
    </row>
    <row r="3742" spans="1:19" x14ac:dyDescent="0.3">
      <c r="A3742" s="1" t="s">
        <v>3849</v>
      </c>
      <c r="B3742" s="1" t="s">
        <v>67</v>
      </c>
      <c r="C3742" s="1" t="s">
        <v>15</v>
      </c>
      <c r="D3742" s="2">
        <v>49</v>
      </c>
      <c r="E3742" s="1" t="s">
        <v>40</v>
      </c>
      <c r="F3742" s="1" t="s">
        <v>41</v>
      </c>
      <c r="G3742" s="28">
        <v>43084</v>
      </c>
      <c r="H3742" s="3">
        <v>128212.94</v>
      </c>
      <c r="I3742" s="1" t="s">
        <v>49</v>
      </c>
      <c r="J3742" s="1" t="s">
        <v>19</v>
      </c>
      <c r="K3742" s="1" t="s">
        <v>28</v>
      </c>
      <c r="L3742" s="1" t="s">
        <v>20</v>
      </c>
      <c r="M3742" s="1" t="s">
        <v>21</v>
      </c>
      <c r="N3742" s="1" t="s">
        <v>22</v>
      </c>
      <c r="O3742" s="1" t="s">
        <v>28</v>
      </c>
      <c r="P3742" s="1" t="str">
        <f>IFERROR( LOOKUP(Table1[[#This Row],[Age]],$AO$3:$AO$8,$AP$3:$AP$8), "Out of Range")</f>
        <v>45-55</v>
      </c>
      <c r="Q3742" s="1" t="str">
        <f>TEXT(Table1[[#This Row],[Date Joined]],"DD")</f>
        <v>15</v>
      </c>
      <c r="R3742" s="1" t="str">
        <f>TEXT(Table1[[#This Row],[Date Joined]],"MMM")</f>
        <v>Dec</v>
      </c>
      <c r="S3742" s="1" t="str">
        <f>TEXT(Table1[[#This Row],[Date Joined]],"YYYY")</f>
        <v>2017</v>
      </c>
    </row>
    <row r="3743" spans="1:19" x14ac:dyDescent="0.3">
      <c r="A3743" s="1" t="s">
        <v>3850</v>
      </c>
      <c r="B3743" s="1" t="s">
        <v>83</v>
      </c>
      <c r="C3743" s="1" t="s">
        <v>15</v>
      </c>
      <c r="D3743" s="2">
        <v>22</v>
      </c>
      <c r="E3743" s="1" t="s">
        <v>34</v>
      </c>
      <c r="F3743" s="1" t="s">
        <v>17</v>
      </c>
      <c r="G3743" s="28">
        <v>43084</v>
      </c>
      <c r="H3743" s="3">
        <v>60698.37</v>
      </c>
      <c r="I3743" s="1" t="s">
        <v>18</v>
      </c>
      <c r="J3743" s="1" t="s">
        <v>19</v>
      </c>
      <c r="K3743" s="1" t="s">
        <v>28</v>
      </c>
      <c r="L3743" s="1" t="s">
        <v>20</v>
      </c>
      <c r="M3743" s="1" t="s">
        <v>21</v>
      </c>
      <c r="N3743" s="1" t="s">
        <v>22</v>
      </c>
      <c r="O3743" s="1" t="s">
        <v>20</v>
      </c>
      <c r="P3743" s="1" t="str">
        <f>IFERROR( LOOKUP(Table1[[#This Row],[Age]],$AO$3:$AO$8,$AP$3:$AP$8), "Out of Range")</f>
        <v>15-25</v>
      </c>
      <c r="Q3743" s="1" t="str">
        <f>TEXT(Table1[[#This Row],[Date Joined]],"DD")</f>
        <v>15</v>
      </c>
      <c r="R3743" s="1" t="str">
        <f>TEXT(Table1[[#This Row],[Date Joined]],"MMM")</f>
        <v>Dec</v>
      </c>
      <c r="S3743" s="1" t="str">
        <f>TEXT(Table1[[#This Row],[Date Joined]],"YYYY")</f>
        <v>2017</v>
      </c>
    </row>
    <row r="3744" spans="1:19" x14ac:dyDescent="0.3">
      <c r="A3744" s="1" t="s">
        <v>3851</v>
      </c>
      <c r="B3744" s="1" t="s">
        <v>105</v>
      </c>
      <c r="C3744" s="1" t="s">
        <v>15</v>
      </c>
      <c r="D3744" s="2">
        <v>19</v>
      </c>
      <c r="E3744" s="1" t="s">
        <v>25</v>
      </c>
      <c r="F3744" s="1" t="s">
        <v>41</v>
      </c>
      <c r="G3744" s="28">
        <v>43084</v>
      </c>
      <c r="H3744" s="3">
        <v>75465.66</v>
      </c>
      <c r="I3744" s="1" t="s">
        <v>18</v>
      </c>
      <c r="J3744" s="1" t="s">
        <v>32</v>
      </c>
      <c r="K3744" s="1" t="s">
        <v>20</v>
      </c>
      <c r="L3744" s="1" t="s">
        <v>20</v>
      </c>
      <c r="M3744" s="1" t="s">
        <v>21</v>
      </c>
      <c r="N3744" s="1" t="s">
        <v>22</v>
      </c>
      <c r="O3744" s="1" t="s">
        <v>20</v>
      </c>
      <c r="P3744" s="1" t="str">
        <f>IFERROR( LOOKUP(Table1[[#This Row],[Age]],$AO$3:$AO$8,$AP$3:$AP$8), "Out of Range")</f>
        <v>15-25</v>
      </c>
      <c r="Q3744" s="1" t="str">
        <f>TEXT(Table1[[#This Row],[Date Joined]],"DD")</f>
        <v>15</v>
      </c>
      <c r="R3744" s="1" t="str">
        <f>TEXT(Table1[[#This Row],[Date Joined]],"MMM")</f>
        <v>Dec</v>
      </c>
      <c r="S3744" s="1" t="str">
        <f>TEXT(Table1[[#This Row],[Date Joined]],"YYYY")</f>
        <v>2017</v>
      </c>
    </row>
    <row r="3745" spans="1:19" x14ac:dyDescent="0.3">
      <c r="A3745" s="1" t="s">
        <v>3852</v>
      </c>
      <c r="B3745" s="1" t="s">
        <v>78</v>
      </c>
      <c r="C3745" s="1" t="s">
        <v>15</v>
      </c>
      <c r="D3745" s="2">
        <v>36</v>
      </c>
      <c r="E3745" s="1" t="s">
        <v>16</v>
      </c>
      <c r="F3745" s="1" t="s">
        <v>17</v>
      </c>
      <c r="G3745" s="28">
        <v>43085</v>
      </c>
      <c r="H3745" s="3">
        <v>91083.63</v>
      </c>
      <c r="I3745" s="1" t="s">
        <v>31</v>
      </c>
      <c r="J3745" s="1" t="s">
        <v>27</v>
      </c>
      <c r="K3745" s="1" t="s">
        <v>28</v>
      </c>
      <c r="L3745" s="1" t="s">
        <v>28</v>
      </c>
      <c r="M3745" s="1" t="s">
        <v>53</v>
      </c>
      <c r="N3745" s="1" t="s">
        <v>38</v>
      </c>
      <c r="O3745" s="1" t="s">
        <v>28</v>
      </c>
      <c r="P3745" s="1" t="str">
        <f>IFERROR( LOOKUP(Table1[[#This Row],[Age]],$AO$3:$AO$8,$AP$3:$AP$8), "Out of Range")</f>
        <v>35-45</v>
      </c>
      <c r="Q3745" s="1" t="str">
        <f>TEXT(Table1[[#This Row],[Date Joined]],"DD")</f>
        <v>16</v>
      </c>
      <c r="R3745" s="1" t="str">
        <f>TEXT(Table1[[#This Row],[Date Joined]],"MMM")</f>
        <v>Dec</v>
      </c>
      <c r="S3745" s="1" t="str">
        <f>TEXT(Table1[[#This Row],[Date Joined]],"YYYY")</f>
        <v>2017</v>
      </c>
    </row>
    <row r="3746" spans="1:19" x14ac:dyDescent="0.3">
      <c r="A3746" s="1" t="s">
        <v>2279</v>
      </c>
      <c r="B3746" s="1" t="s">
        <v>64</v>
      </c>
      <c r="C3746" s="1" t="s">
        <v>15</v>
      </c>
      <c r="D3746" s="2">
        <v>33</v>
      </c>
      <c r="E3746" s="1" t="s">
        <v>16</v>
      </c>
      <c r="F3746" s="1" t="s">
        <v>17</v>
      </c>
      <c r="G3746" s="28">
        <v>42999</v>
      </c>
      <c r="H3746" s="3">
        <v>4044.64</v>
      </c>
      <c r="I3746" s="1" t="s">
        <v>49</v>
      </c>
      <c r="J3746" s="1" t="s">
        <v>32</v>
      </c>
      <c r="K3746" s="1" t="s">
        <v>28</v>
      </c>
      <c r="L3746" s="1" t="s">
        <v>20</v>
      </c>
      <c r="M3746" s="1" t="s">
        <v>22</v>
      </c>
      <c r="N3746" s="1" t="s">
        <v>22</v>
      </c>
      <c r="O3746" s="1" t="s">
        <v>20</v>
      </c>
      <c r="P3746" s="1" t="str">
        <f>IFERROR( LOOKUP(Table1[[#This Row],[Age]],$AO$3:$AO$8,$AP$3:$AP$8), "Out of Range")</f>
        <v>26-35</v>
      </c>
      <c r="Q3746" s="1" t="str">
        <f>TEXT(Table1[[#This Row],[Date Joined]],"DD")</f>
        <v>21</v>
      </c>
      <c r="R3746" s="1" t="str">
        <f>TEXT(Table1[[#This Row],[Date Joined]],"MMM")</f>
        <v>Sep</v>
      </c>
      <c r="S3746" s="1" t="str">
        <f>TEXT(Table1[[#This Row],[Date Joined]],"YYYY")</f>
        <v>2017</v>
      </c>
    </row>
    <row r="3747" spans="1:19" x14ac:dyDescent="0.3">
      <c r="A3747" s="1" t="s">
        <v>3854</v>
      </c>
      <c r="B3747" s="1" t="s">
        <v>73</v>
      </c>
      <c r="C3747" s="1" t="s">
        <v>24</v>
      </c>
      <c r="D3747" s="2">
        <v>35</v>
      </c>
      <c r="E3747" s="1" t="s">
        <v>16</v>
      </c>
      <c r="F3747" s="1" t="s">
        <v>17</v>
      </c>
      <c r="G3747" s="28">
        <v>43085</v>
      </c>
      <c r="H3747" s="3">
        <v>42011.839999999997</v>
      </c>
      <c r="I3747" s="1" t="s">
        <v>31</v>
      </c>
      <c r="J3747" s="1" t="s">
        <v>27</v>
      </c>
      <c r="K3747" s="1" t="s">
        <v>28</v>
      </c>
      <c r="L3747" s="1" t="s">
        <v>20</v>
      </c>
      <c r="M3747" s="1" t="s">
        <v>21</v>
      </c>
      <c r="N3747" s="1" t="s">
        <v>22</v>
      </c>
      <c r="O3747" s="1" t="s">
        <v>20</v>
      </c>
      <c r="P3747" s="1" t="str">
        <f>IFERROR( LOOKUP(Table1[[#This Row],[Age]],$AO$3:$AO$8,$AP$3:$AP$8), "Out of Range")</f>
        <v>35-45</v>
      </c>
      <c r="Q3747" s="1" t="str">
        <f>TEXT(Table1[[#This Row],[Date Joined]],"DD")</f>
        <v>16</v>
      </c>
      <c r="R3747" s="1" t="str">
        <f>TEXT(Table1[[#This Row],[Date Joined]],"MMM")</f>
        <v>Dec</v>
      </c>
      <c r="S3747" s="1" t="str">
        <f>TEXT(Table1[[#This Row],[Date Joined]],"YYYY")</f>
        <v>2017</v>
      </c>
    </row>
    <row r="3748" spans="1:19" x14ac:dyDescent="0.3">
      <c r="A3748" s="1" t="s">
        <v>3855</v>
      </c>
      <c r="B3748" s="1" t="s">
        <v>93</v>
      </c>
      <c r="C3748" s="1" t="s">
        <v>24</v>
      </c>
      <c r="D3748" s="2">
        <v>37</v>
      </c>
      <c r="E3748" s="1" t="s">
        <v>16</v>
      </c>
      <c r="F3748" s="1" t="s">
        <v>26</v>
      </c>
      <c r="G3748" s="28">
        <v>43085</v>
      </c>
      <c r="H3748" s="3">
        <v>91250.22</v>
      </c>
      <c r="I3748" s="1" t="s">
        <v>18</v>
      </c>
      <c r="J3748" s="1" t="s">
        <v>32</v>
      </c>
      <c r="K3748" s="1" t="s">
        <v>28</v>
      </c>
      <c r="L3748" s="1" t="s">
        <v>20</v>
      </c>
      <c r="M3748" s="1" t="s">
        <v>21</v>
      </c>
      <c r="N3748" s="1" t="s">
        <v>29</v>
      </c>
      <c r="O3748" s="1" t="s">
        <v>20</v>
      </c>
      <c r="P3748" s="1" t="str">
        <f>IFERROR( LOOKUP(Table1[[#This Row],[Age]],$AO$3:$AO$8,$AP$3:$AP$8), "Out of Range")</f>
        <v>35-45</v>
      </c>
      <c r="Q3748" s="1" t="str">
        <f>TEXT(Table1[[#This Row],[Date Joined]],"DD")</f>
        <v>16</v>
      </c>
      <c r="R3748" s="1" t="str">
        <f>TEXT(Table1[[#This Row],[Date Joined]],"MMM")</f>
        <v>Dec</v>
      </c>
      <c r="S3748" s="1" t="str">
        <f>TEXT(Table1[[#This Row],[Date Joined]],"YYYY")</f>
        <v>2017</v>
      </c>
    </row>
    <row r="3749" spans="1:19" x14ac:dyDescent="0.3">
      <c r="A3749" s="1" t="s">
        <v>3856</v>
      </c>
      <c r="B3749" s="1" t="s">
        <v>90</v>
      </c>
      <c r="C3749" s="1" t="s">
        <v>15</v>
      </c>
      <c r="D3749" s="2">
        <v>38</v>
      </c>
      <c r="E3749" s="1" t="s">
        <v>16</v>
      </c>
      <c r="F3749" s="1" t="s">
        <v>41</v>
      </c>
      <c r="G3749" s="28">
        <v>43085</v>
      </c>
      <c r="H3749" s="3">
        <v>84351.72</v>
      </c>
      <c r="I3749" s="1" t="s">
        <v>18</v>
      </c>
      <c r="J3749" s="1" t="s">
        <v>27</v>
      </c>
      <c r="K3749" s="1" t="s">
        <v>28</v>
      </c>
      <c r="L3749" s="1" t="s">
        <v>28</v>
      </c>
      <c r="M3749" s="1" t="s">
        <v>21</v>
      </c>
      <c r="N3749" s="1" t="s">
        <v>22</v>
      </c>
      <c r="O3749" s="1" t="s">
        <v>20</v>
      </c>
      <c r="P3749" s="1" t="str">
        <f>IFERROR( LOOKUP(Table1[[#This Row],[Age]],$AO$3:$AO$8,$AP$3:$AP$8), "Out of Range")</f>
        <v>35-45</v>
      </c>
      <c r="Q3749" s="1" t="str">
        <f>TEXT(Table1[[#This Row],[Date Joined]],"DD")</f>
        <v>16</v>
      </c>
      <c r="R3749" s="1" t="str">
        <f>TEXT(Table1[[#This Row],[Date Joined]],"MMM")</f>
        <v>Dec</v>
      </c>
      <c r="S3749" s="1" t="str">
        <f>TEXT(Table1[[#This Row],[Date Joined]],"YYYY")</f>
        <v>2017</v>
      </c>
    </row>
    <row r="3750" spans="1:19" x14ac:dyDescent="0.3">
      <c r="A3750" s="1" t="s">
        <v>3857</v>
      </c>
      <c r="B3750" s="1" t="s">
        <v>79</v>
      </c>
      <c r="C3750" s="1" t="s">
        <v>24</v>
      </c>
      <c r="D3750" s="2">
        <v>45</v>
      </c>
      <c r="E3750" s="1" t="s">
        <v>16</v>
      </c>
      <c r="F3750" s="1" t="s">
        <v>41</v>
      </c>
      <c r="G3750" s="28">
        <v>43085</v>
      </c>
      <c r="H3750" s="3">
        <v>93326.18</v>
      </c>
      <c r="I3750" s="1" t="s">
        <v>18</v>
      </c>
      <c r="J3750" s="1" t="s">
        <v>32</v>
      </c>
      <c r="K3750" s="1" t="s">
        <v>20</v>
      </c>
      <c r="L3750" s="1" t="s">
        <v>20</v>
      </c>
      <c r="M3750" s="1" t="s">
        <v>21</v>
      </c>
      <c r="N3750" s="1" t="s">
        <v>22</v>
      </c>
      <c r="O3750" s="1" t="s">
        <v>20</v>
      </c>
      <c r="P3750" s="1" t="str">
        <f>IFERROR( LOOKUP(Table1[[#This Row],[Age]],$AO$3:$AO$8,$AP$3:$AP$8), "Out of Range")</f>
        <v>45-55</v>
      </c>
      <c r="Q3750" s="1" t="str">
        <f>TEXT(Table1[[#This Row],[Date Joined]],"DD")</f>
        <v>16</v>
      </c>
      <c r="R3750" s="1" t="str">
        <f>TEXT(Table1[[#This Row],[Date Joined]],"MMM")</f>
        <v>Dec</v>
      </c>
      <c r="S3750" s="1" t="str">
        <f>TEXT(Table1[[#This Row],[Date Joined]],"YYYY")</f>
        <v>2017</v>
      </c>
    </row>
    <row r="3751" spans="1:19" x14ac:dyDescent="0.3">
      <c r="A3751" s="1" t="s">
        <v>2291</v>
      </c>
      <c r="B3751" s="1" t="s">
        <v>66</v>
      </c>
      <c r="C3751" s="1" t="s">
        <v>24</v>
      </c>
      <c r="D3751" s="2">
        <v>33</v>
      </c>
      <c r="E3751" s="1" t="s">
        <v>16</v>
      </c>
      <c r="F3751" s="1" t="s">
        <v>17</v>
      </c>
      <c r="G3751" s="28">
        <v>43000</v>
      </c>
      <c r="H3751" s="3">
        <v>47605.85</v>
      </c>
      <c r="I3751" s="1" t="s">
        <v>18</v>
      </c>
      <c r="J3751" s="1" t="s">
        <v>27</v>
      </c>
      <c r="K3751" s="1" t="s">
        <v>28</v>
      </c>
      <c r="L3751" s="1" t="s">
        <v>20</v>
      </c>
      <c r="M3751" s="1" t="s">
        <v>21</v>
      </c>
      <c r="N3751" s="1" t="s">
        <v>22</v>
      </c>
      <c r="O3751" s="1" t="s">
        <v>28</v>
      </c>
      <c r="P3751" s="1" t="str">
        <f>IFERROR( LOOKUP(Table1[[#This Row],[Age]],$AO$3:$AO$8,$AP$3:$AP$8), "Out of Range")</f>
        <v>26-35</v>
      </c>
      <c r="Q3751" s="1" t="str">
        <f>TEXT(Table1[[#This Row],[Date Joined]],"DD")</f>
        <v>22</v>
      </c>
      <c r="R3751" s="1" t="str">
        <f>TEXT(Table1[[#This Row],[Date Joined]],"MMM")</f>
        <v>Sep</v>
      </c>
      <c r="S3751" s="1" t="str">
        <f>TEXT(Table1[[#This Row],[Date Joined]],"YYYY")</f>
        <v>2017</v>
      </c>
    </row>
    <row r="3752" spans="1:19" x14ac:dyDescent="0.3">
      <c r="A3752" s="1" t="s">
        <v>3859</v>
      </c>
      <c r="B3752" s="1" t="s">
        <v>78</v>
      </c>
      <c r="C3752" s="1" t="s">
        <v>24</v>
      </c>
      <c r="D3752" s="2">
        <v>37</v>
      </c>
      <c r="E3752" s="1" t="s">
        <v>16</v>
      </c>
      <c r="F3752" s="1" t="s">
        <v>17</v>
      </c>
      <c r="G3752" s="28">
        <v>43085</v>
      </c>
      <c r="H3752" s="3">
        <v>121466</v>
      </c>
      <c r="I3752" s="1" t="s">
        <v>49</v>
      </c>
      <c r="J3752" s="1" t="s">
        <v>22</v>
      </c>
      <c r="K3752" s="1" t="s">
        <v>20</v>
      </c>
      <c r="L3752" s="1" t="s">
        <v>20</v>
      </c>
      <c r="M3752" s="1" t="s">
        <v>53</v>
      </c>
      <c r="N3752" s="1" t="s">
        <v>29</v>
      </c>
      <c r="O3752" s="1" t="s">
        <v>20</v>
      </c>
      <c r="P3752" s="1" t="str">
        <f>IFERROR( LOOKUP(Table1[[#This Row],[Age]],$AO$3:$AO$8,$AP$3:$AP$8), "Out of Range")</f>
        <v>35-45</v>
      </c>
      <c r="Q3752" s="1" t="str">
        <f>TEXT(Table1[[#This Row],[Date Joined]],"DD")</f>
        <v>16</v>
      </c>
      <c r="R3752" s="1" t="str">
        <f>TEXT(Table1[[#This Row],[Date Joined]],"MMM")</f>
        <v>Dec</v>
      </c>
      <c r="S3752" s="1" t="str">
        <f>TEXT(Table1[[#This Row],[Date Joined]],"YYYY")</f>
        <v>2017</v>
      </c>
    </row>
    <row r="3753" spans="1:19" x14ac:dyDescent="0.3">
      <c r="A3753" s="1" t="s">
        <v>2318</v>
      </c>
      <c r="B3753" s="1" t="s">
        <v>60</v>
      </c>
      <c r="C3753" s="1" t="s">
        <v>15</v>
      </c>
      <c r="D3753" s="2">
        <v>33</v>
      </c>
      <c r="E3753" s="1" t="s">
        <v>34</v>
      </c>
      <c r="F3753" s="1" t="s">
        <v>17</v>
      </c>
      <c r="G3753" s="28">
        <v>43001</v>
      </c>
      <c r="H3753" s="3">
        <v>66573.94</v>
      </c>
      <c r="I3753" s="1" t="s">
        <v>18</v>
      </c>
      <c r="J3753" s="1" t="s">
        <v>27</v>
      </c>
      <c r="K3753" s="1" t="s">
        <v>20</v>
      </c>
      <c r="L3753" s="1" t="s">
        <v>20</v>
      </c>
      <c r="M3753" s="1" t="s">
        <v>21</v>
      </c>
      <c r="N3753" s="1" t="s">
        <v>22</v>
      </c>
      <c r="O3753" s="1" t="s">
        <v>20</v>
      </c>
      <c r="P3753" s="1" t="str">
        <f>IFERROR( LOOKUP(Table1[[#This Row],[Age]],$AO$3:$AO$8,$AP$3:$AP$8), "Out of Range")</f>
        <v>26-35</v>
      </c>
      <c r="Q3753" s="1" t="str">
        <f>TEXT(Table1[[#This Row],[Date Joined]],"DD")</f>
        <v>23</v>
      </c>
      <c r="R3753" s="1" t="str">
        <f>TEXT(Table1[[#This Row],[Date Joined]],"MMM")</f>
        <v>Sep</v>
      </c>
      <c r="S3753" s="1" t="str">
        <f>TEXT(Table1[[#This Row],[Date Joined]],"YYYY")</f>
        <v>2017</v>
      </c>
    </row>
    <row r="3754" spans="1:19" x14ac:dyDescent="0.3">
      <c r="A3754" s="1" t="s">
        <v>2323</v>
      </c>
      <c r="B3754" s="1" t="s">
        <v>44</v>
      </c>
      <c r="C3754" s="1" t="s">
        <v>15</v>
      </c>
      <c r="D3754" s="2">
        <v>33</v>
      </c>
      <c r="E3754" s="1" t="s">
        <v>16</v>
      </c>
      <c r="F3754" s="1" t="s">
        <v>17</v>
      </c>
      <c r="G3754" s="28">
        <v>43002</v>
      </c>
      <c r="H3754" s="3">
        <v>92353.55</v>
      </c>
      <c r="I3754" s="1" t="s">
        <v>49</v>
      </c>
      <c r="J3754" s="1" t="s">
        <v>27</v>
      </c>
      <c r="K3754" s="1" t="s">
        <v>28</v>
      </c>
      <c r="L3754" s="1" t="s">
        <v>20</v>
      </c>
      <c r="M3754" s="1" t="s">
        <v>22</v>
      </c>
      <c r="N3754" s="1" t="s">
        <v>22</v>
      </c>
      <c r="O3754" s="1" t="s">
        <v>20</v>
      </c>
      <c r="P3754" s="1" t="str">
        <f>IFERROR( LOOKUP(Table1[[#This Row],[Age]],$AO$3:$AO$8,$AP$3:$AP$8), "Out of Range")</f>
        <v>26-35</v>
      </c>
      <c r="Q3754" s="1" t="str">
        <f>TEXT(Table1[[#This Row],[Date Joined]],"DD")</f>
        <v>24</v>
      </c>
      <c r="R3754" s="1" t="str">
        <f>TEXT(Table1[[#This Row],[Date Joined]],"MMM")</f>
        <v>Sep</v>
      </c>
      <c r="S3754" s="1" t="str">
        <f>TEXT(Table1[[#This Row],[Date Joined]],"YYYY")</f>
        <v>2017</v>
      </c>
    </row>
    <row r="3755" spans="1:19" x14ac:dyDescent="0.3">
      <c r="A3755" s="1" t="s">
        <v>3862</v>
      </c>
      <c r="B3755" s="1" t="s">
        <v>70</v>
      </c>
      <c r="C3755" s="1" t="s">
        <v>15</v>
      </c>
      <c r="D3755" s="2">
        <v>36</v>
      </c>
      <c r="E3755" s="1" t="s">
        <v>16</v>
      </c>
      <c r="F3755" s="1" t="s">
        <v>17</v>
      </c>
      <c r="G3755" s="28">
        <v>43085</v>
      </c>
      <c r="H3755" s="3">
        <v>99282.03</v>
      </c>
      <c r="I3755" s="1" t="s">
        <v>18</v>
      </c>
      <c r="J3755" s="1" t="s">
        <v>27</v>
      </c>
      <c r="K3755" s="1" t="s">
        <v>28</v>
      </c>
      <c r="L3755" s="1" t="s">
        <v>20</v>
      </c>
      <c r="M3755" s="1" t="s">
        <v>21</v>
      </c>
      <c r="N3755" s="1" t="s">
        <v>22</v>
      </c>
      <c r="O3755" s="1" t="s">
        <v>20</v>
      </c>
      <c r="P3755" s="1" t="str">
        <f>IFERROR( LOOKUP(Table1[[#This Row],[Age]],$AO$3:$AO$8,$AP$3:$AP$8), "Out of Range")</f>
        <v>35-45</v>
      </c>
      <c r="Q3755" s="1" t="str">
        <f>TEXT(Table1[[#This Row],[Date Joined]],"DD")</f>
        <v>16</v>
      </c>
      <c r="R3755" s="1" t="str">
        <f>TEXT(Table1[[#This Row],[Date Joined]],"MMM")</f>
        <v>Dec</v>
      </c>
      <c r="S3755" s="1" t="str">
        <f>TEXT(Table1[[#This Row],[Date Joined]],"YYYY")</f>
        <v>2017</v>
      </c>
    </row>
    <row r="3756" spans="1:19" x14ac:dyDescent="0.3">
      <c r="A3756" s="1" t="s">
        <v>3863</v>
      </c>
      <c r="B3756" s="1" t="s">
        <v>97</v>
      </c>
      <c r="C3756" s="1" t="s">
        <v>24</v>
      </c>
      <c r="D3756" s="2">
        <v>45</v>
      </c>
      <c r="E3756" s="1" t="s">
        <v>16</v>
      </c>
      <c r="F3756" s="1" t="s">
        <v>17</v>
      </c>
      <c r="G3756" s="28">
        <v>43085</v>
      </c>
      <c r="H3756" s="3">
        <v>104185.76</v>
      </c>
      <c r="I3756" s="1" t="s">
        <v>31</v>
      </c>
      <c r="J3756" s="1" t="s">
        <v>32</v>
      </c>
      <c r="K3756" s="1" t="s">
        <v>20</v>
      </c>
      <c r="L3756" s="1" t="s">
        <v>20</v>
      </c>
      <c r="M3756" s="1" t="s">
        <v>21</v>
      </c>
      <c r="N3756" s="1" t="s">
        <v>22</v>
      </c>
      <c r="O3756" s="1" t="s">
        <v>28</v>
      </c>
      <c r="P3756" s="1" t="str">
        <f>IFERROR( LOOKUP(Table1[[#This Row],[Age]],$AO$3:$AO$8,$AP$3:$AP$8), "Out of Range")</f>
        <v>45-55</v>
      </c>
      <c r="Q3756" s="1" t="str">
        <f>TEXT(Table1[[#This Row],[Date Joined]],"DD")</f>
        <v>16</v>
      </c>
      <c r="R3756" s="1" t="str">
        <f>TEXT(Table1[[#This Row],[Date Joined]],"MMM")</f>
        <v>Dec</v>
      </c>
      <c r="S3756" s="1" t="str">
        <f>TEXT(Table1[[#This Row],[Date Joined]],"YYYY")</f>
        <v>2017</v>
      </c>
    </row>
    <row r="3757" spans="1:19" x14ac:dyDescent="0.3">
      <c r="A3757" s="1" t="s">
        <v>3864</v>
      </c>
      <c r="B3757" s="1" t="s">
        <v>37</v>
      </c>
      <c r="C3757" s="1" t="s">
        <v>24</v>
      </c>
      <c r="D3757" s="2">
        <v>45</v>
      </c>
      <c r="E3757" s="1" t="s">
        <v>16</v>
      </c>
      <c r="F3757" s="1" t="s">
        <v>17</v>
      </c>
      <c r="G3757" s="28">
        <v>43085</v>
      </c>
      <c r="H3757" s="3">
        <v>2146.5100000000002</v>
      </c>
      <c r="I3757" s="1" t="s">
        <v>31</v>
      </c>
      <c r="J3757" s="1" t="s">
        <v>27</v>
      </c>
      <c r="K3757" s="1" t="s">
        <v>28</v>
      </c>
      <c r="L3757" s="1" t="s">
        <v>28</v>
      </c>
      <c r="M3757" s="1" t="s">
        <v>21</v>
      </c>
      <c r="N3757" s="1" t="s">
        <v>38</v>
      </c>
      <c r="O3757" s="1" t="s">
        <v>20</v>
      </c>
      <c r="P3757" s="1" t="str">
        <f>IFERROR( LOOKUP(Table1[[#This Row],[Age]],$AO$3:$AO$8,$AP$3:$AP$8), "Out of Range")</f>
        <v>45-55</v>
      </c>
      <c r="Q3757" s="1" t="str">
        <f>TEXT(Table1[[#This Row],[Date Joined]],"DD")</f>
        <v>16</v>
      </c>
      <c r="R3757" s="1" t="str">
        <f>TEXT(Table1[[#This Row],[Date Joined]],"MMM")</f>
        <v>Dec</v>
      </c>
      <c r="S3757" s="1" t="str">
        <f>TEXT(Table1[[#This Row],[Date Joined]],"YYYY")</f>
        <v>2017</v>
      </c>
    </row>
    <row r="3758" spans="1:19" x14ac:dyDescent="0.3">
      <c r="A3758" s="1" t="s">
        <v>3865</v>
      </c>
      <c r="B3758" s="1" t="s">
        <v>33</v>
      </c>
      <c r="C3758" s="1" t="s">
        <v>24</v>
      </c>
      <c r="D3758" s="2">
        <v>38</v>
      </c>
      <c r="E3758" s="1" t="s">
        <v>16</v>
      </c>
      <c r="F3758" s="1" t="s">
        <v>17</v>
      </c>
      <c r="G3758" s="28">
        <v>43085</v>
      </c>
      <c r="H3758" s="3">
        <v>5784</v>
      </c>
      <c r="I3758" s="1" t="s">
        <v>18</v>
      </c>
      <c r="J3758" s="1" t="s">
        <v>27</v>
      </c>
      <c r="K3758" s="1" t="s">
        <v>28</v>
      </c>
      <c r="L3758" s="1" t="s">
        <v>20</v>
      </c>
      <c r="M3758" s="1" t="s">
        <v>21</v>
      </c>
      <c r="N3758" s="1" t="s">
        <v>29</v>
      </c>
      <c r="O3758" s="1" t="s">
        <v>20</v>
      </c>
      <c r="P3758" s="1" t="str">
        <f>IFERROR( LOOKUP(Table1[[#This Row],[Age]],$AO$3:$AO$8,$AP$3:$AP$8), "Out of Range")</f>
        <v>35-45</v>
      </c>
      <c r="Q3758" s="1" t="str">
        <f>TEXT(Table1[[#This Row],[Date Joined]],"DD")</f>
        <v>16</v>
      </c>
      <c r="R3758" s="1" t="str">
        <f>TEXT(Table1[[#This Row],[Date Joined]],"MMM")</f>
        <v>Dec</v>
      </c>
      <c r="S3758" s="1" t="str">
        <f>TEXT(Table1[[#This Row],[Date Joined]],"YYYY")</f>
        <v>2017</v>
      </c>
    </row>
    <row r="3759" spans="1:19" x14ac:dyDescent="0.3">
      <c r="A3759" s="1" t="s">
        <v>2340</v>
      </c>
      <c r="B3759" s="1" t="s">
        <v>100</v>
      </c>
      <c r="C3759" s="1" t="s">
        <v>24</v>
      </c>
      <c r="D3759" s="2">
        <v>33</v>
      </c>
      <c r="E3759" s="1" t="s">
        <v>16</v>
      </c>
      <c r="F3759" s="1" t="s">
        <v>41</v>
      </c>
      <c r="G3759" s="28">
        <v>43002</v>
      </c>
      <c r="H3759" s="3">
        <v>54789.42</v>
      </c>
      <c r="I3759" s="1" t="s">
        <v>31</v>
      </c>
      <c r="J3759" s="1" t="s">
        <v>32</v>
      </c>
      <c r="K3759" s="1" t="s">
        <v>20</v>
      </c>
      <c r="L3759" s="1" t="s">
        <v>20</v>
      </c>
      <c r="M3759" s="1" t="s">
        <v>21</v>
      </c>
      <c r="N3759" s="1" t="s">
        <v>22</v>
      </c>
      <c r="O3759" s="1" t="s">
        <v>20</v>
      </c>
      <c r="P3759" s="1" t="str">
        <f>IFERROR( LOOKUP(Table1[[#This Row],[Age]],$AO$3:$AO$8,$AP$3:$AP$8), "Out of Range")</f>
        <v>26-35</v>
      </c>
      <c r="Q3759" s="1" t="str">
        <f>TEXT(Table1[[#This Row],[Date Joined]],"DD")</f>
        <v>24</v>
      </c>
      <c r="R3759" s="1" t="str">
        <f>TEXT(Table1[[#This Row],[Date Joined]],"MMM")</f>
        <v>Sep</v>
      </c>
      <c r="S3759" s="1" t="str">
        <f>TEXT(Table1[[#This Row],[Date Joined]],"YYYY")</f>
        <v>2017</v>
      </c>
    </row>
    <row r="3760" spans="1:19" x14ac:dyDescent="0.3">
      <c r="A3760" s="1" t="s">
        <v>3867</v>
      </c>
      <c r="B3760" s="1" t="s">
        <v>35</v>
      </c>
      <c r="C3760" s="1" t="s">
        <v>24</v>
      </c>
      <c r="D3760" s="2">
        <v>34</v>
      </c>
      <c r="E3760" s="1" t="s">
        <v>16</v>
      </c>
      <c r="F3760" s="1" t="s">
        <v>26</v>
      </c>
      <c r="G3760" s="28">
        <v>43085</v>
      </c>
      <c r="H3760" s="3">
        <v>136303.69</v>
      </c>
      <c r="I3760" s="1" t="s">
        <v>18</v>
      </c>
      <c r="J3760" s="1" t="s">
        <v>27</v>
      </c>
      <c r="K3760" s="1" t="s">
        <v>28</v>
      </c>
      <c r="L3760" s="1" t="s">
        <v>20</v>
      </c>
      <c r="M3760" s="1" t="s">
        <v>22</v>
      </c>
      <c r="N3760" s="1" t="s">
        <v>22</v>
      </c>
      <c r="O3760" s="1" t="s">
        <v>20</v>
      </c>
      <c r="P3760" s="1" t="str">
        <f>IFERROR( LOOKUP(Table1[[#This Row],[Age]],$AO$3:$AO$8,$AP$3:$AP$8), "Out of Range")</f>
        <v>26-35</v>
      </c>
      <c r="Q3760" s="1" t="str">
        <f>TEXT(Table1[[#This Row],[Date Joined]],"DD")</f>
        <v>16</v>
      </c>
      <c r="R3760" s="1" t="str">
        <f>TEXT(Table1[[#This Row],[Date Joined]],"MMM")</f>
        <v>Dec</v>
      </c>
      <c r="S3760" s="1" t="str">
        <f>TEXT(Table1[[#This Row],[Date Joined]],"YYYY")</f>
        <v>2017</v>
      </c>
    </row>
    <row r="3761" spans="1:19" x14ac:dyDescent="0.3">
      <c r="A3761" s="1" t="s">
        <v>2374</v>
      </c>
      <c r="B3761" s="1" t="s">
        <v>99</v>
      </c>
      <c r="C3761" s="1" t="s">
        <v>15</v>
      </c>
      <c r="D3761" s="2">
        <v>33</v>
      </c>
      <c r="E3761" s="1" t="s">
        <v>34</v>
      </c>
      <c r="F3761" s="1" t="s">
        <v>41</v>
      </c>
      <c r="G3761" s="28">
        <v>43002</v>
      </c>
      <c r="H3761" s="3">
        <v>56848.959999999999</v>
      </c>
      <c r="I3761" s="1" t="s">
        <v>18</v>
      </c>
      <c r="J3761" s="1" t="s">
        <v>32</v>
      </c>
      <c r="K3761" s="1" t="s">
        <v>28</v>
      </c>
      <c r="L3761" s="1" t="s">
        <v>20</v>
      </c>
      <c r="M3761" s="1" t="s">
        <v>22</v>
      </c>
      <c r="N3761" s="1" t="s">
        <v>22</v>
      </c>
      <c r="O3761" s="1" t="s">
        <v>20</v>
      </c>
      <c r="P3761" s="1" t="str">
        <f>IFERROR( LOOKUP(Table1[[#This Row],[Age]],$AO$3:$AO$8,$AP$3:$AP$8), "Out of Range")</f>
        <v>26-35</v>
      </c>
      <c r="Q3761" s="1" t="str">
        <f>TEXT(Table1[[#This Row],[Date Joined]],"DD")</f>
        <v>24</v>
      </c>
      <c r="R3761" s="1" t="str">
        <f>TEXT(Table1[[#This Row],[Date Joined]],"MMM")</f>
        <v>Sep</v>
      </c>
      <c r="S3761" s="1" t="str">
        <f>TEXT(Table1[[#This Row],[Date Joined]],"YYYY")</f>
        <v>2017</v>
      </c>
    </row>
    <row r="3762" spans="1:19" x14ac:dyDescent="0.3">
      <c r="A3762" s="1" t="s">
        <v>2386</v>
      </c>
      <c r="B3762" s="1" t="s">
        <v>78</v>
      </c>
      <c r="C3762" s="1" t="s">
        <v>24</v>
      </c>
      <c r="D3762" s="2">
        <v>33</v>
      </c>
      <c r="E3762" s="1" t="s">
        <v>25</v>
      </c>
      <c r="F3762" s="1" t="s">
        <v>41</v>
      </c>
      <c r="G3762" s="28">
        <v>43002</v>
      </c>
      <c r="H3762" s="3">
        <v>198.15</v>
      </c>
      <c r="I3762" s="1" t="s">
        <v>18</v>
      </c>
      <c r="J3762" s="1" t="s">
        <v>27</v>
      </c>
      <c r="K3762" s="1" t="s">
        <v>20</v>
      </c>
      <c r="L3762" s="1" t="s">
        <v>20</v>
      </c>
      <c r="M3762" s="1" t="s">
        <v>21</v>
      </c>
      <c r="N3762" s="1" t="s">
        <v>38</v>
      </c>
      <c r="O3762" s="1" t="s">
        <v>20</v>
      </c>
      <c r="P3762" s="1" t="str">
        <f>IFERROR( LOOKUP(Table1[[#This Row],[Age]],$AO$3:$AO$8,$AP$3:$AP$8), "Out of Range")</f>
        <v>26-35</v>
      </c>
      <c r="Q3762" s="1" t="str">
        <f>TEXT(Table1[[#This Row],[Date Joined]],"DD")</f>
        <v>24</v>
      </c>
      <c r="R3762" s="1" t="str">
        <f>TEXT(Table1[[#This Row],[Date Joined]],"MMM")</f>
        <v>Sep</v>
      </c>
      <c r="S3762" s="1" t="str">
        <f>TEXT(Table1[[#This Row],[Date Joined]],"YYYY")</f>
        <v>2017</v>
      </c>
    </row>
    <row r="3763" spans="1:19" x14ac:dyDescent="0.3">
      <c r="A3763" s="1" t="s">
        <v>3870</v>
      </c>
      <c r="B3763" s="1" t="s">
        <v>104</v>
      </c>
      <c r="C3763" s="1" t="s">
        <v>15</v>
      </c>
      <c r="D3763" s="2">
        <v>35</v>
      </c>
      <c r="E3763" s="1" t="s">
        <v>16</v>
      </c>
      <c r="F3763" s="1" t="s">
        <v>17</v>
      </c>
      <c r="G3763" s="28">
        <v>43085</v>
      </c>
      <c r="H3763" s="3">
        <v>51308.07</v>
      </c>
      <c r="I3763" s="1" t="s">
        <v>31</v>
      </c>
      <c r="J3763" s="1" t="s">
        <v>27</v>
      </c>
      <c r="K3763" s="1" t="s">
        <v>28</v>
      </c>
      <c r="L3763" s="1" t="s">
        <v>20</v>
      </c>
      <c r="M3763" s="1" t="s">
        <v>22</v>
      </c>
      <c r="N3763" s="1" t="s">
        <v>22</v>
      </c>
      <c r="O3763" s="1" t="s">
        <v>20</v>
      </c>
      <c r="P3763" s="1" t="str">
        <f>IFERROR( LOOKUP(Table1[[#This Row],[Age]],$AO$3:$AO$8,$AP$3:$AP$8), "Out of Range")</f>
        <v>35-45</v>
      </c>
      <c r="Q3763" s="1" t="str">
        <f>TEXT(Table1[[#This Row],[Date Joined]],"DD")</f>
        <v>16</v>
      </c>
      <c r="R3763" s="1" t="str">
        <f>TEXT(Table1[[#This Row],[Date Joined]],"MMM")</f>
        <v>Dec</v>
      </c>
      <c r="S3763" s="1" t="str">
        <f>TEXT(Table1[[#This Row],[Date Joined]],"YYYY")</f>
        <v>2017</v>
      </c>
    </row>
    <row r="3764" spans="1:19" x14ac:dyDescent="0.3">
      <c r="A3764" s="1" t="s">
        <v>3871</v>
      </c>
      <c r="B3764" s="1" t="s">
        <v>105</v>
      </c>
      <c r="C3764" s="1" t="s">
        <v>24</v>
      </c>
      <c r="D3764" s="2">
        <v>44</v>
      </c>
      <c r="E3764" s="1" t="s">
        <v>16</v>
      </c>
      <c r="F3764" s="1" t="s">
        <v>41</v>
      </c>
      <c r="G3764" s="28">
        <v>43085</v>
      </c>
      <c r="H3764" s="3">
        <v>21735.64</v>
      </c>
      <c r="I3764" s="1" t="s">
        <v>18</v>
      </c>
      <c r="J3764" s="1" t="s">
        <v>27</v>
      </c>
      <c r="K3764" s="1" t="s">
        <v>28</v>
      </c>
      <c r="L3764" s="1" t="s">
        <v>20</v>
      </c>
      <c r="M3764" s="1" t="s">
        <v>22</v>
      </c>
      <c r="N3764" s="1" t="s">
        <v>22</v>
      </c>
      <c r="O3764" s="1" t="s">
        <v>20</v>
      </c>
      <c r="P3764" s="1" t="str">
        <f>IFERROR( LOOKUP(Table1[[#This Row],[Age]],$AO$3:$AO$8,$AP$3:$AP$8), "Out of Range")</f>
        <v>35-45</v>
      </c>
      <c r="Q3764" s="1" t="str">
        <f>TEXT(Table1[[#This Row],[Date Joined]],"DD")</f>
        <v>16</v>
      </c>
      <c r="R3764" s="1" t="str">
        <f>TEXT(Table1[[#This Row],[Date Joined]],"MMM")</f>
        <v>Dec</v>
      </c>
      <c r="S3764" s="1" t="str">
        <f>TEXT(Table1[[#This Row],[Date Joined]],"YYYY")</f>
        <v>2017</v>
      </c>
    </row>
    <row r="3765" spans="1:19" x14ac:dyDescent="0.3">
      <c r="A3765" s="1" t="s">
        <v>3872</v>
      </c>
      <c r="B3765" s="1" t="s">
        <v>82</v>
      </c>
      <c r="C3765" s="1" t="s">
        <v>24</v>
      </c>
      <c r="D3765" s="2">
        <v>34</v>
      </c>
      <c r="E3765" s="1" t="s">
        <v>16</v>
      </c>
      <c r="F3765" s="1" t="s">
        <v>26</v>
      </c>
      <c r="G3765" s="28">
        <v>43085</v>
      </c>
      <c r="H3765" s="3">
        <v>61288.6</v>
      </c>
      <c r="I3765" s="1" t="s">
        <v>18</v>
      </c>
      <c r="J3765" s="1" t="s">
        <v>27</v>
      </c>
      <c r="K3765" s="1" t="s">
        <v>20</v>
      </c>
      <c r="L3765" s="1" t="s">
        <v>28</v>
      </c>
      <c r="M3765" s="1" t="s">
        <v>21</v>
      </c>
      <c r="N3765" s="1" t="s">
        <v>22</v>
      </c>
      <c r="O3765" s="1" t="s">
        <v>20</v>
      </c>
      <c r="P3765" s="1" t="str">
        <f>IFERROR( LOOKUP(Table1[[#This Row],[Age]],$AO$3:$AO$8,$AP$3:$AP$8), "Out of Range")</f>
        <v>26-35</v>
      </c>
      <c r="Q3765" s="1" t="str">
        <f>TEXT(Table1[[#This Row],[Date Joined]],"DD")</f>
        <v>16</v>
      </c>
      <c r="R3765" s="1" t="str">
        <f>TEXT(Table1[[#This Row],[Date Joined]],"MMM")</f>
        <v>Dec</v>
      </c>
      <c r="S3765" s="1" t="str">
        <f>TEXT(Table1[[#This Row],[Date Joined]],"YYYY")</f>
        <v>2017</v>
      </c>
    </row>
    <row r="3766" spans="1:19" x14ac:dyDescent="0.3">
      <c r="A3766" s="1" t="s">
        <v>2442</v>
      </c>
      <c r="B3766" s="1" t="s">
        <v>65</v>
      </c>
      <c r="C3766" s="1" t="s">
        <v>15</v>
      </c>
      <c r="D3766" s="2">
        <v>33</v>
      </c>
      <c r="E3766" s="1" t="s">
        <v>34</v>
      </c>
      <c r="F3766" s="1" t="s">
        <v>26</v>
      </c>
      <c r="G3766" s="28">
        <v>43005</v>
      </c>
      <c r="H3766" s="3">
        <v>162199.54999999999</v>
      </c>
      <c r="I3766" s="1" t="s">
        <v>18</v>
      </c>
      <c r="J3766" s="1" t="s">
        <v>27</v>
      </c>
      <c r="K3766" s="1" t="s">
        <v>20</v>
      </c>
      <c r="L3766" s="1" t="s">
        <v>20</v>
      </c>
      <c r="M3766" s="1" t="s">
        <v>22</v>
      </c>
      <c r="N3766" s="1" t="s">
        <v>22</v>
      </c>
      <c r="O3766" s="1" t="s">
        <v>20</v>
      </c>
      <c r="P3766" s="1" t="str">
        <f>IFERROR( LOOKUP(Table1[[#This Row],[Age]],$AO$3:$AO$8,$AP$3:$AP$8), "Out of Range")</f>
        <v>26-35</v>
      </c>
      <c r="Q3766" s="1" t="str">
        <f>TEXT(Table1[[#This Row],[Date Joined]],"DD")</f>
        <v>27</v>
      </c>
      <c r="R3766" s="1" t="str">
        <f>TEXT(Table1[[#This Row],[Date Joined]],"MMM")</f>
        <v>Sep</v>
      </c>
      <c r="S3766" s="1" t="str">
        <f>TEXT(Table1[[#This Row],[Date Joined]],"YYYY")</f>
        <v>2017</v>
      </c>
    </row>
    <row r="3767" spans="1:19" x14ac:dyDescent="0.3">
      <c r="A3767" s="1" t="s">
        <v>3874</v>
      </c>
      <c r="B3767" s="1" t="s">
        <v>23</v>
      </c>
      <c r="C3767" s="1" t="s">
        <v>24</v>
      </c>
      <c r="D3767" s="2">
        <v>60</v>
      </c>
      <c r="E3767" s="1" t="s">
        <v>40</v>
      </c>
      <c r="F3767" s="1" t="s">
        <v>41</v>
      </c>
      <c r="G3767" s="28">
        <v>43085</v>
      </c>
      <c r="H3767" s="3">
        <v>101362.49</v>
      </c>
      <c r="I3767" s="1" t="s">
        <v>49</v>
      </c>
      <c r="J3767" s="1" t="s">
        <v>27</v>
      </c>
      <c r="K3767" s="1" t="s">
        <v>20</v>
      </c>
      <c r="L3767" s="1" t="s">
        <v>20</v>
      </c>
      <c r="M3767" s="1" t="s">
        <v>21</v>
      </c>
      <c r="N3767" s="1" t="s">
        <v>29</v>
      </c>
      <c r="O3767" s="1" t="s">
        <v>28</v>
      </c>
      <c r="P3767" s="1" t="str">
        <f>IFERROR( LOOKUP(Table1[[#This Row],[Age]],$AO$3:$AO$8,$AP$3:$AP$8), "Out of Range")</f>
        <v>55-65</v>
      </c>
      <c r="Q3767" s="1" t="str">
        <f>TEXT(Table1[[#This Row],[Date Joined]],"DD")</f>
        <v>16</v>
      </c>
      <c r="R3767" s="1" t="str">
        <f>TEXT(Table1[[#This Row],[Date Joined]],"MMM")</f>
        <v>Dec</v>
      </c>
      <c r="S3767" s="1" t="str">
        <f>TEXT(Table1[[#This Row],[Date Joined]],"YYYY")</f>
        <v>2017</v>
      </c>
    </row>
    <row r="3768" spans="1:19" x14ac:dyDescent="0.3">
      <c r="A3768" s="1" t="s">
        <v>3875</v>
      </c>
      <c r="B3768" s="1" t="s">
        <v>76</v>
      </c>
      <c r="C3768" s="1" t="s">
        <v>24</v>
      </c>
      <c r="D3768" s="2">
        <v>40</v>
      </c>
      <c r="E3768" s="1" t="s">
        <v>40</v>
      </c>
      <c r="F3768" s="1" t="s">
        <v>41</v>
      </c>
      <c r="G3768" s="28">
        <v>43085</v>
      </c>
      <c r="H3768" s="3">
        <v>24579.52</v>
      </c>
      <c r="I3768" s="1" t="s">
        <v>31</v>
      </c>
      <c r="J3768" s="1" t="s">
        <v>27</v>
      </c>
      <c r="K3768" s="1" t="s">
        <v>28</v>
      </c>
      <c r="L3768" s="1" t="s">
        <v>20</v>
      </c>
      <c r="M3768" s="1" t="s">
        <v>21</v>
      </c>
      <c r="N3768" s="1" t="s">
        <v>22</v>
      </c>
      <c r="O3768" s="1" t="s">
        <v>20</v>
      </c>
      <c r="P3768" s="1" t="str">
        <f>IFERROR( LOOKUP(Table1[[#This Row],[Age]],$AO$3:$AO$8,$AP$3:$AP$8), "Out of Range")</f>
        <v>35-45</v>
      </c>
      <c r="Q3768" s="1" t="str">
        <f>TEXT(Table1[[#This Row],[Date Joined]],"DD")</f>
        <v>16</v>
      </c>
      <c r="R3768" s="1" t="str">
        <f>TEXT(Table1[[#This Row],[Date Joined]],"MMM")</f>
        <v>Dec</v>
      </c>
      <c r="S3768" s="1" t="str">
        <f>TEXT(Table1[[#This Row],[Date Joined]],"YYYY")</f>
        <v>2017</v>
      </c>
    </row>
    <row r="3769" spans="1:19" x14ac:dyDescent="0.3">
      <c r="A3769" s="1" t="s">
        <v>3876</v>
      </c>
      <c r="B3769" s="1" t="s">
        <v>70</v>
      </c>
      <c r="C3769" s="1" t="s">
        <v>15</v>
      </c>
      <c r="D3769" s="2">
        <v>56</v>
      </c>
      <c r="E3769" s="1" t="s">
        <v>40</v>
      </c>
      <c r="F3769" s="1" t="s">
        <v>26</v>
      </c>
      <c r="G3769" s="28">
        <v>43085</v>
      </c>
      <c r="H3769" s="3">
        <v>139049.70000000001</v>
      </c>
      <c r="I3769" s="1" t="s">
        <v>18</v>
      </c>
      <c r="J3769" s="1" t="s">
        <v>27</v>
      </c>
      <c r="K3769" s="1" t="s">
        <v>20</v>
      </c>
      <c r="L3769" s="1" t="s">
        <v>20</v>
      </c>
      <c r="M3769" s="1" t="s">
        <v>21</v>
      </c>
      <c r="N3769" s="1" t="s">
        <v>22</v>
      </c>
      <c r="O3769" s="1" t="s">
        <v>20</v>
      </c>
      <c r="P3769" s="1" t="str">
        <f>IFERROR( LOOKUP(Table1[[#This Row],[Age]],$AO$3:$AO$8,$AP$3:$AP$8), "Out of Range")</f>
        <v>55-65</v>
      </c>
      <c r="Q3769" s="1" t="str">
        <f>TEXT(Table1[[#This Row],[Date Joined]],"DD")</f>
        <v>16</v>
      </c>
      <c r="R3769" s="1" t="str">
        <f>TEXT(Table1[[#This Row],[Date Joined]],"MMM")</f>
        <v>Dec</v>
      </c>
      <c r="S3769" s="1" t="str">
        <f>TEXT(Table1[[#This Row],[Date Joined]],"YYYY")</f>
        <v>2017</v>
      </c>
    </row>
    <row r="3770" spans="1:19" x14ac:dyDescent="0.3">
      <c r="A3770" s="1" t="s">
        <v>3877</v>
      </c>
      <c r="B3770" s="1" t="s">
        <v>87</v>
      </c>
      <c r="C3770" s="1" t="s">
        <v>15</v>
      </c>
      <c r="D3770" s="2">
        <v>61</v>
      </c>
      <c r="E3770" s="1" t="s">
        <v>40</v>
      </c>
      <c r="F3770" s="1" t="s">
        <v>41</v>
      </c>
      <c r="G3770" s="28">
        <v>43085</v>
      </c>
      <c r="H3770" s="3">
        <v>82717.100000000006</v>
      </c>
      <c r="I3770" s="1" t="s">
        <v>31</v>
      </c>
      <c r="J3770" s="1" t="s">
        <v>32</v>
      </c>
      <c r="K3770" s="1" t="s">
        <v>20</v>
      </c>
      <c r="L3770" s="1" t="s">
        <v>20</v>
      </c>
      <c r="M3770" s="1" t="s">
        <v>22</v>
      </c>
      <c r="N3770" s="1" t="s">
        <v>22</v>
      </c>
      <c r="O3770" s="1" t="s">
        <v>20</v>
      </c>
      <c r="P3770" s="1" t="str">
        <f>IFERROR( LOOKUP(Table1[[#This Row],[Age]],$AO$3:$AO$8,$AP$3:$AP$8), "Out of Range")</f>
        <v>55-65</v>
      </c>
      <c r="Q3770" s="1" t="str">
        <f>TEXT(Table1[[#This Row],[Date Joined]],"DD")</f>
        <v>16</v>
      </c>
      <c r="R3770" s="1" t="str">
        <f>TEXT(Table1[[#This Row],[Date Joined]],"MMM")</f>
        <v>Dec</v>
      </c>
      <c r="S3770" s="1" t="str">
        <f>TEXT(Table1[[#This Row],[Date Joined]],"YYYY")</f>
        <v>2017</v>
      </c>
    </row>
    <row r="3771" spans="1:19" x14ac:dyDescent="0.3">
      <c r="A3771" s="1" t="s">
        <v>3878</v>
      </c>
      <c r="B3771" s="1" t="s">
        <v>54</v>
      </c>
      <c r="C3771" s="1" t="s">
        <v>24</v>
      </c>
      <c r="D3771" s="2">
        <v>55</v>
      </c>
      <c r="E3771" s="1" t="s">
        <v>40</v>
      </c>
      <c r="F3771" s="1" t="s">
        <v>26</v>
      </c>
      <c r="G3771" s="28">
        <v>43085</v>
      </c>
      <c r="H3771" s="3">
        <v>49939.67</v>
      </c>
      <c r="I3771" s="1" t="s">
        <v>18</v>
      </c>
      <c r="J3771" s="1" t="s">
        <v>19</v>
      </c>
      <c r="K3771" s="1" t="s">
        <v>28</v>
      </c>
      <c r="L3771" s="1" t="s">
        <v>20</v>
      </c>
      <c r="M3771" s="1" t="s">
        <v>22</v>
      </c>
      <c r="N3771" s="1" t="s">
        <v>22</v>
      </c>
      <c r="O3771" s="1" t="s">
        <v>20</v>
      </c>
      <c r="P3771" s="1" t="str">
        <f>IFERROR( LOOKUP(Table1[[#This Row],[Age]],$AO$3:$AO$8,$AP$3:$AP$8), "Out of Range")</f>
        <v>55-65</v>
      </c>
      <c r="Q3771" s="1" t="str">
        <f>TEXT(Table1[[#This Row],[Date Joined]],"DD")</f>
        <v>16</v>
      </c>
      <c r="R3771" s="1" t="str">
        <f>TEXT(Table1[[#This Row],[Date Joined]],"MMM")</f>
        <v>Dec</v>
      </c>
      <c r="S3771" s="1" t="str">
        <f>TEXT(Table1[[#This Row],[Date Joined]],"YYYY")</f>
        <v>2017</v>
      </c>
    </row>
    <row r="3772" spans="1:19" x14ac:dyDescent="0.3">
      <c r="A3772" s="1" t="s">
        <v>2470</v>
      </c>
      <c r="B3772" s="1" t="s">
        <v>84</v>
      </c>
      <c r="C3772" s="1" t="s">
        <v>24</v>
      </c>
      <c r="D3772" s="2">
        <v>33</v>
      </c>
      <c r="E3772" s="1" t="s">
        <v>16</v>
      </c>
      <c r="F3772" s="1" t="s">
        <v>17</v>
      </c>
      <c r="G3772" s="28">
        <v>43007</v>
      </c>
      <c r="H3772" s="3">
        <v>6826.88</v>
      </c>
      <c r="I3772" s="1" t="s">
        <v>49</v>
      </c>
      <c r="J3772" s="1" t="s">
        <v>27</v>
      </c>
      <c r="K3772" s="1" t="s">
        <v>28</v>
      </c>
      <c r="L3772" s="1" t="s">
        <v>20</v>
      </c>
      <c r="M3772" s="1" t="s">
        <v>22</v>
      </c>
      <c r="N3772" s="1" t="s">
        <v>22</v>
      </c>
      <c r="O3772" s="1" t="s">
        <v>20</v>
      </c>
      <c r="P3772" s="1" t="str">
        <f>IFERROR( LOOKUP(Table1[[#This Row],[Age]],$AO$3:$AO$8,$AP$3:$AP$8), "Out of Range")</f>
        <v>26-35</v>
      </c>
      <c r="Q3772" s="1" t="str">
        <f>TEXT(Table1[[#This Row],[Date Joined]],"DD")</f>
        <v>29</v>
      </c>
      <c r="R3772" s="1" t="str">
        <f>TEXT(Table1[[#This Row],[Date Joined]],"MMM")</f>
        <v>Sep</v>
      </c>
      <c r="S3772" s="1" t="str">
        <f>TEXT(Table1[[#This Row],[Date Joined]],"YYYY")</f>
        <v>2017</v>
      </c>
    </row>
    <row r="3773" spans="1:19" x14ac:dyDescent="0.3">
      <c r="A3773" s="1" t="s">
        <v>3880</v>
      </c>
      <c r="B3773" s="1" t="s">
        <v>44</v>
      </c>
      <c r="C3773" s="1" t="s">
        <v>15</v>
      </c>
      <c r="D3773" s="2">
        <v>53</v>
      </c>
      <c r="E3773" s="1" t="s">
        <v>40</v>
      </c>
      <c r="F3773" s="1" t="s">
        <v>26</v>
      </c>
      <c r="G3773" s="28">
        <v>43085</v>
      </c>
      <c r="H3773" s="3">
        <v>170237.16</v>
      </c>
      <c r="I3773" s="1" t="s">
        <v>18</v>
      </c>
      <c r="J3773" s="1" t="s">
        <v>32</v>
      </c>
      <c r="K3773" s="1" t="s">
        <v>20</v>
      </c>
      <c r="L3773" s="1" t="s">
        <v>20</v>
      </c>
      <c r="M3773" s="1" t="s">
        <v>21</v>
      </c>
      <c r="N3773" s="1" t="s">
        <v>22</v>
      </c>
      <c r="O3773" s="1" t="s">
        <v>28</v>
      </c>
      <c r="P3773" s="1" t="str">
        <f>IFERROR( LOOKUP(Table1[[#This Row],[Age]],$AO$3:$AO$8,$AP$3:$AP$8), "Out of Range")</f>
        <v>45-55</v>
      </c>
      <c r="Q3773" s="1" t="str">
        <f>TEXT(Table1[[#This Row],[Date Joined]],"DD")</f>
        <v>16</v>
      </c>
      <c r="R3773" s="1" t="str">
        <f>TEXT(Table1[[#This Row],[Date Joined]],"MMM")</f>
        <v>Dec</v>
      </c>
      <c r="S3773" s="1" t="str">
        <f>TEXT(Table1[[#This Row],[Date Joined]],"YYYY")</f>
        <v>2017</v>
      </c>
    </row>
    <row r="3774" spans="1:19" x14ac:dyDescent="0.3">
      <c r="A3774" s="1" t="s">
        <v>3881</v>
      </c>
      <c r="B3774" s="1" t="s">
        <v>95</v>
      </c>
      <c r="C3774" s="1" t="s">
        <v>15</v>
      </c>
      <c r="D3774" s="2">
        <v>43</v>
      </c>
      <c r="E3774" s="1" t="s">
        <v>40</v>
      </c>
      <c r="F3774" s="1" t="s">
        <v>26</v>
      </c>
      <c r="G3774" s="28">
        <v>43085</v>
      </c>
      <c r="H3774" s="3">
        <v>66225.009999999995</v>
      </c>
      <c r="I3774" s="1" t="s">
        <v>31</v>
      </c>
      <c r="J3774" s="1" t="s">
        <v>32</v>
      </c>
      <c r="K3774" s="1" t="s">
        <v>20</v>
      </c>
      <c r="L3774" s="1" t="s">
        <v>20</v>
      </c>
      <c r="M3774" s="1" t="s">
        <v>21</v>
      </c>
      <c r="N3774" s="1" t="s">
        <v>22</v>
      </c>
      <c r="O3774" s="1" t="s">
        <v>20</v>
      </c>
      <c r="P3774" s="1" t="str">
        <f>IFERROR( LOOKUP(Table1[[#This Row],[Age]],$AO$3:$AO$8,$AP$3:$AP$8), "Out of Range")</f>
        <v>35-45</v>
      </c>
      <c r="Q3774" s="1" t="str">
        <f>TEXT(Table1[[#This Row],[Date Joined]],"DD")</f>
        <v>16</v>
      </c>
      <c r="R3774" s="1" t="str">
        <f>TEXT(Table1[[#This Row],[Date Joined]],"MMM")</f>
        <v>Dec</v>
      </c>
      <c r="S3774" s="1" t="str">
        <f>TEXT(Table1[[#This Row],[Date Joined]],"YYYY")</f>
        <v>2017</v>
      </c>
    </row>
    <row r="3775" spans="1:19" x14ac:dyDescent="0.3">
      <c r="A3775" s="1" t="s">
        <v>3882</v>
      </c>
      <c r="B3775" s="1" t="s">
        <v>58</v>
      </c>
      <c r="C3775" s="1" t="s">
        <v>15</v>
      </c>
      <c r="D3775" s="2">
        <v>51</v>
      </c>
      <c r="E3775" s="1" t="s">
        <v>40</v>
      </c>
      <c r="F3775" s="1" t="s">
        <v>26</v>
      </c>
      <c r="G3775" s="28">
        <v>43085</v>
      </c>
      <c r="H3775" s="3">
        <v>80856.55</v>
      </c>
      <c r="I3775" s="1" t="s">
        <v>18</v>
      </c>
      <c r="J3775" s="1" t="s">
        <v>27</v>
      </c>
      <c r="K3775" s="1" t="s">
        <v>20</v>
      </c>
      <c r="L3775" s="1" t="s">
        <v>20</v>
      </c>
      <c r="M3775" s="1" t="s">
        <v>21</v>
      </c>
      <c r="N3775" s="1" t="s">
        <v>22</v>
      </c>
      <c r="O3775" s="1" t="s">
        <v>20</v>
      </c>
      <c r="P3775" s="1" t="str">
        <f>IFERROR( LOOKUP(Table1[[#This Row],[Age]],$AO$3:$AO$8,$AP$3:$AP$8), "Out of Range")</f>
        <v>45-55</v>
      </c>
      <c r="Q3775" s="1" t="str">
        <f>TEXT(Table1[[#This Row],[Date Joined]],"DD")</f>
        <v>16</v>
      </c>
      <c r="R3775" s="1" t="str">
        <f>TEXT(Table1[[#This Row],[Date Joined]],"MMM")</f>
        <v>Dec</v>
      </c>
      <c r="S3775" s="1" t="str">
        <f>TEXT(Table1[[#This Row],[Date Joined]],"YYYY")</f>
        <v>2017</v>
      </c>
    </row>
    <row r="3776" spans="1:19" x14ac:dyDescent="0.3">
      <c r="A3776" s="1" t="s">
        <v>2479</v>
      </c>
      <c r="B3776" s="1" t="s">
        <v>46</v>
      </c>
      <c r="C3776" s="1" t="s">
        <v>15</v>
      </c>
      <c r="D3776" s="2">
        <v>33</v>
      </c>
      <c r="E3776" s="1" t="s">
        <v>16</v>
      </c>
      <c r="F3776" s="1" t="s">
        <v>17</v>
      </c>
      <c r="G3776" s="28">
        <v>43007</v>
      </c>
      <c r="H3776" s="3">
        <v>35336.93</v>
      </c>
      <c r="I3776" s="1" t="s">
        <v>31</v>
      </c>
      <c r="J3776" s="1" t="s">
        <v>27</v>
      </c>
      <c r="K3776" s="1" t="s">
        <v>28</v>
      </c>
      <c r="L3776" s="1" t="s">
        <v>20</v>
      </c>
      <c r="M3776" s="1" t="s">
        <v>21</v>
      </c>
      <c r="N3776" s="1" t="s">
        <v>22</v>
      </c>
      <c r="O3776" s="1" t="s">
        <v>28</v>
      </c>
      <c r="P3776" s="1" t="str">
        <f>IFERROR( LOOKUP(Table1[[#This Row],[Age]],$AO$3:$AO$8,$AP$3:$AP$8), "Out of Range")</f>
        <v>26-35</v>
      </c>
      <c r="Q3776" s="1" t="str">
        <f>TEXT(Table1[[#This Row],[Date Joined]],"DD")</f>
        <v>29</v>
      </c>
      <c r="R3776" s="1" t="str">
        <f>TEXT(Table1[[#This Row],[Date Joined]],"MMM")</f>
        <v>Sep</v>
      </c>
      <c r="S3776" s="1" t="str">
        <f>TEXT(Table1[[#This Row],[Date Joined]],"YYYY")</f>
        <v>2017</v>
      </c>
    </row>
    <row r="3777" spans="1:19" x14ac:dyDescent="0.3">
      <c r="A3777" s="1" t="s">
        <v>3884</v>
      </c>
      <c r="B3777" s="1" t="s">
        <v>93</v>
      </c>
      <c r="C3777" s="1" t="s">
        <v>24</v>
      </c>
      <c r="D3777" s="2">
        <v>37</v>
      </c>
      <c r="E3777" s="1" t="s">
        <v>34</v>
      </c>
      <c r="F3777" s="1" t="s">
        <v>17</v>
      </c>
      <c r="G3777" s="28">
        <v>43085</v>
      </c>
      <c r="H3777" s="3">
        <v>138734.81</v>
      </c>
      <c r="I3777" s="1" t="s">
        <v>49</v>
      </c>
      <c r="J3777" s="1" t="s">
        <v>32</v>
      </c>
      <c r="K3777" s="1" t="s">
        <v>20</v>
      </c>
      <c r="L3777" s="1" t="s">
        <v>20</v>
      </c>
      <c r="M3777" s="1" t="s">
        <v>21</v>
      </c>
      <c r="N3777" s="1" t="s">
        <v>29</v>
      </c>
      <c r="O3777" s="1" t="s">
        <v>20</v>
      </c>
      <c r="P3777" s="1" t="str">
        <f>IFERROR( LOOKUP(Table1[[#This Row],[Age]],$AO$3:$AO$8,$AP$3:$AP$8), "Out of Range")</f>
        <v>35-45</v>
      </c>
      <c r="Q3777" s="1" t="str">
        <f>TEXT(Table1[[#This Row],[Date Joined]],"DD")</f>
        <v>16</v>
      </c>
      <c r="R3777" s="1" t="str">
        <f>TEXT(Table1[[#This Row],[Date Joined]],"MMM")</f>
        <v>Dec</v>
      </c>
      <c r="S3777" s="1" t="str">
        <f>TEXT(Table1[[#This Row],[Date Joined]],"YYYY")</f>
        <v>2017</v>
      </c>
    </row>
    <row r="3778" spans="1:19" x14ac:dyDescent="0.3">
      <c r="A3778" s="1" t="s">
        <v>3885</v>
      </c>
      <c r="B3778" s="1" t="s">
        <v>95</v>
      </c>
      <c r="C3778" s="1" t="s">
        <v>24</v>
      </c>
      <c r="D3778" s="2">
        <v>36</v>
      </c>
      <c r="E3778" s="1" t="s">
        <v>34</v>
      </c>
      <c r="F3778" s="1" t="s">
        <v>41</v>
      </c>
      <c r="G3778" s="28">
        <v>43085</v>
      </c>
      <c r="H3778" s="3">
        <v>90210.19</v>
      </c>
      <c r="I3778" s="1" t="s">
        <v>49</v>
      </c>
      <c r="J3778" s="1" t="s">
        <v>27</v>
      </c>
      <c r="K3778" s="1" t="s">
        <v>20</v>
      </c>
      <c r="L3778" s="1" t="s">
        <v>20</v>
      </c>
      <c r="M3778" s="1" t="s">
        <v>22</v>
      </c>
      <c r="N3778" s="1" t="s">
        <v>22</v>
      </c>
      <c r="O3778" s="1" t="s">
        <v>20</v>
      </c>
      <c r="P3778" s="1" t="str">
        <f>IFERROR( LOOKUP(Table1[[#This Row],[Age]],$AO$3:$AO$8,$AP$3:$AP$8), "Out of Range")</f>
        <v>35-45</v>
      </c>
      <c r="Q3778" s="1" t="str">
        <f>TEXT(Table1[[#This Row],[Date Joined]],"DD")</f>
        <v>16</v>
      </c>
      <c r="R3778" s="1" t="str">
        <f>TEXT(Table1[[#This Row],[Date Joined]],"MMM")</f>
        <v>Dec</v>
      </c>
      <c r="S3778" s="1" t="str">
        <f>TEXT(Table1[[#This Row],[Date Joined]],"YYYY")</f>
        <v>2017</v>
      </c>
    </row>
    <row r="3779" spans="1:19" x14ac:dyDescent="0.3">
      <c r="A3779" s="1" t="s">
        <v>3886</v>
      </c>
      <c r="B3779" s="1" t="s">
        <v>36</v>
      </c>
      <c r="C3779" s="1" t="s">
        <v>24</v>
      </c>
      <c r="D3779" s="2">
        <v>45</v>
      </c>
      <c r="E3779" s="1" t="s">
        <v>34</v>
      </c>
      <c r="F3779" s="1" t="s">
        <v>41</v>
      </c>
      <c r="G3779" s="28">
        <v>43085</v>
      </c>
      <c r="H3779" s="3">
        <v>129066.88</v>
      </c>
      <c r="I3779" s="1" t="s">
        <v>31</v>
      </c>
      <c r="J3779" s="1" t="s">
        <v>27</v>
      </c>
      <c r="K3779" s="1" t="s">
        <v>28</v>
      </c>
      <c r="L3779" s="1" t="s">
        <v>20</v>
      </c>
      <c r="M3779" s="1" t="s">
        <v>22</v>
      </c>
      <c r="N3779" s="1" t="s">
        <v>22</v>
      </c>
      <c r="O3779" s="1" t="s">
        <v>20</v>
      </c>
      <c r="P3779" s="1" t="str">
        <f>IFERROR( LOOKUP(Table1[[#This Row],[Age]],$AO$3:$AO$8,$AP$3:$AP$8), "Out of Range")</f>
        <v>45-55</v>
      </c>
      <c r="Q3779" s="1" t="str">
        <f>TEXT(Table1[[#This Row],[Date Joined]],"DD")</f>
        <v>16</v>
      </c>
      <c r="R3779" s="1" t="str">
        <f>TEXT(Table1[[#This Row],[Date Joined]],"MMM")</f>
        <v>Dec</v>
      </c>
      <c r="S3779" s="1" t="str">
        <f>TEXT(Table1[[#This Row],[Date Joined]],"YYYY")</f>
        <v>2017</v>
      </c>
    </row>
    <row r="3780" spans="1:19" x14ac:dyDescent="0.3">
      <c r="A3780" s="1" t="s">
        <v>2492</v>
      </c>
      <c r="B3780" s="1" t="s">
        <v>87</v>
      </c>
      <c r="C3780" s="1" t="s">
        <v>24</v>
      </c>
      <c r="D3780" s="2">
        <v>33</v>
      </c>
      <c r="E3780" s="1" t="s">
        <v>16</v>
      </c>
      <c r="F3780" s="1" t="s">
        <v>17</v>
      </c>
      <c r="G3780" s="28">
        <v>43008</v>
      </c>
      <c r="H3780" s="3">
        <v>45452.3</v>
      </c>
      <c r="I3780" s="1" t="s">
        <v>31</v>
      </c>
      <c r="J3780" s="1" t="s">
        <v>27</v>
      </c>
      <c r="K3780" s="1" t="s">
        <v>28</v>
      </c>
      <c r="L3780" s="1" t="s">
        <v>20</v>
      </c>
      <c r="M3780" s="1" t="s">
        <v>21</v>
      </c>
      <c r="N3780" s="1" t="s">
        <v>22</v>
      </c>
      <c r="O3780" s="1" t="s">
        <v>20</v>
      </c>
      <c r="P3780" s="1" t="str">
        <f>IFERROR( LOOKUP(Table1[[#This Row],[Age]],$AO$3:$AO$8,$AP$3:$AP$8), "Out of Range")</f>
        <v>26-35</v>
      </c>
      <c r="Q3780" s="1" t="str">
        <f>TEXT(Table1[[#This Row],[Date Joined]],"DD")</f>
        <v>30</v>
      </c>
      <c r="R3780" s="1" t="str">
        <f>TEXT(Table1[[#This Row],[Date Joined]],"MMM")</f>
        <v>Sep</v>
      </c>
      <c r="S3780" s="1" t="str">
        <f>TEXT(Table1[[#This Row],[Date Joined]],"YYYY")</f>
        <v>2017</v>
      </c>
    </row>
    <row r="3781" spans="1:19" x14ac:dyDescent="0.3">
      <c r="A3781" s="1" t="s">
        <v>3888</v>
      </c>
      <c r="B3781" s="1" t="s">
        <v>48</v>
      </c>
      <c r="C3781" s="1" t="s">
        <v>15</v>
      </c>
      <c r="D3781" s="2">
        <v>36</v>
      </c>
      <c r="E3781" s="1" t="s">
        <v>16</v>
      </c>
      <c r="F3781" s="1" t="s">
        <v>26</v>
      </c>
      <c r="G3781" s="28">
        <v>43086</v>
      </c>
      <c r="H3781" s="3">
        <v>60787.57</v>
      </c>
      <c r="I3781" s="1" t="s">
        <v>18</v>
      </c>
      <c r="J3781" s="1" t="s">
        <v>27</v>
      </c>
      <c r="K3781" s="1" t="s">
        <v>20</v>
      </c>
      <c r="L3781" s="1" t="s">
        <v>20</v>
      </c>
      <c r="M3781" s="1" t="s">
        <v>22</v>
      </c>
      <c r="N3781" s="1" t="s">
        <v>22</v>
      </c>
      <c r="O3781" s="1" t="s">
        <v>20</v>
      </c>
      <c r="P3781" s="1" t="str">
        <f>IFERROR( LOOKUP(Table1[[#This Row],[Age]],$AO$3:$AO$8,$AP$3:$AP$8), "Out of Range")</f>
        <v>35-45</v>
      </c>
      <c r="Q3781" s="1" t="str">
        <f>TEXT(Table1[[#This Row],[Date Joined]],"DD")</f>
        <v>17</v>
      </c>
      <c r="R3781" s="1" t="str">
        <f>TEXT(Table1[[#This Row],[Date Joined]],"MMM")</f>
        <v>Dec</v>
      </c>
      <c r="S3781" s="1" t="str">
        <f>TEXT(Table1[[#This Row],[Date Joined]],"YYYY")</f>
        <v>2017</v>
      </c>
    </row>
    <row r="3782" spans="1:19" x14ac:dyDescent="0.3">
      <c r="A3782" s="1" t="s">
        <v>2511</v>
      </c>
      <c r="B3782" s="1" t="s">
        <v>66</v>
      </c>
      <c r="C3782" s="1" t="s">
        <v>15</v>
      </c>
      <c r="D3782" s="2">
        <v>33</v>
      </c>
      <c r="E3782" s="1" t="s">
        <v>16</v>
      </c>
      <c r="F3782" s="1" t="s">
        <v>17</v>
      </c>
      <c r="G3782" s="28">
        <v>43009</v>
      </c>
      <c r="H3782" s="3">
        <v>19455.759999999998</v>
      </c>
      <c r="I3782" s="1" t="s">
        <v>18</v>
      </c>
      <c r="J3782" s="1" t="s">
        <v>19</v>
      </c>
      <c r="K3782" s="1" t="s">
        <v>28</v>
      </c>
      <c r="L3782" s="1" t="s">
        <v>20</v>
      </c>
      <c r="M3782" s="1" t="s">
        <v>53</v>
      </c>
      <c r="N3782" s="1" t="s">
        <v>22</v>
      </c>
      <c r="O3782" s="1" t="s">
        <v>20</v>
      </c>
      <c r="P3782" s="1" t="str">
        <f>IFERROR( LOOKUP(Table1[[#This Row],[Age]],$AO$3:$AO$8,$AP$3:$AP$8), "Out of Range")</f>
        <v>26-35</v>
      </c>
      <c r="Q3782" s="1" t="str">
        <f>TEXT(Table1[[#This Row],[Date Joined]],"DD")</f>
        <v>01</v>
      </c>
      <c r="R3782" s="1" t="str">
        <f>TEXT(Table1[[#This Row],[Date Joined]],"MMM")</f>
        <v>Oct</v>
      </c>
      <c r="S3782" s="1" t="str">
        <f>TEXT(Table1[[#This Row],[Date Joined]],"YYYY")</f>
        <v>2017</v>
      </c>
    </row>
    <row r="3783" spans="1:19" x14ac:dyDescent="0.3">
      <c r="A3783" s="1" t="s">
        <v>2527</v>
      </c>
      <c r="B3783" s="1" t="s">
        <v>35</v>
      </c>
      <c r="C3783" s="1" t="s">
        <v>24</v>
      </c>
      <c r="D3783" s="2">
        <v>33</v>
      </c>
      <c r="E3783" s="1" t="s">
        <v>16</v>
      </c>
      <c r="F3783" s="1" t="s">
        <v>17</v>
      </c>
      <c r="G3783" s="28">
        <v>43010</v>
      </c>
      <c r="H3783" s="3">
        <v>68708.69</v>
      </c>
      <c r="I3783" s="1" t="s">
        <v>31</v>
      </c>
      <c r="J3783" s="1" t="s">
        <v>32</v>
      </c>
      <c r="K3783" s="1" t="s">
        <v>20</v>
      </c>
      <c r="L3783" s="1" t="s">
        <v>20</v>
      </c>
      <c r="M3783" s="1" t="s">
        <v>21</v>
      </c>
      <c r="N3783" s="1" t="s">
        <v>22</v>
      </c>
      <c r="O3783" s="1" t="s">
        <v>20</v>
      </c>
      <c r="P3783" s="1" t="str">
        <f>IFERROR( LOOKUP(Table1[[#This Row],[Age]],$AO$3:$AO$8,$AP$3:$AP$8), "Out of Range")</f>
        <v>26-35</v>
      </c>
      <c r="Q3783" s="1" t="str">
        <f>TEXT(Table1[[#This Row],[Date Joined]],"DD")</f>
        <v>02</v>
      </c>
      <c r="R3783" s="1" t="str">
        <f>TEXT(Table1[[#This Row],[Date Joined]],"MMM")</f>
        <v>Oct</v>
      </c>
      <c r="S3783" s="1" t="str">
        <f>TEXT(Table1[[#This Row],[Date Joined]],"YYYY")</f>
        <v>2017</v>
      </c>
    </row>
    <row r="3784" spans="1:19" x14ac:dyDescent="0.3">
      <c r="A3784" s="1" t="s">
        <v>2531</v>
      </c>
      <c r="B3784" s="1" t="s">
        <v>78</v>
      </c>
      <c r="C3784" s="1" t="s">
        <v>15</v>
      </c>
      <c r="D3784" s="2">
        <v>33</v>
      </c>
      <c r="E3784" s="1" t="s">
        <v>16</v>
      </c>
      <c r="F3784" s="1" t="s">
        <v>17</v>
      </c>
      <c r="G3784" s="28">
        <v>43010</v>
      </c>
      <c r="H3784" s="3">
        <v>72067.7</v>
      </c>
      <c r="I3784" s="1" t="s">
        <v>18</v>
      </c>
      <c r="J3784" s="1" t="s">
        <v>19</v>
      </c>
      <c r="K3784" s="1" t="s">
        <v>28</v>
      </c>
      <c r="L3784" s="1" t="s">
        <v>20</v>
      </c>
      <c r="M3784" s="1" t="s">
        <v>21</v>
      </c>
      <c r="N3784" s="1" t="s">
        <v>22</v>
      </c>
      <c r="O3784" s="1" t="s">
        <v>20</v>
      </c>
      <c r="P3784" s="1" t="str">
        <f>IFERROR( LOOKUP(Table1[[#This Row],[Age]],$AO$3:$AO$8,$AP$3:$AP$8), "Out of Range")</f>
        <v>26-35</v>
      </c>
      <c r="Q3784" s="1" t="str">
        <f>TEXT(Table1[[#This Row],[Date Joined]],"DD")</f>
        <v>02</v>
      </c>
      <c r="R3784" s="1" t="str">
        <f>TEXT(Table1[[#This Row],[Date Joined]],"MMM")</f>
        <v>Oct</v>
      </c>
      <c r="S3784" s="1" t="str">
        <f>TEXT(Table1[[#This Row],[Date Joined]],"YYYY")</f>
        <v>2017</v>
      </c>
    </row>
    <row r="3785" spans="1:19" x14ac:dyDescent="0.3">
      <c r="A3785" s="1" t="s">
        <v>3892</v>
      </c>
      <c r="B3785" s="1" t="s">
        <v>33</v>
      </c>
      <c r="C3785" s="1" t="s">
        <v>15</v>
      </c>
      <c r="D3785" s="2">
        <v>40</v>
      </c>
      <c r="E3785" s="1" t="s">
        <v>16</v>
      </c>
      <c r="F3785" s="1" t="s">
        <v>17</v>
      </c>
      <c r="G3785" s="28">
        <v>43086</v>
      </c>
      <c r="H3785" s="3">
        <v>5805.28</v>
      </c>
      <c r="I3785" s="1" t="s">
        <v>18</v>
      </c>
      <c r="J3785" s="1" t="s">
        <v>27</v>
      </c>
      <c r="K3785" s="1" t="s">
        <v>28</v>
      </c>
      <c r="L3785" s="1" t="s">
        <v>20</v>
      </c>
      <c r="M3785" s="1" t="s">
        <v>21</v>
      </c>
      <c r="N3785" s="1" t="s">
        <v>22</v>
      </c>
      <c r="O3785" s="1" t="s">
        <v>20</v>
      </c>
      <c r="P3785" s="1" t="str">
        <f>IFERROR( LOOKUP(Table1[[#This Row],[Age]],$AO$3:$AO$8,$AP$3:$AP$8), "Out of Range")</f>
        <v>35-45</v>
      </c>
      <c r="Q3785" s="1" t="str">
        <f>TEXT(Table1[[#This Row],[Date Joined]],"DD")</f>
        <v>17</v>
      </c>
      <c r="R3785" s="1" t="str">
        <f>TEXT(Table1[[#This Row],[Date Joined]],"MMM")</f>
        <v>Dec</v>
      </c>
      <c r="S3785" s="1" t="str">
        <f>TEXT(Table1[[#This Row],[Date Joined]],"YYYY")</f>
        <v>2017</v>
      </c>
    </row>
    <row r="3786" spans="1:19" x14ac:dyDescent="0.3">
      <c r="A3786" s="1" t="s">
        <v>2545</v>
      </c>
      <c r="B3786" s="1" t="s">
        <v>44</v>
      </c>
      <c r="C3786" s="1" t="s">
        <v>15</v>
      </c>
      <c r="D3786" s="2">
        <v>33</v>
      </c>
      <c r="E3786" s="1" t="s">
        <v>16</v>
      </c>
      <c r="F3786" s="1" t="s">
        <v>17</v>
      </c>
      <c r="G3786" s="28">
        <v>43011</v>
      </c>
      <c r="H3786" s="3">
        <v>59140.31</v>
      </c>
      <c r="I3786" s="1" t="s">
        <v>18</v>
      </c>
      <c r="J3786" s="1" t="s">
        <v>27</v>
      </c>
      <c r="K3786" s="1" t="s">
        <v>20</v>
      </c>
      <c r="L3786" s="1" t="s">
        <v>20</v>
      </c>
      <c r="M3786" s="1" t="s">
        <v>21</v>
      </c>
      <c r="N3786" s="1" t="s">
        <v>38</v>
      </c>
      <c r="O3786" s="1" t="s">
        <v>28</v>
      </c>
      <c r="P3786" s="1" t="str">
        <f>IFERROR( LOOKUP(Table1[[#This Row],[Age]],$AO$3:$AO$8,$AP$3:$AP$8), "Out of Range")</f>
        <v>26-35</v>
      </c>
      <c r="Q3786" s="1" t="str">
        <f>TEXT(Table1[[#This Row],[Date Joined]],"DD")</f>
        <v>03</v>
      </c>
      <c r="R3786" s="1" t="str">
        <f>TEXT(Table1[[#This Row],[Date Joined]],"MMM")</f>
        <v>Oct</v>
      </c>
      <c r="S3786" s="1" t="str">
        <f>TEXT(Table1[[#This Row],[Date Joined]],"YYYY")</f>
        <v>2017</v>
      </c>
    </row>
    <row r="3787" spans="1:19" x14ac:dyDescent="0.3">
      <c r="A3787" s="1" t="s">
        <v>3894</v>
      </c>
      <c r="B3787" s="1" t="s">
        <v>97</v>
      </c>
      <c r="C3787" s="1" t="s">
        <v>15</v>
      </c>
      <c r="D3787" s="2">
        <v>35</v>
      </c>
      <c r="E3787" s="1" t="s">
        <v>16</v>
      </c>
      <c r="F3787" s="1" t="s">
        <v>17</v>
      </c>
      <c r="G3787" s="28">
        <v>43086</v>
      </c>
      <c r="H3787" s="3">
        <v>205941.24</v>
      </c>
      <c r="I3787" s="1" t="s">
        <v>31</v>
      </c>
      <c r="J3787" s="1" t="s">
        <v>19</v>
      </c>
      <c r="K3787" s="1" t="s">
        <v>28</v>
      </c>
      <c r="L3787" s="1" t="s">
        <v>20</v>
      </c>
      <c r="M3787" s="1" t="s">
        <v>22</v>
      </c>
      <c r="N3787" s="1" t="s">
        <v>22</v>
      </c>
      <c r="O3787" s="1" t="s">
        <v>20</v>
      </c>
      <c r="P3787" s="1" t="str">
        <f>IFERROR( LOOKUP(Table1[[#This Row],[Age]],$AO$3:$AO$8,$AP$3:$AP$8), "Out of Range")</f>
        <v>35-45</v>
      </c>
      <c r="Q3787" s="1" t="str">
        <f>TEXT(Table1[[#This Row],[Date Joined]],"DD")</f>
        <v>17</v>
      </c>
      <c r="R3787" s="1" t="str">
        <f>TEXT(Table1[[#This Row],[Date Joined]],"MMM")</f>
        <v>Dec</v>
      </c>
      <c r="S3787" s="1" t="str">
        <f>TEXT(Table1[[#This Row],[Date Joined]],"YYYY")</f>
        <v>2017</v>
      </c>
    </row>
    <row r="3788" spans="1:19" x14ac:dyDescent="0.3">
      <c r="A3788" s="1" t="s">
        <v>2633</v>
      </c>
      <c r="B3788" s="1" t="s">
        <v>57</v>
      </c>
      <c r="C3788" s="1" t="s">
        <v>15</v>
      </c>
      <c r="D3788" s="2">
        <v>33</v>
      </c>
      <c r="E3788" s="1" t="s">
        <v>16</v>
      </c>
      <c r="F3788" s="1" t="s">
        <v>26</v>
      </c>
      <c r="G3788" s="28">
        <v>43017</v>
      </c>
      <c r="H3788" s="3">
        <v>19100.96</v>
      </c>
      <c r="I3788" s="1" t="s">
        <v>18</v>
      </c>
      <c r="J3788" s="1" t="s">
        <v>27</v>
      </c>
      <c r="K3788" s="1" t="s">
        <v>28</v>
      </c>
      <c r="L3788" s="1" t="s">
        <v>20</v>
      </c>
      <c r="M3788" s="1" t="s">
        <v>21</v>
      </c>
      <c r="N3788" s="1" t="s">
        <v>29</v>
      </c>
      <c r="O3788" s="1" t="s">
        <v>20</v>
      </c>
      <c r="P3788" s="1" t="str">
        <f>IFERROR( LOOKUP(Table1[[#This Row],[Age]],$AO$3:$AO$8,$AP$3:$AP$8), "Out of Range")</f>
        <v>26-35</v>
      </c>
      <c r="Q3788" s="1" t="str">
        <f>TEXT(Table1[[#This Row],[Date Joined]],"DD")</f>
        <v>09</v>
      </c>
      <c r="R3788" s="1" t="str">
        <f>TEXT(Table1[[#This Row],[Date Joined]],"MMM")</f>
        <v>Oct</v>
      </c>
      <c r="S3788" s="1" t="str">
        <f>TEXT(Table1[[#This Row],[Date Joined]],"YYYY")</f>
        <v>2017</v>
      </c>
    </row>
    <row r="3789" spans="1:19" x14ac:dyDescent="0.3">
      <c r="A3789" s="1" t="s">
        <v>2652</v>
      </c>
      <c r="B3789" s="1" t="s">
        <v>72</v>
      </c>
      <c r="C3789" s="1" t="s">
        <v>15</v>
      </c>
      <c r="D3789" s="2">
        <v>33</v>
      </c>
      <c r="E3789" s="1" t="s">
        <v>16</v>
      </c>
      <c r="F3789" s="1" t="s">
        <v>26</v>
      </c>
      <c r="G3789" s="28">
        <v>43018</v>
      </c>
      <c r="H3789" s="3">
        <v>7023.43</v>
      </c>
      <c r="I3789" s="1" t="s">
        <v>18</v>
      </c>
      <c r="J3789" s="1" t="s">
        <v>32</v>
      </c>
      <c r="K3789" s="1" t="s">
        <v>20</v>
      </c>
      <c r="L3789" s="1" t="s">
        <v>28</v>
      </c>
      <c r="M3789" s="1" t="s">
        <v>21</v>
      </c>
      <c r="N3789" s="1" t="s">
        <v>22</v>
      </c>
      <c r="O3789" s="1" t="s">
        <v>20</v>
      </c>
      <c r="P3789" s="1" t="str">
        <f>IFERROR( LOOKUP(Table1[[#This Row],[Age]],$AO$3:$AO$8,$AP$3:$AP$8), "Out of Range")</f>
        <v>26-35</v>
      </c>
      <c r="Q3789" s="1" t="str">
        <f>TEXT(Table1[[#This Row],[Date Joined]],"DD")</f>
        <v>10</v>
      </c>
      <c r="R3789" s="1" t="str">
        <f>TEXT(Table1[[#This Row],[Date Joined]],"MMM")</f>
        <v>Oct</v>
      </c>
      <c r="S3789" s="1" t="str">
        <f>TEXT(Table1[[#This Row],[Date Joined]],"YYYY")</f>
        <v>2017</v>
      </c>
    </row>
    <row r="3790" spans="1:19" x14ac:dyDescent="0.3">
      <c r="A3790" s="1" t="s">
        <v>2695</v>
      </c>
      <c r="B3790" s="1" t="s">
        <v>50</v>
      </c>
      <c r="C3790" s="1" t="s">
        <v>15</v>
      </c>
      <c r="D3790" s="2">
        <v>33</v>
      </c>
      <c r="E3790" s="1" t="s">
        <v>16</v>
      </c>
      <c r="F3790" s="1" t="s">
        <v>17</v>
      </c>
      <c r="G3790" s="28">
        <v>43021</v>
      </c>
      <c r="H3790" s="3">
        <v>14905.12</v>
      </c>
      <c r="I3790" s="1" t="s">
        <v>31</v>
      </c>
      <c r="J3790" s="1" t="s">
        <v>27</v>
      </c>
      <c r="K3790" s="1" t="s">
        <v>28</v>
      </c>
      <c r="L3790" s="1" t="s">
        <v>28</v>
      </c>
      <c r="M3790" s="1" t="s">
        <v>22</v>
      </c>
      <c r="N3790" s="1" t="s">
        <v>22</v>
      </c>
      <c r="O3790" s="1" t="s">
        <v>20</v>
      </c>
      <c r="P3790" s="1" t="str">
        <f>IFERROR( LOOKUP(Table1[[#This Row],[Age]],$AO$3:$AO$8,$AP$3:$AP$8), "Out of Range")</f>
        <v>26-35</v>
      </c>
      <c r="Q3790" s="1" t="str">
        <f>TEXT(Table1[[#This Row],[Date Joined]],"DD")</f>
        <v>13</v>
      </c>
      <c r="R3790" s="1" t="str">
        <f>TEXT(Table1[[#This Row],[Date Joined]],"MMM")</f>
        <v>Oct</v>
      </c>
      <c r="S3790" s="1" t="str">
        <f>TEXT(Table1[[#This Row],[Date Joined]],"YYYY")</f>
        <v>2017</v>
      </c>
    </row>
    <row r="3791" spans="1:19" x14ac:dyDescent="0.3">
      <c r="A3791" s="1" t="s">
        <v>3898</v>
      </c>
      <c r="B3791" s="1" t="s">
        <v>59</v>
      </c>
      <c r="C3791" s="1" t="s">
        <v>24</v>
      </c>
      <c r="D3791" s="2">
        <v>49</v>
      </c>
      <c r="E3791" s="1" t="s">
        <v>40</v>
      </c>
      <c r="F3791" s="1" t="s">
        <v>41</v>
      </c>
      <c r="G3791" s="28">
        <v>43086</v>
      </c>
      <c r="H3791" s="3">
        <v>11750.64</v>
      </c>
      <c r="I3791" s="1" t="s">
        <v>18</v>
      </c>
      <c r="J3791" s="1" t="s">
        <v>32</v>
      </c>
      <c r="K3791" s="1" t="s">
        <v>20</v>
      </c>
      <c r="L3791" s="1" t="s">
        <v>20</v>
      </c>
      <c r="M3791" s="1" t="s">
        <v>21</v>
      </c>
      <c r="N3791" s="1" t="s">
        <v>22</v>
      </c>
      <c r="O3791" s="1" t="s">
        <v>28</v>
      </c>
      <c r="P3791" s="1" t="str">
        <f>IFERROR( LOOKUP(Table1[[#This Row],[Age]],$AO$3:$AO$8,$AP$3:$AP$8), "Out of Range")</f>
        <v>45-55</v>
      </c>
      <c r="Q3791" s="1" t="str">
        <f>TEXT(Table1[[#This Row],[Date Joined]],"DD")</f>
        <v>17</v>
      </c>
      <c r="R3791" s="1" t="str">
        <f>TEXT(Table1[[#This Row],[Date Joined]],"MMM")</f>
        <v>Dec</v>
      </c>
      <c r="S3791" s="1" t="str">
        <f>TEXT(Table1[[#This Row],[Date Joined]],"YYYY")</f>
        <v>2017</v>
      </c>
    </row>
    <row r="3792" spans="1:19" x14ac:dyDescent="0.3">
      <c r="A3792" s="1" t="s">
        <v>3899</v>
      </c>
      <c r="B3792" s="1" t="s">
        <v>39</v>
      </c>
      <c r="C3792" s="1" t="s">
        <v>24</v>
      </c>
      <c r="D3792" s="2">
        <v>49</v>
      </c>
      <c r="E3792" s="1" t="s">
        <v>40</v>
      </c>
      <c r="F3792" s="1" t="s">
        <v>41</v>
      </c>
      <c r="G3792" s="28">
        <v>43086</v>
      </c>
      <c r="H3792" s="3">
        <v>8926</v>
      </c>
      <c r="I3792" s="1" t="s">
        <v>31</v>
      </c>
      <c r="J3792" s="1" t="s">
        <v>19</v>
      </c>
      <c r="K3792" s="1" t="s">
        <v>20</v>
      </c>
      <c r="L3792" s="1" t="s">
        <v>20</v>
      </c>
      <c r="M3792" s="1" t="s">
        <v>21</v>
      </c>
      <c r="N3792" s="1" t="s">
        <v>22</v>
      </c>
      <c r="O3792" s="1" t="s">
        <v>20</v>
      </c>
      <c r="P3792" s="1" t="str">
        <f>IFERROR( LOOKUP(Table1[[#This Row],[Age]],$AO$3:$AO$8,$AP$3:$AP$8), "Out of Range")</f>
        <v>45-55</v>
      </c>
      <c r="Q3792" s="1" t="str">
        <f>TEXT(Table1[[#This Row],[Date Joined]],"DD")</f>
        <v>17</v>
      </c>
      <c r="R3792" s="1" t="str">
        <f>TEXT(Table1[[#This Row],[Date Joined]],"MMM")</f>
        <v>Dec</v>
      </c>
      <c r="S3792" s="1" t="str">
        <f>TEXT(Table1[[#This Row],[Date Joined]],"YYYY")</f>
        <v>2017</v>
      </c>
    </row>
    <row r="3793" spans="1:19" x14ac:dyDescent="0.3">
      <c r="A3793" s="1" t="s">
        <v>3900</v>
      </c>
      <c r="B3793" s="1" t="s">
        <v>106</v>
      </c>
      <c r="C3793" s="1" t="s">
        <v>15</v>
      </c>
      <c r="D3793" s="2">
        <v>54</v>
      </c>
      <c r="E3793" s="1" t="s">
        <v>40</v>
      </c>
      <c r="F3793" s="1" t="s">
        <v>26</v>
      </c>
      <c r="G3793" s="28">
        <v>43086</v>
      </c>
      <c r="H3793" s="3">
        <v>38456.480000000003</v>
      </c>
      <c r="I3793" s="1" t="s">
        <v>18</v>
      </c>
      <c r="J3793" s="1" t="s">
        <v>27</v>
      </c>
      <c r="K3793" s="1" t="s">
        <v>28</v>
      </c>
      <c r="L3793" s="1" t="s">
        <v>20</v>
      </c>
      <c r="M3793" s="1" t="s">
        <v>21</v>
      </c>
      <c r="N3793" s="1" t="s">
        <v>22</v>
      </c>
      <c r="O3793" s="1" t="s">
        <v>20</v>
      </c>
      <c r="P3793" s="1" t="str">
        <f>IFERROR( LOOKUP(Table1[[#This Row],[Age]],$AO$3:$AO$8,$AP$3:$AP$8), "Out of Range")</f>
        <v>45-55</v>
      </c>
      <c r="Q3793" s="1" t="str">
        <f>TEXT(Table1[[#This Row],[Date Joined]],"DD")</f>
        <v>17</v>
      </c>
      <c r="R3793" s="1" t="str">
        <f>TEXT(Table1[[#This Row],[Date Joined]],"MMM")</f>
        <v>Dec</v>
      </c>
      <c r="S3793" s="1" t="str">
        <f>TEXT(Table1[[#This Row],[Date Joined]],"YYYY")</f>
        <v>2017</v>
      </c>
    </row>
    <row r="3794" spans="1:19" x14ac:dyDescent="0.3">
      <c r="A3794" s="1" t="s">
        <v>3901</v>
      </c>
      <c r="B3794" s="1" t="s">
        <v>64</v>
      </c>
      <c r="C3794" s="1" t="s">
        <v>24</v>
      </c>
      <c r="D3794" s="2">
        <v>55</v>
      </c>
      <c r="E3794" s="1" t="s">
        <v>40</v>
      </c>
      <c r="F3794" s="1" t="s">
        <v>41</v>
      </c>
      <c r="G3794" s="28">
        <v>43086</v>
      </c>
      <c r="H3794" s="3">
        <v>150737.4</v>
      </c>
      <c r="I3794" s="1" t="s">
        <v>18</v>
      </c>
      <c r="J3794" s="1" t="s">
        <v>27</v>
      </c>
      <c r="K3794" s="1" t="s">
        <v>20</v>
      </c>
      <c r="L3794" s="1" t="s">
        <v>20</v>
      </c>
      <c r="M3794" s="1" t="s">
        <v>22</v>
      </c>
      <c r="N3794" s="1" t="s">
        <v>22</v>
      </c>
      <c r="O3794" s="1" t="s">
        <v>20</v>
      </c>
      <c r="P3794" s="1" t="str">
        <f>IFERROR( LOOKUP(Table1[[#This Row],[Age]],$AO$3:$AO$8,$AP$3:$AP$8), "Out of Range")</f>
        <v>55-65</v>
      </c>
      <c r="Q3794" s="1" t="str">
        <f>TEXT(Table1[[#This Row],[Date Joined]],"DD")</f>
        <v>17</v>
      </c>
      <c r="R3794" s="1" t="str">
        <f>TEXT(Table1[[#This Row],[Date Joined]],"MMM")</f>
        <v>Dec</v>
      </c>
      <c r="S3794" s="1" t="str">
        <f>TEXT(Table1[[#This Row],[Date Joined]],"YYYY")</f>
        <v>2017</v>
      </c>
    </row>
    <row r="3795" spans="1:19" x14ac:dyDescent="0.3">
      <c r="A3795" s="1" t="s">
        <v>3902</v>
      </c>
      <c r="B3795" s="1" t="s">
        <v>97</v>
      </c>
      <c r="C3795" s="1" t="s">
        <v>15</v>
      </c>
      <c r="D3795" s="2">
        <v>60</v>
      </c>
      <c r="E3795" s="1" t="s">
        <v>40</v>
      </c>
      <c r="F3795" s="1" t="s">
        <v>26</v>
      </c>
      <c r="G3795" s="28">
        <v>43086</v>
      </c>
      <c r="H3795" s="3">
        <v>33011.85</v>
      </c>
      <c r="I3795" s="1" t="s">
        <v>18</v>
      </c>
      <c r="J3795" s="1" t="s">
        <v>19</v>
      </c>
      <c r="K3795" s="1" t="s">
        <v>28</v>
      </c>
      <c r="L3795" s="1" t="s">
        <v>20</v>
      </c>
      <c r="M3795" s="1" t="s">
        <v>21</v>
      </c>
      <c r="N3795" s="1" t="s">
        <v>22</v>
      </c>
      <c r="O3795" s="1" t="s">
        <v>20</v>
      </c>
      <c r="P3795" s="1" t="str">
        <f>IFERROR( LOOKUP(Table1[[#This Row],[Age]],$AO$3:$AO$8,$AP$3:$AP$8), "Out of Range")</f>
        <v>55-65</v>
      </c>
      <c r="Q3795" s="1" t="str">
        <f>TEXT(Table1[[#This Row],[Date Joined]],"DD")</f>
        <v>17</v>
      </c>
      <c r="R3795" s="1" t="str">
        <f>TEXT(Table1[[#This Row],[Date Joined]],"MMM")</f>
        <v>Dec</v>
      </c>
      <c r="S3795" s="1" t="str">
        <f>TEXT(Table1[[#This Row],[Date Joined]],"YYYY")</f>
        <v>2017</v>
      </c>
    </row>
    <row r="3796" spans="1:19" x14ac:dyDescent="0.3">
      <c r="A3796" s="1" t="s">
        <v>3903</v>
      </c>
      <c r="B3796" s="1" t="s">
        <v>43</v>
      </c>
      <c r="C3796" s="1" t="s">
        <v>15</v>
      </c>
      <c r="D3796" s="2">
        <v>48</v>
      </c>
      <c r="E3796" s="1" t="s">
        <v>40</v>
      </c>
      <c r="F3796" s="1" t="s">
        <v>26</v>
      </c>
      <c r="G3796" s="28">
        <v>43086</v>
      </c>
      <c r="H3796" s="3">
        <v>4238.4799999999996</v>
      </c>
      <c r="I3796" s="1" t="s">
        <v>31</v>
      </c>
      <c r="J3796" s="1" t="s">
        <v>22</v>
      </c>
      <c r="K3796" s="1" t="s">
        <v>28</v>
      </c>
      <c r="L3796" s="1" t="s">
        <v>20</v>
      </c>
      <c r="M3796" s="1" t="s">
        <v>21</v>
      </c>
      <c r="N3796" s="1" t="s">
        <v>29</v>
      </c>
      <c r="O3796" s="1" t="s">
        <v>20</v>
      </c>
      <c r="P3796" s="1" t="str">
        <f>IFERROR( LOOKUP(Table1[[#This Row],[Age]],$AO$3:$AO$8,$AP$3:$AP$8), "Out of Range")</f>
        <v>45-55</v>
      </c>
      <c r="Q3796" s="1" t="str">
        <f>TEXT(Table1[[#This Row],[Date Joined]],"DD")</f>
        <v>17</v>
      </c>
      <c r="R3796" s="1" t="str">
        <f>TEXT(Table1[[#This Row],[Date Joined]],"MMM")</f>
        <v>Dec</v>
      </c>
      <c r="S3796" s="1" t="str">
        <f>TEXT(Table1[[#This Row],[Date Joined]],"YYYY")</f>
        <v>2017</v>
      </c>
    </row>
    <row r="3797" spans="1:19" x14ac:dyDescent="0.3">
      <c r="A3797" s="1" t="s">
        <v>3904</v>
      </c>
      <c r="B3797" s="1" t="s">
        <v>63</v>
      </c>
      <c r="C3797" s="1" t="s">
        <v>15</v>
      </c>
      <c r="D3797" s="2">
        <v>48</v>
      </c>
      <c r="E3797" s="1" t="s">
        <v>40</v>
      </c>
      <c r="F3797" s="1" t="s">
        <v>41</v>
      </c>
      <c r="G3797" s="28">
        <v>43086</v>
      </c>
      <c r="H3797" s="3">
        <v>81502.64</v>
      </c>
      <c r="I3797" s="1" t="s">
        <v>18</v>
      </c>
      <c r="J3797" s="1" t="s">
        <v>27</v>
      </c>
      <c r="K3797" s="1" t="s">
        <v>28</v>
      </c>
      <c r="L3797" s="1" t="s">
        <v>20</v>
      </c>
      <c r="M3797" s="1" t="s">
        <v>22</v>
      </c>
      <c r="N3797" s="1" t="s">
        <v>22</v>
      </c>
      <c r="O3797" s="1" t="s">
        <v>20</v>
      </c>
      <c r="P3797" s="1" t="str">
        <f>IFERROR( LOOKUP(Table1[[#This Row],[Age]],$AO$3:$AO$8,$AP$3:$AP$8), "Out of Range")</f>
        <v>45-55</v>
      </c>
      <c r="Q3797" s="1" t="str">
        <f>TEXT(Table1[[#This Row],[Date Joined]],"DD")</f>
        <v>17</v>
      </c>
      <c r="R3797" s="1" t="str">
        <f>TEXT(Table1[[#This Row],[Date Joined]],"MMM")</f>
        <v>Dec</v>
      </c>
      <c r="S3797" s="1" t="str">
        <f>TEXT(Table1[[#This Row],[Date Joined]],"YYYY")</f>
        <v>2017</v>
      </c>
    </row>
    <row r="3798" spans="1:19" x14ac:dyDescent="0.3">
      <c r="A3798" s="1" t="s">
        <v>3905</v>
      </c>
      <c r="B3798" s="1" t="s">
        <v>62</v>
      </c>
      <c r="C3798" s="1" t="s">
        <v>15</v>
      </c>
      <c r="D3798" s="2">
        <v>39</v>
      </c>
      <c r="E3798" s="1" t="s">
        <v>16</v>
      </c>
      <c r="F3798" s="1" t="s">
        <v>17</v>
      </c>
      <c r="G3798" s="28">
        <v>43087</v>
      </c>
      <c r="H3798" s="3">
        <v>82767.12</v>
      </c>
      <c r="I3798" s="1" t="s">
        <v>18</v>
      </c>
      <c r="J3798" s="1" t="s">
        <v>19</v>
      </c>
      <c r="K3798" s="1" t="s">
        <v>20</v>
      </c>
      <c r="L3798" s="1" t="s">
        <v>20</v>
      </c>
      <c r="M3798" s="1" t="s">
        <v>21</v>
      </c>
      <c r="N3798" s="1" t="s">
        <v>22</v>
      </c>
      <c r="O3798" s="1" t="s">
        <v>28</v>
      </c>
      <c r="P3798" s="1" t="str">
        <f>IFERROR( LOOKUP(Table1[[#This Row],[Age]],$AO$3:$AO$8,$AP$3:$AP$8), "Out of Range")</f>
        <v>35-45</v>
      </c>
      <c r="Q3798" s="1" t="str">
        <f>TEXT(Table1[[#This Row],[Date Joined]],"DD")</f>
        <v>18</v>
      </c>
      <c r="R3798" s="1" t="str">
        <f>TEXT(Table1[[#This Row],[Date Joined]],"MMM")</f>
        <v>Dec</v>
      </c>
      <c r="S3798" s="1" t="str">
        <f>TEXT(Table1[[#This Row],[Date Joined]],"YYYY")</f>
        <v>2017</v>
      </c>
    </row>
    <row r="3799" spans="1:19" x14ac:dyDescent="0.3">
      <c r="A3799" s="1" t="s">
        <v>2711</v>
      </c>
      <c r="B3799" s="1" t="s">
        <v>64</v>
      </c>
      <c r="C3799" s="1" t="s">
        <v>24</v>
      </c>
      <c r="D3799" s="2">
        <v>33</v>
      </c>
      <c r="E3799" s="1" t="s">
        <v>34</v>
      </c>
      <c r="F3799" s="1" t="s">
        <v>17</v>
      </c>
      <c r="G3799" s="28">
        <v>43021</v>
      </c>
      <c r="H3799" s="3">
        <v>79302.52</v>
      </c>
      <c r="I3799" s="1" t="s">
        <v>18</v>
      </c>
      <c r="J3799" s="1" t="s">
        <v>19</v>
      </c>
      <c r="K3799" s="1" t="s">
        <v>28</v>
      </c>
      <c r="L3799" s="1" t="s">
        <v>20</v>
      </c>
      <c r="M3799" s="1" t="s">
        <v>22</v>
      </c>
      <c r="N3799" s="1" t="s">
        <v>22</v>
      </c>
      <c r="O3799" s="1" t="s">
        <v>20</v>
      </c>
      <c r="P3799" s="1" t="str">
        <f>IFERROR( LOOKUP(Table1[[#This Row],[Age]],$AO$3:$AO$8,$AP$3:$AP$8), "Out of Range")</f>
        <v>26-35</v>
      </c>
      <c r="Q3799" s="1" t="str">
        <f>TEXT(Table1[[#This Row],[Date Joined]],"DD")</f>
        <v>13</v>
      </c>
      <c r="R3799" s="1" t="str">
        <f>TEXT(Table1[[#This Row],[Date Joined]],"MMM")</f>
        <v>Oct</v>
      </c>
      <c r="S3799" s="1" t="str">
        <f>TEXT(Table1[[#This Row],[Date Joined]],"YYYY")</f>
        <v>2017</v>
      </c>
    </row>
    <row r="3800" spans="1:19" x14ac:dyDescent="0.3">
      <c r="A3800" s="1" t="s">
        <v>3907</v>
      </c>
      <c r="B3800" s="1" t="s">
        <v>33</v>
      </c>
      <c r="C3800" s="1" t="s">
        <v>24</v>
      </c>
      <c r="D3800" s="2">
        <v>36</v>
      </c>
      <c r="E3800" s="1" t="s">
        <v>16</v>
      </c>
      <c r="F3800" s="1" t="s">
        <v>17</v>
      </c>
      <c r="G3800" s="28">
        <v>43087</v>
      </c>
      <c r="H3800" s="3">
        <v>30229.06</v>
      </c>
      <c r="I3800" s="1" t="s">
        <v>31</v>
      </c>
      <c r="J3800" s="1" t="s">
        <v>32</v>
      </c>
      <c r="K3800" s="1" t="s">
        <v>20</v>
      </c>
      <c r="L3800" s="1" t="s">
        <v>20</v>
      </c>
      <c r="M3800" s="1" t="s">
        <v>21</v>
      </c>
      <c r="N3800" s="1" t="s">
        <v>22</v>
      </c>
      <c r="O3800" s="1" t="s">
        <v>20</v>
      </c>
      <c r="P3800" s="1" t="str">
        <f>IFERROR( LOOKUP(Table1[[#This Row],[Age]],$AO$3:$AO$8,$AP$3:$AP$8), "Out of Range")</f>
        <v>35-45</v>
      </c>
      <c r="Q3800" s="1" t="str">
        <f>TEXT(Table1[[#This Row],[Date Joined]],"DD")</f>
        <v>18</v>
      </c>
      <c r="R3800" s="1" t="str">
        <f>TEXT(Table1[[#This Row],[Date Joined]],"MMM")</f>
        <v>Dec</v>
      </c>
      <c r="S3800" s="1" t="str">
        <f>TEXT(Table1[[#This Row],[Date Joined]],"YYYY")</f>
        <v>2017</v>
      </c>
    </row>
    <row r="3801" spans="1:19" x14ac:dyDescent="0.3">
      <c r="A3801" s="1" t="s">
        <v>2733</v>
      </c>
      <c r="B3801" s="1" t="s">
        <v>36</v>
      </c>
      <c r="C3801" s="1" t="s">
        <v>15</v>
      </c>
      <c r="D3801" s="2">
        <v>33</v>
      </c>
      <c r="E3801" s="1" t="s">
        <v>16</v>
      </c>
      <c r="F3801" s="1" t="s">
        <v>17</v>
      </c>
      <c r="G3801" s="28">
        <v>43023</v>
      </c>
      <c r="H3801" s="3">
        <v>48129.82</v>
      </c>
      <c r="I3801" s="1" t="s">
        <v>18</v>
      </c>
      <c r="J3801" s="1" t="s">
        <v>32</v>
      </c>
      <c r="K3801" s="1" t="s">
        <v>28</v>
      </c>
      <c r="L3801" s="1" t="s">
        <v>20</v>
      </c>
      <c r="M3801" s="1" t="s">
        <v>22</v>
      </c>
      <c r="N3801" s="1" t="s">
        <v>22</v>
      </c>
      <c r="O3801" s="1" t="s">
        <v>20</v>
      </c>
      <c r="P3801" s="1" t="str">
        <f>IFERROR( LOOKUP(Table1[[#This Row],[Age]],$AO$3:$AO$8,$AP$3:$AP$8), "Out of Range")</f>
        <v>26-35</v>
      </c>
      <c r="Q3801" s="1" t="str">
        <f>TEXT(Table1[[#This Row],[Date Joined]],"DD")</f>
        <v>15</v>
      </c>
      <c r="R3801" s="1" t="str">
        <f>TEXT(Table1[[#This Row],[Date Joined]],"MMM")</f>
        <v>Oct</v>
      </c>
      <c r="S3801" s="1" t="str">
        <f>TEXT(Table1[[#This Row],[Date Joined]],"YYYY")</f>
        <v>2017</v>
      </c>
    </row>
    <row r="3802" spans="1:19" x14ac:dyDescent="0.3">
      <c r="A3802" s="1" t="s">
        <v>3909</v>
      </c>
      <c r="B3802" s="1" t="s">
        <v>81</v>
      </c>
      <c r="C3802" s="1" t="s">
        <v>24</v>
      </c>
      <c r="D3802" s="2">
        <v>54</v>
      </c>
      <c r="E3802" s="1" t="s">
        <v>40</v>
      </c>
      <c r="F3802" s="1" t="s">
        <v>41</v>
      </c>
      <c r="G3802" s="28">
        <v>43087</v>
      </c>
      <c r="H3802" s="3">
        <v>91699.36</v>
      </c>
      <c r="I3802" s="1" t="s">
        <v>18</v>
      </c>
      <c r="J3802" s="1" t="s">
        <v>27</v>
      </c>
      <c r="K3802" s="1" t="s">
        <v>20</v>
      </c>
      <c r="L3802" s="1" t="s">
        <v>20</v>
      </c>
      <c r="M3802" s="1" t="s">
        <v>21</v>
      </c>
      <c r="N3802" s="1" t="s">
        <v>22</v>
      </c>
      <c r="O3802" s="1" t="s">
        <v>20</v>
      </c>
      <c r="P3802" s="1" t="str">
        <f>IFERROR( LOOKUP(Table1[[#This Row],[Age]],$AO$3:$AO$8,$AP$3:$AP$8), "Out of Range")</f>
        <v>45-55</v>
      </c>
      <c r="Q3802" s="1" t="str">
        <f>TEXT(Table1[[#This Row],[Date Joined]],"DD")</f>
        <v>18</v>
      </c>
      <c r="R3802" s="1" t="str">
        <f>TEXT(Table1[[#This Row],[Date Joined]],"MMM")</f>
        <v>Dec</v>
      </c>
      <c r="S3802" s="1" t="str">
        <f>TEXT(Table1[[#This Row],[Date Joined]],"YYYY")</f>
        <v>2017</v>
      </c>
    </row>
    <row r="3803" spans="1:19" x14ac:dyDescent="0.3">
      <c r="A3803" s="1" t="s">
        <v>3910</v>
      </c>
      <c r="B3803" s="1" t="s">
        <v>89</v>
      </c>
      <c r="C3803" s="1" t="s">
        <v>24</v>
      </c>
      <c r="D3803" s="2">
        <v>46</v>
      </c>
      <c r="E3803" s="1" t="s">
        <v>40</v>
      </c>
      <c r="F3803" s="1" t="s">
        <v>17</v>
      </c>
      <c r="G3803" s="28">
        <v>43087</v>
      </c>
      <c r="H3803" s="3">
        <v>15512.37</v>
      </c>
      <c r="I3803" s="1" t="s">
        <v>18</v>
      </c>
      <c r="J3803" s="1" t="s">
        <v>27</v>
      </c>
      <c r="K3803" s="1" t="s">
        <v>20</v>
      </c>
      <c r="L3803" s="1" t="s">
        <v>20</v>
      </c>
      <c r="M3803" s="1" t="s">
        <v>21</v>
      </c>
      <c r="N3803" s="1" t="s">
        <v>22</v>
      </c>
      <c r="O3803" s="1" t="s">
        <v>20</v>
      </c>
      <c r="P3803" s="1" t="str">
        <f>IFERROR( LOOKUP(Table1[[#This Row],[Age]],$AO$3:$AO$8,$AP$3:$AP$8), "Out of Range")</f>
        <v>45-55</v>
      </c>
      <c r="Q3803" s="1" t="str">
        <f>TEXT(Table1[[#This Row],[Date Joined]],"DD")</f>
        <v>18</v>
      </c>
      <c r="R3803" s="1" t="str">
        <f>TEXT(Table1[[#This Row],[Date Joined]],"MMM")</f>
        <v>Dec</v>
      </c>
      <c r="S3803" s="1" t="str">
        <f>TEXT(Table1[[#This Row],[Date Joined]],"YYYY")</f>
        <v>2017</v>
      </c>
    </row>
    <row r="3804" spans="1:19" x14ac:dyDescent="0.3">
      <c r="A3804" s="1" t="s">
        <v>3911</v>
      </c>
      <c r="B3804" s="1" t="s">
        <v>46</v>
      </c>
      <c r="C3804" s="1" t="s">
        <v>24</v>
      </c>
      <c r="D3804" s="2">
        <v>44</v>
      </c>
      <c r="E3804" s="1" t="s">
        <v>40</v>
      </c>
      <c r="F3804" s="1" t="s">
        <v>41</v>
      </c>
      <c r="G3804" s="28">
        <v>43087</v>
      </c>
      <c r="H3804" s="3">
        <v>90214.49</v>
      </c>
      <c r="I3804" s="1" t="s">
        <v>18</v>
      </c>
      <c r="J3804" s="1" t="s">
        <v>32</v>
      </c>
      <c r="K3804" s="1" t="s">
        <v>20</v>
      </c>
      <c r="L3804" s="1" t="s">
        <v>20</v>
      </c>
      <c r="M3804" s="1" t="s">
        <v>21</v>
      </c>
      <c r="N3804" s="1" t="s">
        <v>22</v>
      </c>
      <c r="O3804" s="1" t="s">
        <v>20</v>
      </c>
      <c r="P3804" s="1" t="str">
        <f>IFERROR( LOOKUP(Table1[[#This Row],[Age]],$AO$3:$AO$8,$AP$3:$AP$8), "Out of Range")</f>
        <v>35-45</v>
      </c>
      <c r="Q3804" s="1" t="str">
        <f>TEXT(Table1[[#This Row],[Date Joined]],"DD")</f>
        <v>18</v>
      </c>
      <c r="R3804" s="1" t="str">
        <f>TEXT(Table1[[#This Row],[Date Joined]],"MMM")</f>
        <v>Dec</v>
      </c>
      <c r="S3804" s="1" t="str">
        <f>TEXT(Table1[[#This Row],[Date Joined]],"YYYY")</f>
        <v>2017</v>
      </c>
    </row>
    <row r="3805" spans="1:19" x14ac:dyDescent="0.3">
      <c r="A3805" s="1" t="s">
        <v>3912</v>
      </c>
      <c r="B3805" s="1" t="s">
        <v>82</v>
      </c>
      <c r="C3805" s="1" t="s">
        <v>15</v>
      </c>
      <c r="D3805" s="2">
        <v>34</v>
      </c>
      <c r="E3805" s="1" t="s">
        <v>34</v>
      </c>
      <c r="F3805" s="1" t="s">
        <v>17</v>
      </c>
      <c r="G3805" s="28">
        <v>43087</v>
      </c>
      <c r="H3805" s="3">
        <v>60267.28</v>
      </c>
      <c r="I3805" s="1" t="s">
        <v>31</v>
      </c>
      <c r="J3805" s="1" t="s">
        <v>27</v>
      </c>
      <c r="K3805" s="1" t="s">
        <v>20</v>
      </c>
      <c r="L3805" s="1" t="s">
        <v>20</v>
      </c>
      <c r="M3805" s="1" t="s">
        <v>21</v>
      </c>
      <c r="N3805" s="1" t="s">
        <v>22</v>
      </c>
      <c r="O3805" s="1" t="s">
        <v>20</v>
      </c>
      <c r="P3805" s="1" t="str">
        <f>IFERROR( LOOKUP(Table1[[#This Row],[Age]],$AO$3:$AO$8,$AP$3:$AP$8), "Out of Range")</f>
        <v>26-35</v>
      </c>
      <c r="Q3805" s="1" t="str">
        <f>TEXT(Table1[[#This Row],[Date Joined]],"DD")</f>
        <v>18</v>
      </c>
      <c r="R3805" s="1" t="str">
        <f>TEXT(Table1[[#This Row],[Date Joined]],"MMM")</f>
        <v>Dec</v>
      </c>
      <c r="S3805" s="1" t="str">
        <f>TEXT(Table1[[#This Row],[Date Joined]],"YYYY")</f>
        <v>2017</v>
      </c>
    </row>
    <row r="3806" spans="1:19" x14ac:dyDescent="0.3">
      <c r="A3806" s="1" t="s">
        <v>3913</v>
      </c>
      <c r="B3806" s="1" t="s">
        <v>60</v>
      </c>
      <c r="C3806" s="1" t="s">
        <v>24</v>
      </c>
      <c r="D3806" s="2">
        <v>36</v>
      </c>
      <c r="E3806" s="1" t="s">
        <v>16</v>
      </c>
      <c r="F3806" s="1" t="s">
        <v>26</v>
      </c>
      <c r="G3806" s="28">
        <v>43088</v>
      </c>
      <c r="H3806" s="3">
        <v>132770.85</v>
      </c>
      <c r="I3806" s="1" t="s">
        <v>31</v>
      </c>
      <c r="J3806" s="1" t="s">
        <v>27</v>
      </c>
      <c r="K3806" s="1" t="s">
        <v>28</v>
      </c>
      <c r="L3806" s="1" t="s">
        <v>20</v>
      </c>
      <c r="M3806" s="1" t="s">
        <v>22</v>
      </c>
      <c r="N3806" s="1" t="s">
        <v>22</v>
      </c>
      <c r="O3806" s="1" t="s">
        <v>20</v>
      </c>
      <c r="P3806" s="1" t="str">
        <f>IFERROR( LOOKUP(Table1[[#This Row],[Age]],$AO$3:$AO$8,$AP$3:$AP$8), "Out of Range")</f>
        <v>35-45</v>
      </c>
      <c r="Q3806" s="1" t="str">
        <f>TEXT(Table1[[#This Row],[Date Joined]],"DD")</f>
        <v>19</v>
      </c>
      <c r="R3806" s="1" t="str">
        <f>TEXT(Table1[[#This Row],[Date Joined]],"MMM")</f>
        <v>Dec</v>
      </c>
      <c r="S3806" s="1" t="str">
        <f>TEXT(Table1[[#This Row],[Date Joined]],"YYYY")</f>
        <v>2017</v>
      </c>
    </row>
    <row r="3807" spans="1:19" x14ac:dyDescent="0.3">
      <c r="A3807" s="1" t="s">
        <v>3914</v>
      </c>
      <c r="B3807" s="1" t="s">
        <v>63</v>
      </c>
      <c r="C3807" s="1" t="s">
        <v>24</v>
      </c>
      <c r="D3807" s="2">
        <v>22</v>
      </c>
      <c r="E3807" s="1" t="s">
        <v>16</v>
      </c>
      <c r="F3807" s="1" t="s">
        <v>17</v>
      </c>
      <c r="G3807" s="28">
        <v>43088</v>
      </c>
      <c r="H3807" s="3">
        <v>23301.599999999999</v>
      </c>
      <c r="I3807" s="1" t="s">
        <v>18</v>
      </c>
      <c r="J3807" s="1" t="s">
        <v>27</v>
      </c>
      <c r="K3807" s="1" t="s">
        <v>20</v>
      </c>
      <c r="L3807" s="1" t="s">
        <v>20</v>
      </c>
      <c r="M3807" s="1" t="s">
        <v>22</v>
      </c>
      <c r="N3807" s="1" t="s">
        <v>22</v>
      </c>
      <c r="O3807" s="1" t="s">
        <v>20</v>
      </c>
      <c r="P3807" s="1" t="str">
        <f>IFERROR( LOOKUP(Table1[[#This Row],[Age]],$AO$3:$AO$8,$AP$3:$AP$8), "Out of Range")</f>
        <v>15-25</v>
      </c>
      <c r="Q3807" s="1" t="str">
        <f>TEXT(Table1[[#This Row],[Date Joined]],"DD")</f>
        <v>19</v>
      </c>
      <c r="R3807" s="1" t="str">
        <f>TEXT(Table1[[#This Row],[Date Joined]],"MMM")</f>
        <v>Dec</v>
      </c>
      <c r="S3807" s="1" t="str">
        <f>TEXT(Table1[[#This Row],[Date Joined]],"YYYY")</f>
        <v>2017</v>
      </c>
    </row>
    <row r="3808" spans="1:19" x14ac:dyDescent="0.3">
      <c r="A3808" s="1" t="s">
        <v>3915</v>
      </c>
      <c r="B3808" s="1" t="s">
        <v>23</v>
      </c>
      <c r="C3808" s="1" t="s">
        <v>15</v>
      </c>
      <c r="D3808" s="2">
        <v>23</v>
      </c>
      <c r="E3808" s="1" t="s">
        <v>16</v>
      </c>
      <c r="F3808" s="1" t="s">
        <v>17</v>
      </c>
      <c r="G3808" s="28">
        <v>43088</v>
      </c>
      <c r="H3808" s="3">
        <v>102250.57</v>
      </c>
      <c r="I3808" s="1" t="s">
        <v>18</v>
      </c>
      <c r="J3808" s="1" t="s">
        <v>27</v>
      </c>
      <c r="K3808" s="1" t="s">
        <v>20</v>
      </c>
      <c r="L3808" s="1" t="s">
        <v>28</v>
      </c>
      <c r="M3808" s="1" t="s">
        <v>22</v>
      </c>
      <c r="N3808" s="1" t="s">
        <v>22</v>
      </c>
      <c r="O3808" s="1" t="s">
        <v>20</v>
      </c>
      <c r="P3808" s="1" t="str">
        <f>IFERROR( LOOKUP(Table1[[#This Row],[Age]],$AO$3:$AO$8,$AP$3:$AP$8), "Out of Range")</f>
        <v>15-25</v>
      </c>
      <c r="Q3808" s="1" t="str">
        <f>TEXT(Table1[[#This Row],[Date Joined]],"DD")</f>
        <v>19</v>
      </c>
      <c r="R3808" s="1" t="str">
        <f>TEXT(Table1[[#This Row],[Date Joined]],"MMM")</f>
        <v>Dec</v>
      </c>
      <c r="S3808" s="1" t="str">
        <f>TEXT(Table1[[#This Row],[Date Joined]],"YYYY")</f>
        <v>2017</v>
      </c>
    </row>
    <row r="3809" spans="1:19" x14ac:dyDescent="0.3">
      <c r="A3809" s="1" t="s">
        <v>3916</v>
      </c>
      <c r="B3809" s="1" t="s">
        <v>88</v>
      </c>
      <c r="C3809" s="1" t="s">
        <v>15</v>
      </c>
      <c r="D3809" s="2">
        <v>35</v>
      </c>
      <c r="E3809" s="1" t="s">
        <v>16</v>
      </c>
      <c r="F3809" s="1" t="s">
        <v>17</v>
      </c>
      <c r="G3809" s="28">
        <v>43088</v>
      </c>
      <c r="H3809" s="3">
        <v>60162.51</v>
      </c>
      <c r="I3809" s="1" t="s">
        <v>18</v>
      </c>
      <c r="J3809" s="1" t="s">
        <v>19</v>
      </c>
      <c r="K3809" s="1" t="s">
        <v>28</v>
      </c>
      <c r="L3809" s="1" t="s">
        <v>28</v>
      </c>
      <c r="M3809" s="1" t="s">
        <v>22</v>
      </c>
      <c r="N3809" s="1" t="s">
        <v>22</v>
      </c>
      <c r="O3809" s="1" t="s">
        <v>20</v>
      </c>
      <c r="P3809" s="1" t="str">
        <f>IFERROR( LOOKUP(Table1[[#This Row],[Age]],$AO$3:$AO$8,$AP$3:$AP$8), "Out of Range")</f>
        <v>35-45</v>
      </c>
      <c r="Q3809" s="1" t="str">
        <f>TEXT(Table1[[#This Row],[Date Joined]],"DD")</f>
        <v>19</v>
      </c>
      <c r="R3809" s="1" t="str">
        <f>TEXT(Table1[[#This Row],[Date Joined]],"MMM")</f>
        <v>Dec</v>
      </c>
      <c r="S3809" s="1" t="str">
        <f>TEXT(Table1[[#This Row],[Date Joined]],"YYYY")</f>
        <v>2017</v>
      </c>
    </row>
    <row r="3810" spans="1:19" x14ac:dyDescent="0.3">
      <c r="A3810" s="1" t="s">
        <v>3917</v>
      </c>
      <c r="B3810" s="1" t="s">
        <v>59</v>
      </c>
      <c r="C3810" s="1" t="s">
        <v>24</v>
      </c>
      <c r="D3810" s="2">
        <v>37</v>
      </c>
      <c r="E3810" s="1" t="s">
        <v>16</v>
      </c>
      <c r="F3810" s="1" t="s">
        <v>17</v>
      </c>
      <c r="G3810" s="28">
        <v>43088</v>
      </c>
      <c r="H3810" s="3">
        <v>47957.57</v>
      </c>
      <c r="I3810" s="1" t="s">
        <v>31</v>
      </c>
      <c r="J3810" s="1" t="s">
        <v>27</v>
      </c>
      <c r="K3810" s="1" t="s">
        <v>28</v>
      </c>
      <c r="L3810" s="1" t="s">
        <v>20</v>
      </c>
      <c r="M3810" s="1" t="s">
        <v>21</v>
      </c>
      <c r="N3810" s="1" t="s">
        <v>22</v>
      </c>
      <c r="O3810" s="1" t="s">
        <v>20</v>
      </c>
      <c r="P3810" s="1" t="str">
        <f>IFERROR( LOOKUP(Table1[[#This Row],[Age]],$AO$3:$AO$8,$AP$3:$AP$8), "Out of Range")</f>
        <v>35-45</v>
      </c>
      <c r="Q3810" s="1" t="str">
        <f>TEXT(Table1[[#This Row],[Date Joined]],"DD")</f>
        <v>19</v>
      </c>
      <c r="R3810" s="1" t="str">
        <f>TEXT(Table1[[#This Row],[Date Joined]],"MMM")</f>
        <v>Dec</v>
      </c>
      <c r="S3810" s="1" t="str">
        <f>TEXT(Table1[[#This Row],[Date Joined]],"YYYY")</f>
        <v>2017</v>
      </c>
    </row>
    <row r="3811" spans="1:19" x14ac:dyDescent="0.3">
      <c r="A3811" s="1" t="s">
        <v>3918</v>
      </c>
      <c r="B3811" s="1" t="s">
        <v>35</v>
      </c>
      <c r="C3811" s="1" t="s">
        <v>24</v>
      </c>
      <c r="D3811" s="2">
        <v>23</v>
      </c>
      <c r="E3811" s="1" t="s">
        <v>16</v>
      </c>
      <c r="F3811" s="1" t="s">
        <v>17</v>
      </c>
      <c r="G3811" s="28">
        <v>43088</v>
      </c>
      <c r="H3811" s="3">
        <v>70318.149999999994</v>
      </c>
      <c r="I3811" s="1" t="s">
        <v>18</v>
      </c>
      <c r="J3811" s="1" t="s">
        <v>27</v>
      </c>
      <c r="K3811" s="1" t="s">
        <v>28</v>
      </c>
      <c r="L3811" s="1" t="s">
        <v>20</v>
      </c>
      <c r="M3811" s="1" t="s">
        <v>22</v>
      </c>
      <c r="N3811" s="1" t="s">
        <v>22</v>
      </c>
      <c r="O3811" s="1" t="s">
        <v>20</v>
      </c>
      <c r="P3811" s="1" t="str">
        <f>IFERROR( LOOKUP(Table1[[#This Row],[Age]],$AO$3:$AO$8,$AP$3:$AP$8), "Out of Range")</f>
        <v>15-25</v>
      </c>
      <c r="Q3811" s="1" t="str">
        <f>TEXT(Table1[[#This Row],[Date Joined]],"DD")</f>
        <v>19</v>
      </c>
      <c r="R3811" s="1" t="str">
        <f>TEXT(Table1[[#This Row],[Date Joined]],"MMM")</f>
        <v>Dec</v>
      </c>
      <c r="S3811" s="1" t="str">
        <f>TEXT(Table1[[#This Row],[Date Joined]],"YYYY")</f>
        <v>2017</v>
      </c>
    </row>
    <row r="3812" spans="1:19" x14ac:dyDescent="0.3">
      <c r="A3812" s="1" t="s">
        <v>2823</v>
      </c>
      <c r="B3812" s="1" t="s">
        <v>75</v>
      </c>
      <c r="C3812" s="1" t="s">
        <v>15</v>
      </c>
      <c r="D3812" s="2">
        <v>33</v>
      </c>
      <c r="E3812" s="1" t="s">
        <v>34</v>
      </c>
      <c r="F3812" s="1" t="s">
        <v>17</v>
      </c>
      <c r="G3812" s="28">
        <v>43028</v>
      </c>
      <c r="H3812" s="3">
        <v>41555.629999999997</v>
      </c>
      <c r="I3812" s="1" t="s">
        <v>49</v>
      </c>
      <c r="J3812" s="1" t="s">
        <v>32</v>
      </c>
      <c r="K3812" s="1" t="s">
        <v>28</v>
      </c>
      <c r="L3812" s="1" t="s">
        <v>20</v>
      </c>
      <c r="M3812" s="1" t="s">
        <v>53</v>
      </c>
      <c r="N3812" s="1" t="s">
        <v>29</v>
      </c>
      <c r="O3812" s="1" t="s">
        <v>20</v>
      </c>
      <c r="P3812" s="1" t="str">
        <f>IFERROR( LOOKUP(Table1[[#This Row],[Age]],$AO$3:$AO$8,$AP$3:$AP$8), "Out of Range")</f>
        <v>26-35</v>
      </c>
      <c r="Q3812" s="1" t="str">
        <f>TEXT(Table1[[#This Row],[Date Joined]],"DD")</f>
        <v>20</v>
      </c>
      <c r="R3812" s="1" t="str">
        <f>TEXT(Table1[[#This Row],[Date Joined]],"MMM")</f>
        <v>Oct</v>
      </c>
      <c r="S3812" s="1" t="str">
        <f>TEXT(Table1[[#This Row],[Date Joined]],"YYYY")</f>
        <v>2017</v>
      </c>
    </row>
    <row r="3813" spans="1:19" x14ac:dyDescent="0.3">
      <c r="A3813" s="1" t="s">
        <v>2829</v>
      </c>
      <c r="B3813" s="1" t="s">
        <v>78</v>
      </c>
      <c r="C3813" s="1" t="s">
        <v>24</v>
      </c>
      <c r="D3813" s="2">
        <v>33</v>
      </c>
      <c r="E3813" s="1" t="s">
        <v>16</v>
      </c>
      <c r="F3813" s="1" t="s">
        <v>17</v>
      </c>
      <c r="G3813" s="28">
        <v>43029</v>
      </c>
      <c r="H3813" s="3">
        <v>114110.72</v>
      </c>
      <c r="I3813" s="1" t="s">
        <v>49</v>
      </c>
      <c r="J3813" s="1" t="s">
        <v>27</v>
      </c>
      <c r="K3813" s="1" t="s">
        <v>20</v>
      </c>
      <c r="L3813" s="1" t="s">
        <v>28</v>
      </c>
      <c r="M3813" s="1" t="s">
        <v>21</v>
      </c>
      <c r="N3813" s="1" t="s">
        <v>22</v>
      </c>
      <c r="O3813" s="1" t="s">
        <v>20</v>
      </c>
      <c r="P3813" s="1" t="str">
        <f>IFERROR( LOOKUP(Table1[[#This Row],[Age]],$AO$3:$AO$8,$AP$3:$AP$8), "Out of Range")</f>
        <v>26-35</v>
      </c>
      <c r="Q3813" s="1" t="str">
        <f>TEXT(Table1[[#This Row],[Date Joined]],"DD")</f>
        <v>21</v>
      </c>
      <c r="R3813" s="1" t="str">
        <f>TEXT(Table1[[#This Row],[Date Joined]],"MMM")</f>
        <v>Oct</v>
      </c>
      <c r="S3813" s="1" t="str">
        <f>TEXT(Table1[[#This Row],[Date Joined]],"YYYY")</f>
        <v>2017</v>
      </c>
    </row>
    <row r="3814" spans="1:19" x14ac:dyDescent="0.3">
      <c r="A3814" s="1" t="s">
        <v>3921</v>
      </c>
      <c r="B3814" s="1" t="s">
        <v>79</v>
      </c>
      <c r="C3814" s="1" t="s">
        <v>24</v>
      </c>
      <c r="D3814" s="2">
        <v>48</v>
      </c>
      <c r="E3814" s="1" t="s">
        <v>16</v>
      </c>
      <c r="F3814" s="1" t="s">
        <v>17</v>
      </c>
      <c r="G3814" s="28">
        <v>43088</v>
      </c>
      <c r="H3814" s="3">
        <v>67411.600000000006</v>
      </c>
      <c r="I3814" s="1" t="s">
        <v>31</v>
      </c>
      <c r="J3814" s="1" t="s">
        <v>19</v>
      </c>
      <c r="K3814" s="1" t="s">
        <v>28</v>
      </c>
      <c r="L3814" s="1" t="s">
        <v>20</v>
      </c>
      <c r="M3814" s="1" t="s">
        <v>22</v>
      </c>
      <c r="N3814" s="1" t="s">
        <v>22</v>
      </c>
      <c r="O3814" s="1" t="s">
        <v>20</v>
      </c>
      <c r="P3814" s="1" t="str">
        <f>IFERROR( LOOKUP(Table1[[#This Row],[Age]],$AO$3:$AO$8,$AP$3:$AP$8), "Out of Range")</f>
        <v>45-55</v>
      </c>
      <c r="Q3814" s="1" t="str">
        <f>TEXT(Table1[[#This Row],[Date Joined]],"DD")</f>
        <v>19</v>
      </c>
      <c r="R3814" s="1" t="str">
        <f>TEXT(Table1[[#This Row],[Date Joined]],"MMM")</f>
        <v>Dec</v>
      </c>
      <c r="S3814" s="1" t="str">
        <f>TEXT(Table1[[#This Row],[Date Joined]],"YYYY")</f>
        <v>2017</v>
      </c>
    </row>
    <row r="3815" spans="1:19" x14ac:dyDescent="0.3">
      <c r="A3815" s="1" t="s">
        <v>2831</v>
      </c>
      <c r="B3815" s="1" t="s">
        <v>36</v>
      </c>
      <c r="C3815" s="1" t="s">
        <v>15</v>
      </c>
      <c r="D3815" s="2">
        <v>33</v>
      </c>
      <c r="E3815" s="1" t="s">
        <v>16</v>
      </c>
      <c r="F3815" s="1" t="s">
        <v>41</v>
      </c>
      <c r="G3815" s="28">
        <v>43029</v>
      </c>
      <c r="H3815" s="3">
        <v>101954.3</v>
      </c>
      <c r="I3815" s="1" t="s">
        <v>18</v>
      </c>
      <c r="J3815" s="1" t="s">
        <v>27</v>
      </c>
      <c r="K3815" s="1" t="s">
        <v>20</v>
      </c>
      <c r="L3815" s="1" t="s">
        <v>20</v>
      </c>
      <c r="M3815" s="1" t="s">
        <v>21</v>
      </c>
      <c r="N3815" s="1" t="s">
        <v>22</v>
      </c>
      <c r="O3815" s="1" t="s">
        <v>28</v>
      </c>
      <c r="P3815" s="1" t="str">
        <f>IFERROR( LOOKUP(Table1[[#This Row],[Age]],$AO$3:$AO$8,$AP$3:$AP$8), "Out of Range")</f>
        <v>26-35</v>
      </c>
      <c r="Q3815" s="1" t="str">
        <f>TEXT(Table1[[#This Row],[Date Joined]],"DD")</f>
        <v>21</v>
      </c>
      <c r="R3815" s="1" t="str">
        <f>TEXT(Table1[[#This Row],[Date Joined]],"MMM")</f>
        <v>Oct</v>
      </c>
      <c r="S3815" s="1" t="str">
        <f>TEXT(Table1[[#This Row],[Date Joined]],"YYYY")</f>
        <v>2017</v>
      </c>
    </row>
    <row r="3816" spans="1:19" x14ac:dyDescent="0.3">
      <c r="A3816" s="1" t="s">
        <v>3923</v>
      </c>
      <c r="B3816" s="1" t="s">
        <v>67</v>
      </c>
      <c r="C3816" s="1" t="s">
        <v>24</v>
      </c>
      <c r="D3816" s="2">
        <v>36</v>
      </c>
      <c r="E3816" s="1" t="s">
        <v>16</v>
      </c>
      <c r="F3816" s="1" t="s">
        <v>17</v>
      </c>
      <c r="G3816" s="28">
        <v>43088</v>
      </c>
      <c r="H3816" s="3">
        <v>45676.55</v>
      </c>
      <c r="I3816" s="1" t="s">
        <v>31</v>
      </c>
      <c r="J3816" s="1" t="s">
        <v>27</v>
      </c>
      <c r="K3816" s="1" t="s">
        <v>28</v>
      </c>
      <c r="L3816" s="1" t="s">
        <v>20</v>
      </c>
      <c r="M3816" s="1" t="s">
        <v>22</v>
      </c>
      <c r="N3816" s="1" t="s">
        <v>22</v>
      </c>
      <c r="O3816" s="1" t="s">
        <v>20</v>
      </c>
      <c r="P3816" s="1" t="str">
        <f>IFERROR( LOOKUP(Table1[[#This Row],[Age]],$AO$3:$AO$8,$AP$3:$AP$8), "Out of Range")</f>
        <v>35-45</v>
      </c>
      <c r="Q3816" s="1" t="str">
        <f>TEXT(Table1[[#This Row],[Date Joined]],"DD")</f>
        <v>19</v>
      </c>
      <c r="R3816" s="1" t="str">
        <f>TEXT(Table1[[#This Row],[Date Joined]],"MMM")</f>
        <v>Dec</v>
      </c>
      <c r="S3816" s="1" t="str">
        <f>TEXT(Table1[[#This Row],[Date Joined]],"YYYY")</f>
        <v>2017</v>
      </c>
    </row>
    <row r="3817" spans="1:19" x14ac:dyDescent="0.3">
      <c r="A3817" s="1" t="s">
        <v>3924</v>
      </c>
      <c r="B3817" s="1" t="s">
        <v>105</v>
      </c>
      <c r="C3817" s="1" t="s">
        <v>24</v>
      </c>
      <c r="D3817" s="2">
        <v>37</v>
      </c>
      <c r="E3817" s="1" t="s">
        <v>16</v>
      </c>
      <c r="F3817" s="1" t="s">
        <v>17</v>
      </c>
      <c r="G3817" s="28">
        <v>43088</v>
      </c>
      <c r="H3817" s="3">
        <v>41729.339999999997</v>
      </c>
      <c r="I3817" s="1" t="s">
        <v>18</v>
      </c>
      <c r="J3817" s="1" t="s">
        <v>32</v>
      </c>
      <c r="K3817" s="1" t="s">
        <v>28</v>
      </c>
      <c r="L3817" s="1" t="s">
        <v>20</v>
      </c>
      <c r="M3817" s="1" t="s">
        <v>21</v>
      </c>
      <c r="N3817" s="1" t="s">
        <v>29</v>
      </c>
      <c r="O3817" s="1" t="s">
        <v>20</v>
      </c>
      <c r="P3817" s="1" t="str">
        <f>IFERROR( LOOKUP(Table1[[#This Row],[Age]],$AO$3:$AO$8,$AP$3:$AP$8), "Out of Range")</f>
        <v>35-45</v>
      </c>
      <c r="Q3817" s="1" t="str">
        <f>TEXT(Table1[[#This Row],[Date Joined]],"DD")</f>
        <v>19</v>
      </c>
      <c r="R3817" s="1" t="str">
        <f>TEXT(Table1[[#This Row],[Date Joined]],"MMM")</f>
        <v>Dec</v>
      </c>
      <c r="S3817" s="1" t="str">
        <f>TEXT(Table1[[#This Row],[Date Joined]],"YYYY")</f>
        <v>2017</v>
      </c>
    </row>
    <row r="3818" spans="1:19" x14ac:dyDescent="0.3">
      <c r="A3818" s="1" t="s">
        <v>2832</v>
      </c>
      <c r="B3818" s="1" t="s">
        <v>51</v>
      </c>
      <c r="C3818" s="1" t="s">
        <v>24</v>
      </c>
      <c r="D3818" s="2">
        <v>33</v>
      </c>
      <c r="E3818" s="1" t="s">
        <v>16</v>
      </c>
      <c r="F3818" s="1" t="s">
        <v>17</v>
      </c>
      <c r="G3818" s="28">
        <v>43029</v>
      </c>
      <c r="H3818" s="3">
        <v>55999.1</v>
      </c>
      <c r="I3818" s="1" t="s">
        <v>31</v>
      </c>
      <c r="J3818" s="1" t="s">
        <v>32</v>
      </c>
      <c r="K3818" s="1" t="s">
        <v>28</v>
      </c>
      <c r="L3818" s="1" t="s">
        <v>20</v>
      </c>
      <c r="M3818" s="1" t="s">
        <v>21</v>
      </c>
      <c r="N3818" s="1" t="s">
        <v>22</v>
      </c>
      <c r="O3818" s="1" t="s">
        <v>20</v>
      </c>
      <c r="P3818" s="1" t="str">
        <f>IFERROR( LOOKUP(Table1[[#This Row],[Age]],$AO$3:$AO$8,$AP$3:$AP$8), "Out of Range")</f>
        <v>26-35</v>
      </c>
      <c r="Q3818" s="1" t="str">
        <f>TEXT(Table1[[#This Row],[Date Joined]],"DD")</f>
        <v>21</v>
      </c>
      <c r="R3818" s="1" t="str">
        <f>TEXT(Table1[[#This Row],[Date Joined]],"MMM")</f>
        <v>Oct</v>
      </c>
      <c r="S3818" s="1" t="str">
        <f>TEXT(Table1[[#This Row],[Date Joined]],"YYYY")</f>
        <v>2017</v>
      </c>
    </row>
    <row r="3819" spans="1:19" x14ac:dyDescent="0.3">
      <c r="A3819" s="1" t="s">
        <v>3926</v>
      </c>
      <c r="B3819" s="1" t="s">
        <v>99</v>
      </c>
      <c r="C3819" s="1" t="s">
        <v>24</v>
      </c>
      <c r="D3819" s="2">
        <v>46</v>
      </c>
      <c r="E3819" s="1" t="s">
        <v>16</v>
      </c>
      <c r="F3819" s="1" t="s">
        <v>41</v>
      </c>
      <c r="G3819" s="28">
        <v>43088</v>
      </c>
      <c r="H3819" s="3">
        <v>106352.31</v>
      </c>
      <c r="I3819" s="1" t="s">
        <v>18</v>
      </c>
      <c r="J3819" s="1" t="s">
        <v>27</v>
      </c>
      <c r="K3819" s="1" t="s">
        <v>28</v>
      </c>
      <c r="L3819" s="1" t="s">
        <v>20</v>
      </c>
      <c r="M3819" s="1" t="s">
        <v>21</v>
      </c>
      <c r="N3819" s="1" t="s">
        <v>22</v>
      </c>
      <c r="O3819" s="1" t="s">
        <v>28</v>
      </c>
      <c r="P3819" s="1" t="str">
        <f>IFERROR( LOOKUP(Table1[[#This Row],[Age]],$AO$3:$AO$8,$AP$3:$AP$8), "Out of Range")</f>
        <v>45-55</v>
      </c>
      <c r="Q3819" s="1" t="str">
        <f>TEXT(Table1[[#This Row],[Date Joined]],"DD")</f>
        <v>19</v>
      </c>
      <c r="R3819" s="1" t="str">
        <f>TEXT(Table1[[#This Row],[Date Joined]],"MMM")</f>
        <v>Dec</v>
      </c>
      <c r="S3819" s="1" t="str">
        <f>TEXT(Table1[[#This Row],[Date Joined]],"YYYY")</f>
        <v>2017</v>
      </c>
    </row>
    <row r="3820" spans="1:19" x14ac:dyDescent="0.3">
      <c r="A3820" s="1" t="s">
        <v>3927</v>
      </c>
      <c r="B3820" s="1" t="s">
        <v>89</v>
      </c>
      <c r="C3820" s="1" t="s">
        <v>15</v>
      </c>
      <c r="D3820" s="2">
        <v>40</v>
      </c>
      <c r="E3820" s="1" t="s">
        <v>16</v>
      </c>
      <c r="F3820" s="1" t="s">
        <v>17</v>
      </c>
      <c r="G3820" s="28">
        <v>43088</v>
      </c>
      <c r="H3820" s="3">
        <v>14603.66</v>
      </c>
      <c r="I3820" s="1" t="s">
        <v>49</v>
      </c>
      <c r="J3820" s="1" t="s">
        <v>27</v>
      </c>
      <c r="K3820" s="1" t="s">
        <v>28</v>
      </c>
      <c r="L3820" s="1" t="s">
        <v>20</v>
      </c>
      <c r="M3820" s="1" t="s">
        <v>21</v>
      </c>
      <c r="N3820" s="1" t="s">
        <v>38</v>
      </c>
      <c r="O3820" s="1" t="s">
        <v>28</v>
      </c>
      <c r="P3820" s="1" t="str">
        <f>IFERROR( LOOKUP(Table1[[#This Row],[Age]],$AO$3:$AO$8,$AP$3:$AP$8), "Out of Range")</f>
        <v>35-45</v>
      </c>
      <c r="Q3820" s="1" t="str">
        <f>TEXT(Table1[[#This Row],[Date Joined]],"DD")</f>
        <v>19</v>
      </c>
      <c r="R3820" s="1" t="str">
        <f>TEXT(Table1[[#This Row],[Date Joined]],"MMM")</f>
        <v>Dec</v>
      </c>
      <c r="S3820" s="1" t="str">
        <f>TEXT(Table1[[#This Row],[Date Joined]],"YYYY")</f>
        <v>2017</v>
      </c>
    </row>
    <row r="3821" spans="1:19" x14ac:dyDescent="0.3">
      <c r="A3821" s="1" t="s">
        <v>3928</v>
      </c>
      <c r="B3821" s="1" t="s">
        <v>51</v>
      </c>
      <c r="C3821" s="1" t="s">
        <v>15</v>
      </c>
      <c r="D3821" s="2">
        <v>39</v>
      </c>
      <c r="E3821" s="1" t="s">
        <v>16</v>
      </c>
      <c r="F3821" s="1" t="s">
        <v>17</v>
      </c>
      <c r="G3821" s="28">
        <v>43088</v>
      </c>
      <c r="H3821" s="3">
        <v>16453.37</v>
      </c>
      <c r="I3821" s="1" t="s">
        <v>49</v>
      </c>
      <c r="J3821" s="1" t="s">
        <v>27</v>
      </c>
      <c r="K3821" s="1" t="s">
        <v>28</v>
      </c>
      <c r="L3821" s="1" t="s">
        <v>20</v>
      </c>
      <c r="M3821" s="1" t="s">
        <v>21</v>
      </c>
      <c r="N3821" s="1" t="s">
        <v>22</v>
      </c>
      <c r="O3821" s="1" t="s">
        <v>28</v>
      </c>
      <c r="P3821" s="1" t="str">
        <f>IFERROR( LOOKUP(Table1[[#This Row],[Age]],$AO$3:$AO$8,$AP$3:$AP$8), "Out of Range")</f>
        <v>35-45</v>
      </c>
      <c r="Q3821" s="1" t="str">
        <f>TEXT(Table1[[#This Row],[Date Joined]],"DD")</f>
        <v>19</v>
      </c>
      <c r="R3821" s="1" t="str">
        <f>TEXT(Table1[[#This Row],[Date Joined]],"MMM")</f>
        <v>Dec</v>
      </c>
      <c r="S3821" s="1" t="str">
        <f>TEXT(Table1[[#This Row],[Date Joined]],"YYYY")</f>
        <v>2017</v>
      </c>
    </row>
    <row r="3822" spans="1:19" x14ac:dyDescent="0.3">
      <c r="A3822" s="1" t="s">
        <v>3929</v>
      </c>
      <c r="B3822" s="1" t="s">
        <v>73</v>
      </c>
      <c r="C3822" s="1" t="s">
        <v>15</v>
      </c>
      <c r="D3822" s="2">
        <v>45</v>
      </c>
      <c r="E3822" s="1" t="s">
        <v>40</v>
      </c>
      <c r="F3822" s="1" t="s">
        <v>26</v>
      </c>
      <c r="G3822" s="28">
        <v>43088</v>
      </c>
      <c r="H3822" s="3">
        <v>3854.87</v>
      </c>
      <c r="I3822" s="1" t="s">
        <v>31</v>
      </c>
      <c r="J3822" s="1" t="s">
        <v>32</v>
      </c>
      <c r="K3822" s="1" t="s">
        <v>20</v>
      </c>
      <c r="L3822" s="1" t="s">
        <v>20</v>
      </c>
      <c r="M3822" s="1" t="s">
        <v>21</v>
      </c>
      <c r="N3822" s="1" t="s">
        <v>22</v>
      </c>
      <c r="O3822" s="1" t="s">
        <v>20</v>
      </c>
      <c r="P3822" s="1" t="str">
        <f>IFERROR( LOOKUP(Table1[[#This Row],[Age]],$AO$3:$AO$8,$AP$3:$AP$8), "Out of Range")</f>
        <v>45-55</v>
      </c>
      <c r="Q3822" s="1" t="str">
        <f>TEXT(Table1[[#This Row],[Date Joined]],"DD")</f>
        <v>19</v>
      </c>
      <c r="R3822" s="1" t="str">
        <f>TEXT(Table1[[#This Row],[Date Joined]],"MMM")</f>
        <v>Dec</v>
      </c>
      <c r="S3822" s="1" t="str">
        <f>TEXT(Table1[[#This Row],[Date Joined]],"YYYY")</f>
        <v>2017</v>
      </c>
    </row>
    <row r="3823" spans="1:19" x14ac:dyDescent="0.3">
      <c r="A3823" s="1" t="s">
        <v>3930</v>
      </c>
      <c r="B3823" s="1" t="s">
        <v>88</v>
      </c>
      <c r="C3823" s="1" t="s">
        <v>15</v>
      </c>
      <c r="D3823" s="2">
        <v>53</v>
      </c>
      <c r="E3823" s="1" t="s">
        <v>40</v>
      </c>
      <c r="F3823" s="1" t="s">
        <v>17</v>
      </c>
      <c r="G3823" s="28">
        <v>43088</v>
      </c>
      <c r="H3823" s="3">
        <v>64717.52</v>
      </c>
      <c r="I3823" s="1" t="s">
        <v>18</v>
      </c>
      <c r="J3823" s="1" t="s">
        <v>27</v>
      </c>
      <c r="K3823" s="1" t="s">
        <v>28</v>
      </c>
      <c r="L3823" s="1" t="s">
        <v>20</v>
      </c>
      <c r="M3823" s="1" t="s">
        <v>22</v>
      </c>
      <c r="N3823" s="1" t="s">
        <v>22</v>
      </c>
      <c r="O3823" s="1" t="s">
        <v>20</v>
      </c>
      <c r="P3823" s="1" t="str">
        <f>IFERROR( LOOKUP(Table1[[#This Row],[Age]],$AO$3:$AO$8,$AP$3:$AP$8), "Out of Range")</f>
        <v>45-55</v>
      </c>
      <c r="Q3823" s="1" t="str">
        <f>TEXT(Table1[[#This Row],[Date Joined]],"DD")</f>
        <v>19</v>
      </c>
      <c r="R3823" s="1" t="str">
        <f>TEXT(Table1[[#This Row],[Date Joined]],"MMM")</f>
        <v>Dec</v>
      </c>
      <c r="S3823" s="1" t="str">
        <f>TEXT(Table1[[#This Row],[Date Joined]],"YYYY")</f>
        <v>2017</v>
      </c>
    </row>
    <row r="3824" spans="1:19" x14ac:dyDescent="0.3">
      <c r="A3824" s="1" t="s">
        <v>3931</v>
      </c>
      <c r="B3824" s="1" t="s">
        <v>30</v>
      </c>
      <c r="C3824" s="1" t="s">
        <v>15</v>
      </c>
      <c r="D3824" s="2">
        <v>42</v>
      </c>
      <c r="E3824" s="1" t="s">
        <v>40</v>
      </c>
      <c r="F3824" s="1" t="s">
        <v>41</v>
      </c>
      <c r="G3824" s="28">
        <v>43088</v>
      </c>
      <c r="H3824" s="3">
        <v>46152.85</v>
      </c>
      <c r="I3824" s="1" t="s">
        <v>18</v>
      </c>
      <c r="J3824" s="1" t="s">
        <v>19</v>
      </c>
      <c r="K3824" s="1" t="s">
        <v>28</v>
      </c>
      <c r="L3824" s="1" t="s">
        <v>20</v>
      </c>
      <c r="M3824" s="1" t="s">
        <v>22</v>
      </c>
      <c r="N3824" s="1" t="s">
        <v>22</v>
      </c>
      <c r="O3824" s="1" t="s">
        <v>20</v>
      </c>
      <c r="P3824" s="1" t="str">
        <f>IFERROR( LOOKUP(Table1[[#This Row],[Age]],$AO$3:$AO$8,$AP$3:$AP$8), "Out of Range")</f>
        <v>35-45</v>
      </c>
      <c r="Q3824" s="1" t="str">
        <f>TEXT(Table1[[#This Row],[Date Joined]],"DD")</f>
        <v>19</v>
      </c>
      <c r="R3824" s="1" t="str">
        <f>TEXT(Table1[[#This Row],[Date Joined]],"MMM")</f>
        <v>Dec</v>
      </c>
      <c r="S3824" s="1" t="str">
        <f>TEXT(Table1[[#This Row],[Date Joined]],"YYYY")</f>
        <v>2017</v>
      </c>
    </row>
    <row r="3825" spans="1:19" x14ac:dyDescent="0.3">
      <c r="A3825" s="1" t="s">
        <v>3932</v>
      </c>
      <c r="B3825" s="1" t="s">
        <v>44</v>
      </c>
      <c r="C3825" s="1" t="s">
        <v>24</v>
      </c>
      <c r="D3825" s="2">
        <v>42</v>
      </c>
      <c r="E3825" s="1" t="s">
        <v>40</v>
      </c>
      <c r="F3825" s="1" t="s">
        <v>41</v>
      </c>
      <c r="G3825" s="28">
        <v>43088</v>
      </c>
      <c r="H3825" s="3">
        <v>83782.37</v>
      </c>
      <c r="I3825" s="1" t="s">
        <v>18</v>
      </c>
      <c r="J3825" s="1" t="s">
        <v>27</v>
      </c>
      <c r="K3825" s="1" t="s">
        <v>20</v>
      </c>
      <c r="L3825" s="1" t="s">
        <v>20</v>
      </c>
      <c r="M3825" s="1" t="s">
        <v>22</v>
      </c>
      <c r="N3825" s="1" t="s">
        <v>22</v>
      </c>
      <c r="O3825" s="1" t="s">
        <v>20</v>
      </c>
      <c r="P3825" s="1" t="str">
        <f>IFERROR( LOOKUP(Table1[[#This Row],[Age]],$AO$3:$AO$8,$AP$3:$AP$8), "Out of Range")</f>
        <v>35-45</v>
      </c>
      <c r="Q3825" s="1" t="str">
        <f>TEXT(Table1[[#This Row],[Date Joined]],"DD")</f>
        <v>19</v>
      </c>
      <c r="R3825" s="1" t="str">
        <f>TEXT(Table1[[#This Row],[Date Joined]],"MMM")</f>
        <v>Dec</v>
      </c>
      <c r="S3825" s="1" t="str">
        <f>TEXT(Table1[[#This Row],[Date Joined]],"YYYY")</f>
        <v>2017</v>
      </c>
    </row>
    <row r="3826" spans="1:19" x14ac:dyDescent="0.3">
      <c r="A3826" s="1" t="s">
        <v>3933</v>
      </c>
      <c r="B3826" s="1" t="s">
        <v>75</v>
      </c>
      <c r="C3826" s="1" t="s">
        <v>15</v>
      </c>
      <c r="D3826" s="2">
        <v>58</v>
      </c>
      <c r="E3826" s="1" t="s">
        <v>40</v>
      </c>
      <c r="F3826" s="1" t="s">
        <v>26</v>
      </c>
      <c r="G3826" s="28">
        <v>43088</v>
      </c>
      <c r="H3826" s="3">
        <v>15274.93</v>
      </c>
      <c r="I3826" s="1" t="s">
        <v>49</v>
      </c>
      <c r="J3826" s="1" t="s">
        <v>22</v>
      </c>
      <c r="K3826" s="1" t="s">
        <v>28</v>
      </c>
      <c r="L3826" s="1" t="s">
        <v>20</v>
      </c>
      <c r="M3826" s="1" t="s">
        <v>22</v>
      </c>
      <c r="N3826" s="1" t="s">
        <v>22</v>
      </c>
      <c r="O3826" s="1" t="s">
        <v>20</v>
      </c>
      <c r="P3826" s="1" t="str">
        <f>IFERROR( LOOKUP(Table1[[#This Row],[Age]],$AO$3:$AO$8,$AP$3:$AP$8), "Out of Range")</f>
        <v>55-65</v>
      </c>
      <c r="Q3826" s="1" t="str">
        <f>TEXT(Table1[[#This Row],[Date Joined]],"DD")</f>
        <v>19</v>
      </c>
      <c r="R3826" s="1" t="str">
        <f>TEXT(Table1[[#This Row],[Date Joined]],"MMM")</f>
        <v>Dec</v>
      </c>
      <c r="S3826" s="1" t="str">
        <f>TEXT(Table1[[#This Row],[Date Joined]],"YYYY")</f>
        <v>2017</v>
      </c>
    </row>
    <row r="3827" spans="1:19" x14ac:dyDescent="0.3">
      <c r="A3827" s="1" t="s">
        <v>2837</v>
      </c>
      <c r="B3827" s="1" t="s">
        <v>75</v>
      </c>
      <c r="C3827" s="1" t="s">
        <v>15</v>
      </c>
      <c r="D3827" s="2">
        <v>33</v>
      </c>
      <c r="E3827" s="1" t="s">
        <v>34</v>
      </c>
      <c r="F3827" s="1" t="s">
        <v>17</v>
      </c>
      <c r="G3827" s="28">
        <v>43029</v>
      </c>
      <c r="H3827" s="3">
        <v>16751.990000000002</v>
      </c>
      <c r="I3827" s="1" t="s">
        <v>18</v>
      </c>
      <c r="J3827" s="1" t="s">
        <v>27</v>
      </c>
      <c r="K3827" s="1" t="s">
        <v>28</v>
      </c>
      <c r="L3827" s="1" t="s">
        <v>20</v>
      </c>
      <c r="M3827" s="1" t="s">
        <v>21</v>
      </c>
      <c r="N3827" s="1" t="s">
        <v>29</v>
      </c>
      <c r="O3827" s="1" t="s">
        <v>20</v>
      </c>
      <c r="P3827" s="1" t="str">
        <f>IFERROR( LOOKUP(Table1[[#This Row],[Age]],$AO$3:$AO$8,$AP$3:$AP$8), "Out of Range")</f>
        <v>26-35</v>
      </c>
      <c r="Q3827" s="1" t="str">
        <f>TEXT(Table1[[#This Row],[Date Joined]],"DD")</f>
        <v>21</v>
      </c>
      <c r="R3827" s="1" t="str">
        <f>TEXT(Table1[[#This Row],[Date Joined]],"MMM")</f>
        <v>Oct</v>
      </c>
      <c r="S3827" s="1" t="str">
        <f>TEXT(Table1[[#This Row],[Date Joined]],"YYYY")</f>
        <v>2017</v>
      </c>
    </row>
    <row r="3828" spans="1:19" x14ac:dyDescent="0.3">
      <c r="A3828" s="1" t="s">
        <v>2871</v>
      </c>
      <c r="B3828" s="1" t="s">
        <v>57</v>
      </c>
      <c r="C3828" s="1" t="s">
        <v>24</v>
      </c>
      <c r="D3828" s="2">
        <v>33</v>
      </c>
      <c r="E3828" s="1" t="s">
        <v>16</v>
      </c>
      <c r="F3828" s="1" t="s">
        <v>17</v>
      </c>
      <c r="G3828" s="28">
        <v>43032</v>
      </c>
      <c r="H3828" s="3">
        <v>51832.6</v>
      </c>
      <c r="I3828" s="1" t="s">
        <v>18</v>
      </c>
      <c r="J3828" s="1" t="s">
        <v>32</v>
      </c>
      <c r="K3828" s="1" t="s">
        <v>20</v>
      </c>
      <c r="L3828" s="1" t="s">
        <v>20</v>
      </c>
      <c r="M3828" s="1" t="s">
        <v>21</v>
      </c>
      <c r="N3828" s="1" t="s">
        <v>22</v>
      </c>
      <c r="O3828" s="1" t="s">
        <v>20</v>
      </c>
      <c r="P3828" s="1" t="str">
        <f>IFERROR( LOOKUP(Table1[[#This Row],[Age]],$AO$3:$AO$8,$AP$3:$AP$8), "Out of Range")</f>
        <v>26-35</v>
      </c>
      <c r="Q3828" s="1" t="str">
        <f>TEXT(Table1[[#This Row],[Date Joined]],"DD")</f>
        <v>24</v>
      </c>
      <c r="R3828" s="1" t="str">
        <f>TEXT(Table1[[#This Row],[Date Joined]],"MMM")</f>
        <v>Oct</v>
      </c>
      <c r="S3828" s="1" t="str">
        <f>TEXT(Table1[[#This Row],[Date Joined]],"YYYY")</f>
        <v>2017</v>
      </c>
    </row>
    <row r="3829" spans="1:19" x14ac:dyDescent="0.3">
      <c r="A3829" s="1" t="s">
        <v>3936</v>
      </c>
      <c r="B3829" s="1" t="s">
        <v>79</v>
      </c>
      <c r="C3829" s="1" t="s">
        <v>24</v>
      </c>
      <c r="D3829" s="2">
        <v>42</v>
      </c>
      <c r="E3829" s="1" t="s">
        <v>16</v>
      </c>
      <c r="F3829" s="1" t="s">
        <v>41</v>
      </c>
      <c r="G3829" s="28">
        <v>43089</v>
      </c>
      <c r="H3829" s="3">
        <v>91691.82</v>
      </c>
      <c r="I3829" s="1" t="s">
        <v>18</v>
      </c>
      <c r="J3829" s="1" t="s">
        <v>32</v>
      </c>
      <c r="K3829" s="1" t="s">
        <v>28</v>
      </c>
      <c r="L3829" s="1" t="s">
        <v>28</v>
      </c>
      <c r="M3829" s="1" t="s">
        <v>21</v>
      </c>
      <c r="N3829" s="1" t="s">
        <v>22</v>
      </c>
      <c r="O3829" s="1" t="s">
        <v>20</v>
      </c>
      <c r="P3829" s="1" t="str">
        <f>IFERROR( LOOKUP(Table1[[#This Row],[Age]],$AO$3:$AO$8,$AP$3:$AP$8), "Out of Range")</f>
        <v>35-45</v>
      </c>
      <c r="Q3829" s="1" t="str">
        <f>TEXT(Table1[[#This Row],[Date Joined]],"DD")</f>
        <v>20</v>
      </c>
      <c r="R3829" s="1" t="str">
        <f>TEXT(Table1[[#This Row],[Date Joined]],"MMM")</f>
        <v>Dec</v>
      </c>
      <c r="S3829" s="1" t="str">
        <f>TEXT(Table1[[#This Row],[Date Joined]],"YYYY")</f>
        <v>2017</v>
      </c>
    </row>
    <row r="3830" spans="1:19" x14ac:dyDescent="0.3">
      <c r="A3830" s="1" t="s">
        <v>3937</v>
      </c>
      <c r="B3830" s="1" t="s">
        <v>78</v>
      </c>
      <c r="C3830" s="1" t="s">
        <v>24</v>
      </c>
      <c r="D3830" s="2">
        <v>34</v>
      </c>
      <c r="E3830" s="1" t="s">
        <v>16</v>
      </c>
      <c r="F3830" s="1" t="s">
        <v>17</v>
      </c>
      <c r="G3830" s="28">
        <v>43089</v>
      </c>
      <c r="H3830" s="3">
        <v>5495.39</v>
      </c>
      <c r="I3830" s="1" t="s">
        <v>18</v>
      </c>
      <c r="J3830" s="1" t="s">
        <v>22</v>
      </c>
      <c r="K3830" s="1" t="s">
        <v>28</v>
      </c>
      <c r="L3830" s="1" t="s">
        <v>20</v>
      </c>
      <c r="M3830" s="1" t="s">
        <v>21</v>
      </c>
      <c r="N3830" s="1" t="s">
        <v>29</v>
      </c>
      <c r="O3830" s="1" t="s">
        <v>20</v>
      </c>
      <c r="P3830" s="1" t="str">
        <f>IFERROR( LOOKUP(Table1[[#This Row],[Age]],$AO$3:$AO$8,$AP$3:$AP$8), "Out of Range")</f>
        <v>26-35</v>
      </c>
      <c r="Q3830" s="1" t="str">
        <f>TEXT(Table1[[#This Row],[Date Joined]],"DD")</f>
        <v>20</v>
      </c>
      <c r="R3830" s="1" t="str">
        <f>TEXT(Table1[[#This Row],[Date Joined]],"MMM")</f>
        <v>Dec</v>
      </c>
      <c r="S3830" s="1" t="str">
        <f>TEXT(Table1[[#This Row],[Date Joined]],"YYYY")</f>
        <v>2017</v>
      </c>
    </row>
    <row r="3831" spans="1:19" x14ac:dyDescent="0.3">
      <c r="A3831" s="1" t="s">
        <v>2891</v>
      </c>
      <c r="B3831" s="1" t="s">
        <v>72</v>
      </c>
      <c r="C3831" s="1" t="s">
        <v>24</v>
      </c>
      <c r="D3831" s="2">
        <v>33</v>
      </c>
      <c r="E3831" s="1" t="s">
        <v>16</v>
      </c>
      <c r="F3831" s="1" t="s">
        <v>17</v>
      </c>
      <c r="G3831" s="28">
        <v>43033</v>
      </c>
      <c r="H3831" s="3">
        <v>127349.66</v>
      </c>
      <c r="I3831" s="1" t="s">
        <v>18</v>
      </c>
      <c r="J3831" s="1" t="s">
        <v>27</v>
      </c>
      <c r="K3831" s="1" t="s">
        <v>28</v>
      </c>
      <c r="L3831" s="1" t="s">
        <v>28</v>
      </c>
      <c r="M3831" s="1" t="s">
        <v>22</v>
      </c>
      <c r="N3831" s="1" t="s">
        <v>22</v>
      </c>
      <c r="O3831" s="1" t="s">
        <v>20</v>
      </c>
      <c r="P3831" s="1" t="str">
        <f>IFERROR( LOOKUP(Table1[[#This Row],[Age]],$AO$3:$AO$8,$AP$3:$AP$8), "Out of Range")</f>
        <v>26-35</v>
      </c>
      <c r="Q3831" s="1" t="str">
        <f>TEXT(Table1[[#This Row],[Date Joined]],"DD")</f>
        <v>25</v>
      </c>
      <c r="R3831" s="1" t="str">
        <f>TEXT(Table1[[#This Row],[Date Joined]],"MMM")</f>
        <v>Oct</v>
      </c>
      <c r="S3831" s="1" t="str">
        <f>TEXT(Table1[[#This Row],[Date Joined]],"YYYY")</f>
        <v>2017</v>
      </c>
    </row>
    <row r="3832" spans="1:19" x14ac:dyDescent="0.3">
      <c r="A3832" s="1" t="s">
        <v>3939</v>
      </c>
      <c r="B3832" s="1" t="s">
        <v>43</v>
      </c>
      <c r="C3832" s="1" t="s">
        <v>24</v>
      </c>
      <c r="D3832" s="2">
        <v>36</v>
      </c>
      <c r="E3832" s="1" t="s">
        <v>16</v>
      </c>
      <c r="F3832" s="1" t="s">
        <v>17</v>
      </c>
      <c r="G3832" s="28">
        <v>43089</v>
      </c>
      <c r="H3832" s="3">
        <v>23588.61</v>
      </c>
      <c r="I3832" s="1" t="s">
        <v>18</v>
      </c>
      <c r="J3832" s="1" t="s">
        <v>32</v>
      </c>
      <c r="K3832" s="1" t="s">
        <v>20</v>
      </c>
      <c r="L3832" s="1" t="s">
        <v>28</v>
      </c>
      <c r="M3832" s="1" t="s">
        <v>22</v>
      </c>
      <c r="N3832" s="1" t="s">
        <v>22</v>
      </c>
      <c r="O3832" s="1" t="s">
        <v>20</v>
      </c>
      <c r="P3832" s="1" t="str">
        <f>IFERROR( LOOKUP(Table1[[#This Row],[Age]],$AO$3:$AO$8,$AP$3:$AP$8), "Out of Range")</f>
        <v>35-45</v>
      </c>
      <c r="Q3832" s="1" t="str">
        <f>TEXT(Table1[[#This Row],[Date Joined]],"DD")</f>
        <v>20</v>
      </c>
      <c r="R3832" s="1" t="str">
        <f>TEXT(Table1[[#This Row],[Date Joined]],"MMM")</f>
        <v>Dec</v>
      </c>
      <c r="S3832" s="1" t="str">
        <f>TEXT(Table1[[#This Row],[Date Joined]],"YYYY")</f>
        <v>2017</v>
      </c>
    </row>
    <row r="3833" spans="1:19" x14ac:dyDescent="0.3">
      <c r="A3833" s="1" t="s">
        <v>3940</v>
      </c>
      <c r="B3833" s="1" t="s">
        <v>79</v>
      </c>
      <c r="C3833" s="1" t="s">
        <v>15</v>
      </c>
      <c r="D3833" s="2">
        <v>44</v>
      </c>
      <c r="E3833" s="1" t="s">
        <v>16</v>
      </c>
      <c r="F3833" s="1" t="s">
        <v>26</v>
      </c>
      <c r="G3833" s="28">
        <v>43089</v>
      </c>
      <c r="H3833" s="3">
        <v>241069.9</v>
      </c>
      <c r="I3833" s="1" t="s">
        <v>31</v>
      </c>
      <c r="J3833" s="1" t="s">
        <v>32</v>
      </c>
      <c r="K3833" s="1" t="s">
        <v>28</v>
      </c>
      <c r="L3833" s="1" t="s">
        <v>20</v>
      </c>
      <c r="M3833" s="1" t="s">
        <v>21</v>
      </c>
      <c r="N3833" s="1" t="s">
        <v>29</v>
      </c>
      <c r="O3833" s="1" t="s">
        <v>20</v>
      </c>
      <c r="P3833" s="1" t="str">
        <f>IFERROR( LOOKUP(Table1[[#This Row],[Age]],$AO$3:$AO$8,$AP$3:$AP$8), "Out of Range")</f>
        <v>35-45</v>
      </c>
      <c r="Q3833" s="1" t="str">
        <f>TEXT(Table1[[#This Row],[Date Joined]],"DD")</f>
        <v>20</v>
      </c>
      <c r="R3833" s="1" t="str">
        <f>TEXT(Table1[[#This Row],[Date Joined]],"MMM")</f>
        <v>Dec</v>
      </c>
      <c r="S3833" s="1" t="str">
        <f>TEXT(Table1[[#This Row],[Date Joined]],"YYYY")</f>
        <v>2017</v>
      </c>
    </row>
    <row r="3834" spans="1:19" x14ac:dyDescent="0.3">
      <c r="A3834" s="1" t="s">
        <v>3941</v>
      </c>
      <c r="B3834" s="1" t="s">
        <v>35</v>
      </c>
      <c r="C3834" s="1" t="s">
        <v>24</v>
      </c>
      <c r="D3834" s="2">
        <v>34</v>
      </c>
      <c r="E3834" s="1" t="s">
        <v>16</v>
      </c>
      <c r="F3834" s="1" t="s">
        <v>17</v>
      </c>
      <c r="G3834" s="28">
        <v>43089</v>
      </c>
      <c r="H3834" s="3">
        <v>6417.84</v>
      </c>
      <c r="I3834" s="1" t="s">
        <v>18</v>
      </c>
      <c r="J3834" s="1" t="s">
        <v>27</v>
      </c>
      <c r="K3834" s="1" t="s">
        <v>28</v>
      </c>
      <c r="L3834" s="1" t="s">
        <v>20</v>
      </c>
      <c r="M3834" s="1" t="s">
        <v>22</v>
      </c>
      <c r="N3834" s="1" t="s">
        <v>22</v>
      </c>
      <c r="O3834" s="1" t="s">
        <v>20</v>
      </c>
      <c r="P3834" s="1" t="str">
        <f>IFERROR( LOOKUP(Table1[[#This Row],[Age]],$AO$3:$AO$8,$AP$3:$AP$8), "Out of Range")</f>
        <v>26-35</v>
      </c>
      <c r="Q3834" s="1" t="str">
        <f>TEXT(Table1[[#This Row],[Date Joined]],"DD")</f>
        <v>20</v>
      </c>
      <c r="R3834" s="1" t="str">
        <f>TEXT(Table1[[#This Row],[Date Joined]],"MMM")</f>
        <v>Dec</v>
      </c>
      <c r="S3834" s="1" t="str">
        <f>TEXT(Table1[[#This Row],[Date Joined]],"YYYY")</f>
        <v>2017</v>
      </c>
    </row>
    <row r="3835" spans="1:19" x14ac:dyDescent="0.3">
      <c r="A3835" s="1" t="s">
        <v>2959</v>
      </c>
      <c r="B3835" s="1" t="s">
        <v>74</v>
      </c>
      <c r="C3835" s="1" t="s">
        <v>24</v>
      </c>
      <c r="D3835" s="2">
        <v>33</v>
      </c>
      <c r="E3835" s="1" t="s">
        <v>16</v>
      </c>
      <c r="F3835" s="1" t="s">
        <v>17</v>
      </c>
      <c r="G3835" s="28">
        <v>43035</v>
      </c>
      <c r="H3835" s="3">
        <v>13600.3</v>
      </c>
      <c r="I3835" s="1" t="s">
        <v>18</v>
      </c>
      <c r="J3835" s="1" t="s">
        <v>32</v>
      </c>
      <c r="K3835" s="1" t="s">
        <v>28</v>
      </c>
      <c r="L3835" s="1" t="s">
        <v>20</v>
      </c>
      <c r="M3835" s="1" t="s">
        <v>21</v>
      </c>
      <c r="N3835" s="1" t="s">
        <v>22</v>
      </c>
      <c r="O3835" s="1" t="s">
        <v>20</v>
      </c>
      <c r="P3835" s="1" t="str">
        <f>IFERROR( LOOKUP(Table1[[#This Row],[Age]],$AO$3:$AO$8,$AP$3:$AP$8), "Out of Range")</f>
        <v>26-35</v>
      </c>
      <c r="Q3835" s="1" t="str">
        <f>TEXT(Table1[[#This Row],[Date Joined]],"DD")</f>
        <v>27</v>
      </c>
      <c r="R3835" s="1" t="str">
        <f>TEXT(Table1[[#This Row],[Date Joined]],"MMM")</f>
        <v>Oct</v>
      </c>
      <c r="S3835" s="1" t="str">
        <f>TEXT(Table1[[#This Row],[Date Joined]],"YYYY")</f>
        <v>2017</v>
      </c>
    </row>
    <row r="3836" spans="1:19" x14ac:dyDescent="0.3">
      <c r="A3836" s="1" t="s">
        <v>3022</v>
      </c>
      <c r="B3836" s="1" t="s">
        <v>56</v>
      </c>
      <c r="C3836" s="1" t="s">
        <v>24</v>
      </c>
      <c r="D3836" s="2">
        <v>33</v>
      </c>
      <c r="E3836" s="1" t="s">
        <v>16</v>
      </c>
      <c r="F3836" s="1" t="s">
        <v>41</v>
      </c>
      <c r="G3836" s="28">
        <v>43038</v>
      </c>
      <c r="H3836" s="3">
        <v>3687.3</v>
      </c>
      <c r="I3836" s="1" t="s">
        <v>18</v>
      </c>
      <c r="J3836" s="1" t="s">
        <v>27</v>
      </c>
      <c r="K3836" s="1" t="s">
        <v>20</v>
      </c>
      <c r="L3836" s="1" t="s">
        <v>20</v>
      </c>
      <c r="M3836" s="1" t="s">
        <v>21</v>
      </c>
      <c r="N3836" s="1" t="s">
        <v>22</v>
      </c>
      <c r="O3836" s="1" t="s">
        <v>20</v>
      </c>
      <c r="P3836" s="1" t="str">
        <f>IFERROR( LOOKUP(Table1[[#This Row],[Age]],$AO$3:$AO$8,$AP$3:$AP$8), "Out of Range")</f>
        <v>26-35</v>
      </c>
      <c r="Q3836" s="1" t="str">
        <f>TEXT(Table1[[#This Row],[Date Joined]],"DD")</f>
        <v>30</v>
      </c>
      <c r="R3836" s="1" t="str">
        <f>TEXT(Table1[[#This Row],[Date Joined]],"MMM")</f>
        <v>Oct</v>
      </c>
      <c r="S3836" s="1" t="str">
        <f>TEXT(Table1[[#This Row],[Date Joined]],"YYYY")</f>
        <v>2017</v>
      </c>
    </row>
    <row r="3837" spans="1:19" x14ac:dyDescent="0.3">
      <c r="A3837" s="1" t="s">
        <v>3944</v>
      </c>
      <c r="B3837" s="1" t="s">
        <v>67</v>
      </c>
      <c r="C3837" s="1" t="s">
        <v>24</v>
      </c>
      <c r="D3837" s="2">
        <v>34</v>
      </c>
      <c r="E3837" s="1" t="s">
        <v>16</v>
      </c>
      <c r="F3837" s="1" t="s">
        <v>26</v>
      </c>
      <c r="G3837" s="28">
        <v>43089</v>
      </c>
      <c r="H3837" s="3">
        <v>23382.959999999999</v>
      </c>
      <c r="I3837" s="1" t="s">
        <v>31</v>
      </c>
      <c r="J3837" s="1" t="s">
        <v>32</v>
      </c>
      <c r="K3837" s="1" t="s">
        <v>20</v>
      </c>
      <c r="L3837" s="1" t="s">
        <v>20</v>
      </c>
      <c r="M3837" s="1" t="s">
        <v>21</v>
      </c>
      <c r="N3837" s="1" t="s">
        <v>69</v>
      </c>
      <c r="O3837" s="1" t="s">
        <v>28</v>
      </c>
      <c r="P3837" s="1" t="str">
        <f>IFERROR( LOOKUP(Table1[[#This Row],[Age]],$AO$3:$AO$8,$AP$3:$AP$8), "Out of Range")</f>
        <v>26-35</v>
      </c>
      <c r="Q3837" s="1" t="str">
        <f>TEXT(Table1[[#This Row],[Date Joined]],"DD")</f>
        <v>20</v>
      </c>
      <c r="R3837" s="1" t="str">
        <f>TEXT(Table1[[#This Row],[Date Joined]],"MMM")</f>
        <v>Dec</v>
      </c>
      <c r="S3837" s="1" t="str">
        <f>TEXT(Table1[[#This Row],[Date Joined]],"YYYY")</f>
        <v>2017</v>
      </c>
    </row>
    <row r="3838" spans="1:19" x14ac:dyDescent="0.3">
      <c r="A3838" s="1" t="s">
        <v>3025</v>
      </c>
      <c r="B3838" s="1" t="s">
        <v>98</v>
      </c>
      <c r="C3838" s="1" t="s">
        <v>15</v>
      </c>
      <c r="D3838" s="2">
        <v>33</v>
      </c>
      <c r="E3838" s="1" t="s">
        <v>16</v>
      </c>
      <c r="F3838" s="1" t="s">
        <v>17</v>
      </c>
      <c r="G3838" s="28">
        <v>43038</v>
      </c>
      <c r="H3838" s="3">
        <v>47699.21</v>
      </c>
      <c r="I3838" s="1" t="s">
        <v>31</v>
      </c>
      <c r="J3838" s="1" t="s">
        <v>27</v>
      </c>
      <c r="K3838" s="1" t="s">
        <v>28</v>
      </c>
      <c r="L3838" s="1" t="s">
        <v>20</v>
      </c>
      <c r="M3838" s="1" t="s">
        <v>21</v>
      </c>
      <c r="N3838" s="1" t="s">
        <v>22</v>
      </c>
      <c r="O3838" s="1" t="s">
        <v>20</v>
      </c>
      <c r="P3838" s="1" t="str">
        <f>IFERROR( LOOKUP(Table1[[#This Row],[Age]],$AO$3:$AO$8,$AP$3:$AP$8), "Out of Range")</f>
        <v>26-35</v>
      </c>
      <c r="Q3838" s="1" t="str">
        <f>TEXT(Table1[[#This Row],[Date Joined]],"DD")</f>
        <v>30</v>
      </c>
      <c r="R3838" s="1" t="str">
        <f>TEXT(Table1[[#This Row],[Date Joined]],"MMM")</f>
        <v>Oct</v>
      </c>
      <c r="S3838" s="1" t="str">
        <f>TEXT(Table1[[#This Row],[Date Joined]],"YYYY")</f>
        <v>2017</v>
      </c>
    </row>
    <row r="3839" spans="1:19" x14ac:dyDescent="0.3">
      <c r="A3839" s="1" t="s">
        <v>3946</v>
      </c>
      <c r="B3839" s="1" t="s">
        <v>74</v>
      </c>
      <c r="C3839" s="1" t="s">
        <v>15</v>
      </c>
      <c r="D3839" s="2">
        <v>36</v>
      </c>
      <c r="E3839" s="1" t="s">
        <v>16</v>
      </c>
      <c r="F3839" s="1" t="s">
        <v>17</v>
      </c>
      <c r="G3839" s="28">
        <v>43089</v>
      </c>
      <c r="H3839" s="3">
        <v>62926.12</v>
      </c>
      <c r="I3839" s="1" t="s">
        <v>31</v>
      </c>
      <c r="J3839" s="1" t="s">
        <v>22</v>
      </c>
      <c r="K3839" s="1" t="s">
        <v>20</v>
      </c>
      <c r="L3839" s="1" t="s">
        <v>20</v>
      </c>
      <c r="M3839" s="1" t="s">
        <v>22</v>
      </c>
      <c r="N3839" s="1" t="s">
        <v>22</v>
      </c>
      <c r="O3839" s="1" t="s">
        <v>20</v>
      </c>
      <c r="P3839" s="1" t="str">
        <f>IFERROR( LOOKUP(Table1[[#This Row],[Age]],$AO$3:$AO$8,$AP$3:$AP$8), "Out of Range")</f>
        <v>35-45</v>
      </c>
      <c r="Q3839" s="1" t="str">
        <f>TEXT(Table1[[#This Row],[Date Joined]],"DD")</f>
        <v>20</v>
      </c>
      <c r="R3839" s="1" t="str">
        <f>TEXT(Table1[[#This Row],[Date Joined]],"MMM")</f>
        <v>Dec</v>
      </c>
      <c r="S3839" s="1" t="str">
        <f>TEXT(Table1[[#This Row],[Date Joined]],"YYYY")</f>
        <v>2017</v>
      </c>
    </row>
    <row r="3840" spans="1:19" x14ac:dyDescent="0.3">
      <c r="A3840" s="1" t="s">
        <v>3947</v>
      </c>
      <c r="B3840" s="1" t="s">
        <v>14</v>
      </c>
      <c r="C3840" s="1" t="s">
        <v>15</v>
      </c>
      <c r="D3840" s="2">
        <v>49</v>
      </c>
      <c r="E3840" s="1" t="s">
        <v>40</v>
      </c>
      <c r="F3840" s="1" t="s">
        <v>41</v>
      </c>
      <c r="G3840" s="28">
        <v>43089</v>
      </c>
      <c r="H3840" s="3">
        <v>66045.009999999995</v>
      </c>
      <c r="I3840" s="1" t="s">
        <v>18</v>
      </c>
      <c r="J3840" s="1" t="s">
        <v>27</v>
      </c>
      <c r="K3840" s="1" t="s">
        <v>28</v>
      </c>
      <c r="L3840" s="1" t="s">
        <v>20</v>
      </c>
      <c r="M3840" s="1" t="s">
        <v>22</v>
      </c>
      <c r="N3840" s="1" t="s">
        <v>22</v>
      </c>
      <c r="O3840" s="1" t="s">
        <v>20</v>
      </c>
      <c r="P3840" s="1" t="str">
        <f>IFERROR( LOOKUP(Table1[[#This Row],[Age]],$AO$3:$AO$8,$AP$3:$AP$8), "Out of Range")</f>
        <v>45-55</v>
      </c>
      <c r="Q3840" s="1" t="str">
        <f>TEXT(Table1[[#This Row],[Date Joined]],"DD")</f>
        <v>20</v>
      </c>
      <c r="R3840" s="1" t="str">
        <f>TEXT(Table1[[#This Row],[Date Joined]],"MMM")</f>
        <v>Dec</v>
      </c>
      <c r="S3840" s="1" t="str">
        <f>TEXT(Table1[[#This Row],[Date Joined]],"YYYY")</f>
        <v>2017</v>
      </c>
    </row>
    <row r="3841" spans="1:19" x14ac:dyDescent="0.3">
      <c r="A3841" s="1" t="s">
        <v>3948</v>
      </c>
      <c r="B3841" s="1" t="s">
        <v>63</v>
      </c>
      <c r="C3841" s="1" t="s">
        <v>24</v>
      </c>
      <c r="D3841" s="2">
        <v>46</v>
      </c>
      <c r="E3841" s="1" t="s">
        <v>40</v>
      </c>
      <c r="F3841" s="1" t="s">
        <v>41</v>
      </c>
      <c r="G3841" s="28">
        <v>43089</v>
      </c>
      <c r="H3841" s="3">
        <v>23102.13</v>
      </c>
      <c r="I3841" s="1" t="s">
        <v>49</v>
      </c>
      <c r="J3841" s="1" t="s">
        <v>27</v>
      </c>
      <c r="K3841" s="1" t="s">
        <v>28</v>
      </c>
      <c r="L3841" s="1" t="s">
        <v>28</v>
      </c>
      <c r="M3841" s="1" t="s">
        <v>21</v>
      </c>
      <c r="N3841" s="1" t="s">
        <v>22</v>
      </c>
      <c r="O3841" s="1" t="s">
        <v>20</v>
      </c>
      <c r="P3841" s="1" t="str">
        <f>IFERROR( LOOKUP(Table1[[#This Row],[Age]],$AO$3:$AO$8,$AP$3:$AP$8), "Out of Range")</f>
        <v>45-55</v>
      </c>
      <c r="Q3841" s="1" t="str">
        <f>TEXT(Table1[[#This Row],[Date Joined]],"DD")</f>
        <v>20</v>
      </c>
      <c r="R3841" s="1" t="str">
        <f>TEXT(Table1[[#This Row],[Date Joined]],"MMM")</f>
        <v>Dec</v>
      </c>
      <c r="S3841" s="1" t="str">
        <f>TEXT(Table1[[#This Row],[Date Joined]],"YYYY")</f>
        <v>2017</v>
      </c>
    </row>
    <row r="3842" spans="1:19" x14ac:dyDescent="0.3">
      <c r="A3842" s="1" t="s">
        <v>3949</v>
      </c>
      <c r="B3842" s="1" t="s">
        <v>44</v>
      </c>
      <c r="C3842" s="1" t="s">
        <v>15</v>
      </c>
      <c r="D3842" s="2">
        <v>46</v>
      </c>
      <c r="E3842" s="1" t="s">
        <v>40</v>
      </c>
      <c r="F3842" s="1" t="s">
        <v>26</v>
      </c>
      <c r="G3842" s="28">
        <v>43089</v>
      </c>
      <c r="H3842" s="3">
        <v>130573.09</v>
      </c>
      <c r="I3842" s="1" t="s">
        <v>18</v>
      </c>
      <c r="J3842" s="1" t="s">
        <v>27</v>
      </c>
      <c r="K3842" s="1" t="s">
        <v>28</v>
      </c>
      <c r="L3842" s="1" t="s">
        <v>20</v>
      </c>
      <c r="M3842" s="1" t="s">
        <v>53</v>
      </c>
      <c r="N3842" s="1" t="s">
        <v>22</v>
      </c>
      <c r="O3842" s="1" t="s">
        <v>20</v>
      </c>
      <c r="P3842" s="1" t="str">
        <f>IFERROR( LOOKUP(Table1[[#This Row],[Age]],$AO$3:$AO$8,$AP$3:$AP$8), "Out of Range")</f>
        <v>45-55</v>
      </c>
      <c r="Q3842" s="1" t="str">
        <f>TEXT(Table1[[#This Row],[Date Joined]],"DD")</f>
        <v>20</v>
      </c>
      <c r="R3842" s="1" t="str">
        <f>TEXT(Table1[[#This Row],[Date Joined]],"MMM")</f>
        <v>Dec</v>
      </c>
      <c r="S3842" s="1" t="str">
        <f>TEXT(Table1[[#This Row],[Date Joined]],"YYYY")</f>
        <v>2017</v>
      </c>
    </row>
    <row r="3843" spans="1:19" x14ac:dyDescent="0.3">
      <c r="A3843" s="1" t="s">
        <v>3950</v>
      </c>
      <c r="B3843" s="1" t="s">
        <v>103</v>
      </c>
      <c r="C3843" s="1" t="s">
        <v>15</v>
      </c>
      <c r="D3843" s="2">
        <v>54</v>
      </c>
      <c r="E3843" s="1" t="s">
        <v>40</v>
      </c>
      <c r="F3843" s="1" t="s">
        <v>26</v>
      </c>
      <c r="G3843" s="28">
        <v>43089</v>
      </c>
      <c r="H3843" s="3">
        <v>12261.55</v>
      </c>
      <c r="I3843" s="1" t="s">
        <v>18</v>
      </c>
      <c r="J3843" s="1" t="s">
        <v>27</v>
      </c>
      <c r="K3843" s="1" t="s">
        <v>20</v>
      </c>
      <c r="L3843" s="1" t="s">
        <v>20</v>
      </c>
      <c r="M3843" s="1" t="s">
        <v>21</v>
      </c>
      <c r="N3843" s="1" t="s">
        <v>22</v>
      </c>
      <c r="O3843" s="1" t="s">
        <v>20</v>
      </c>
      <c r="P3843" s="1" t="str">
        <f>IFERROR( LOOKUP(Table1[[#This Row],[Age]],$AO$3:$AO$8,$AP$3:$AP$8), "Out of Range")</f>
        <v>45-55</v>
      </c>
      <c r="Q3843" s="1" t="str">
        <f>TEXT(Table1[[#This Row],[Date Joined]],"DD")</f>
        <v>20</v>
      </c>
      <c r="R3843" s="1" t="str">
        <f>TEXT(Table1[[#This Row],[Date Joined]],"MMM")</f>
        <v>Dec</v>
      </c>
      <c r="S3843" s="1" t="str">
        <f>TEXT(Table1[[#This Row],[Date Joined]],"YYYY")</f>
        <v>2017</v>
      </c>
    </row>
    <row r="3844" spans="1:19" x14ac:dyDescent="0.3">
      <c r="A3844" s="1" t="s">
        <v>3951</v>
      </c>
      <c r="B3844" s="1" t="s">
        <v>70</v>
      </c>
      <c r="C3844" s="1" t="s">
        <v>15</v>
      </c>
      <c r="D3844" s="2">
        <v>39</v>
      </c>
      <c r="E3844" s="1" t="s">
        <v>40</v>
      </c>
      <c r="F3844" s="1" t="s">
        <v>26</v>
      </c>
      <c r="G3844" s="28">
        <v>43089</v>
      </c>
      <c r="H3844" s="3">
        <v>263.12</v>
      </c>
      <c r="I3844" s="1" t="s">
        <v>49</v>
      </c>
      <c r="J3844" s="1" t="s">
        <v>32</v>
      </c>
      <c r="K3844" s="1" t="s">
        <v>20</v>
      </c>
      <c r="L3844" s="1" t="s">
        <v>20</v>
      </c>
      <c r="M3844" s="1" t="s">
        <v>21</v>
      </c>
      <c r="N3844" s="1" t="s">
        <v>22</v>
      </c>
      <c r="O3844" s="1" t="s">
        <v>20</v>
      </c>
      <c r="P3844" s="1" t="str">
        <f>IFERROR( LOOKUP(Table1[[#This Row],[Age]],$AO$3:$AO$8,$AP$3:$AP$8), "Out of Range")</f>
        <v>35-45</v>
      </c>
      <c r="Q3844" s="1" t="str">
        <f>TEXT(Table1[[#This Row],[Date Joined]],"DD")</f>
        <v>20</v>
      </c>
      <c r="R3844" s="1" t="str">
        <f>TEXT(Table1[[#This Row],[Date Joined]],"MMM")</f>
        <v>Dec</v>
      </c>
      <c r="S3844" s="1" t="str">
        <f>TEXT(Table1[[#This Row],[Date Joined]],"YYYY")</f>
        <v>2017</v>
      </c>
    </row>
    <row r="3845" spans="1:19" x14ac:dyDescent="0.3">
      <c r="A3845" s="1" t="s">
        <v>3952</v>
      </c>
      <c r="B3845" s="1" t="s">
        <v>39</v>
      </c>
      <c r="C3845" s="1" t="s">
        <v>24</v>
      </c>
      <c r="D3845" s="2">
        <v>42</v>
      </c>
      <c r="E3845" s="1" t="s">
        <v>40</v>
      </c>
      <c r="F3845" s="1" t="s">
        <v>41</v>
      </c>
      <c r="G3845" s="28">
        <v>43089</v>
      </c>
      <c r="H3845" s="3">
        <v>1585.39</v>
      </c>
      <c r="I3845" s="1" t="s">
        <v>18</v>
      </c>
      <c r="J3845" s="1" t="s">
        <v>19</v>
      </c>
      <c r="K3845" s="1" t="s">
        <v>28</v>
      </c>
      <c r="L3845" s="1" t="s">
        <v>28</v>
      </c>
      <c r="M3845" s="1" t="s">
        <v>21</v>
      </c>
      <c r="N3845" s="1" t="s">
        <v>69</v>
      </c>
      <c r="O3845" s="1" t="s">
        <v>28</v>
      </c>
      <c r="P3845" s="1" t="str">
        <f>IFERROR( LOOKUP(Table1[[#This Row],[Age]],$AO$3:$AO$8,$AP$3:$AP$8), "Out of Range")</f>
        <v>35-45</v>
      </c>
      <c r="Q3845" s="1" t="str">
        <f>TEXT(Table1[[#This Row],[Date Joined]],"DD")</f>
        <v>20</v>
      </c>
      <c r="R3845" s="1" t="str">
        <f>TEXT(Table1[[#This Row],[Date Joined]],"MMM")</f>
        <v>Dec</v>
      </c>
      <c r="S3845" s="1" t="str">
        <f>TEXT(Table1[[#This Row],[Date Joined]],"YYYY")</f>
        <v>2017</v>
      </c>
    </row>
    <row r="3846" spans="1:19" x14ac:dyDescent="0.3">
      <c r="A3846" s="1" t="s">
        <v>3953</v>
      </c>
      <c r="B3846" s="1" t="s">
        <v>44</v>
      </c>
      <c r="C3846" s="1" t="s">
        <v>15</v>
      </c>
      <c r="D3846" s="2">
        <v>34</v>
      </c>
      <c r="E3846" s="1" t="s">
        <v>34</v>
      </c>
      <c r="F3846" s="1" t="s">
        <v>17</v>
      </c>
      <c r="G3846" s="28">
        <v>43089</v>
      </c>
      <c r="H3846" s="3">
        <v>93023.45</v>
      </c>
      <c r="I3846" s="1" t="s">
        <v>18</v>
      </c>
      <c r="J3846" s="1" t="s">
        <v>27</v>
      </c>
      <c r="K3846" s="1" t="s">
        <v>28</v>
      </c>
      <c r="L3846" s="1" t="s">
        <v>20</v>
      </c>
      <c r="M3846" s="1" t="s">
        <v>21</v>
      </c>
      <c r="N3846" s="1" t="s">
        <v>29</v>
      </c>
      <c r="O3846" s="1" t="s">
        <v>28</v>
      </c>
      <c r="P3846" s="1" t="str">
        <f>IFERROR( LOOKUP(Table1[[#This Row],[Age]],$AO$3:$AO$8,$AP$3:$AP$8), "Out of Range")</f>
        <v>26-35</v>
      </c>
      <c r="Q3846" s="1" t="str">
        <f>TEXT(Table1[[#This Row],[Date Joined]],"DD")</f>
        <v>20</v>
      </c>
      <c r="R3846" s="1" t="str">
        <f>TEXT(Table1[[#This Row],[Date Joined]],"MMM")</f>
        <v>Dec</v>
      </c>
      <c r="S3846" s="1" t="str">
        <f>TEXT(Table1[[#This Row],[Date Joined]],"YYYY")</f>
        <v>2017</v>
      </c>
    </row>
    <row r="3847" spans="1:19" x14ac:dyDescent="0.3">
      <c r="A3847" s="1" t="s">
        <v>3954</v>
      </c>
      <c r="B3847" s="1" t="s">
        <v>43</v>
      </c>
      <c r="C3847" s="1" t="s">
        <v>24</v>
      </c>
      <c r="D3847" s="2">
        <v>35</v>
      </c>
      <c r="E3847" s="1" t="s">
        <v>34</v>
      </c>
      <c r="F3847" s="1" t="s">
        <v>41</v>
      </c>
      <c r="G3847" s="28">
        <v>43089</v>
      </c>
      <c r="H3847" s="3">
        <v>63794.04</v>
      </c>
      <c r="I3847" s="1" t="s">
        <v>18</v>
      </c>
      <c r="J3847" s="1" t="s">
        <v>27</v>
      </c>
      <c r="K3847" s="1" t="s">
        <v>28</v>
      </c>
      <c r="L3847" s="1" t="s">
        <v>28</v>
      </c>
      <c r="M3847" s="1" t="s">
        <v>22</v>
      </c>
      <c r="N3847" s="1" t="s">
        <v>22</v>
      </c>
      <c r="O3847" s="1" t="s">
        <v>20</v>
      </c>
      <c r="P3847" s="1" t="str">
        <f>IFERROR( LOOKUP(Table1[[#This Row],[Age]],$AO$3:$AO$8,$AP$3:$AP$8), "Out of Range")</f>
        <v>35-45</v>
      </c>
      <c r="Q3847" s="1" t="str">
        <f>TEXT(Table1[[#This Row],[Date Joined]],"DD")</f>
        <v>20</v>
      </c>
      <c r="R3847" s="1" t="str">
        <f>TEXT(Table1[[#This Row],[Date Joined]],"MMM")</f>
        <v>Dec</v>
      </c>
      <c r="S3847" s="1" t="str">
        <f>TEXT(Table1[[#This Row],[Date Joined]],"YYYY")</f>
        <v>2017</v>
      </c>
    </row>
    <row r="3848" spans="1:19" x14ac:dyDescent="0.3">
      <c r="A3848" s="1" t="s">
        <v>3955</v>
      </c>
      <c r="B3848" s="1" t="s">
        <v>106</v>
      </c>
      <c r="C3848" s="1" t="s">
        <v>24</v>
      </c>
      <c r="D3848" s="2">
        <v>34</v>
      </c>
      <c r="E3848" s="1" t="s">
        <v>25</v>
      </c>
      <c r="F3848" s="1" t="s">
        <v>17</v>
      </c>
      <c r="G3848" s="28">
        <v>43089</v>
      </c>
      <c r="H3848" s="3">
        <v>130840.54</v>
      </c>
      <c r="I3848" s="1" t="s">
        <v>18</v>
      </c>
      <c r="J3848" s="1" t="s">
        <v>27</v>
      </c>
      <c r="K3848" s="1" t="s">
        <v>20</v>
      </c>
      <c r="L3848" s="1" t="s">
        <v>20</v>
      </c>
      <c r="M3848" s="1" t="s">
        <v>21</v>
      </c>
      <c r="N3848" s="1" t="s">
        <v>22</v>
      </c>
      <c r="O3848" s="1" t="s">
        <v>20</v>
      </c>
      <c r="P3848" s="1" t="str">
        <f>IFERROR( LOOKUP(Table1[[#This Row],[Age]],$AO$3:$AO$8,$AP$3:$AP$8), "Out of Range")</f>
        <v>26-35</v>
      </c>
      <c r="Q3848" s="1" t="str">
        <f>TEXT(Table1[[#This Row],[Date Joined]],"DD")</f>
        <v>20</v>
      </c>
      <c r="R3848" s="1" t="str">
        <f>TEXT(Table1[[#This Row],[Date Joined]],"MMM")</f>
        <v>Dec</v>
      </c>
      <c r="S3848" s="1" t="str">
        <f>TEXT(Table1[[#This Row],[Date Joined]],"YYYY")</f>
        <v>2017</v>
      </c>
    </row>
    <row r="3849" spans="1:19" x14ac:dyDescent="0.3">
      <c r="A3849" s="1" t="s">
        <v>3956</v>
      </c>
      <c r="B3849" s="1" t="s">
        <v>78</v>
      </c>
      <c r="C3849" s="1" t="s">
        <v>24</v>
      </c>
      <c r="D3849" s="2">
        <v>52</v>
      </c>
      <c r="E3849" s="1" t="s">
        <v>25</v>
      </c>
      <c r="F3849" s="1" t="s">
        <v>41</v>
      </c>
      <c r="G3849" s="28">
        <v>43089</v>
      </c>
      <c r="H3849" s="3">
        <v>177128.3</v>
      </c>
      <c r="I3849" s="1" t="s">
        <v>49</v>
      </c>
      <c r="J3849" s="1" t="s">
        <v>27</v>
      </c>
      <c r="K3849" s="1" t="s">
        <v>20</v>
      </c>
      <c r="L3849" s="1" t="s">
        <v>20</v>
      </c>
      <c r="M3849" s="1" t="s">
        <v>53</v>
      </c>
      <c r="N3849" s="1" t="s">
        <v>22</v>
      </c>
      <c r="O3849" s="1" t="s">
        <v>20</v>
      </c>
      <c r="P3849" s="1" t="str">
        <f>IFERROR( LOOKUP(Table1[[#This Row],[Age]],$AO$3:$AO$8,$AP$3:$AP$8), "Out of Range")</f>
        <v>45-55</v>
      </c>
      <c r="Q3849" s="1" t="str">
        <f>TEXT(Table1[[#This Row],[Date Joined]],"DD")</f>
        <v>20</v>
      </c>
      <c r="R3849" s="1" t="str">
        <f>TEXT(Table1[[#This Row],[Date Joined]],"MMM")</f>
        <v>Dec</v>
      </c>
      <c r="S3849" s="1" t="str">
        <f>TEXT(Table1[[#This Row],[Date Joined]],"YYYY")</f>
        <v>2017</v>
      </c>
    </row>
    <row r="3850" spans="1:19" x14ac:dyDescent="0.3">
      <c r="A3850" s="1" t="s">
        <v>3027</v>
      </c>
      <c r="B3850" s="1" t="s">
        <v>43</v>
      </c>
      <c r="C3850" s="1" t="s">
        <v>15</v>
      </c>
      <c r="D3850" s="2">
        <v>33</v>
      </c>
      <c r="E3850" s="1" t="s">
        <v>16</v>
      </c>
      <c r="F3850" s="1" t="s">
        <v>17</v>
      </c>
      <c r="G3850" s="28">
        <v>43038</v>
      </c>
      <c r="H3850" s="3">
        <v>74737.929999999993</v>
      </c>
      <c r="I3850" s="1" t="s">
        <v>31</v>
      </c>
      <c r="J3850" s="1" t="s">
        <v>32</v>
      </c>
      <c r="K3850" s="1" t="s">
        <v>20</v>
      </c>
      <c r="L3850" s="1" t="s">
        <v>20</v>
      </c>
      <c r="M3850" s="1" t="s">
        <v>21</v>
      </c>
      <c r="N3850" s="1" t="s">
        <v>29</v>
      </c>
      <c r="O3850" s="1" t="s">
        <v>20</v>
      </c>
      <c r="P3850" s="1" t="str">
        <f>IFERROR( LOOKUP(Table1[[#This Row],[Age]],$AO$3:$AO$8,$AP$3:$AP$8), "Out of Range")</f>
        <v>26-35</v>
      </c>
      <c r="Q3850" s="1" t="str">
        <f>TEXT(Table1[[#This Row],[Date Joined]],"DD")</f>
        <v>30</v>
      </c>
      <c r="R3850" s="1" t="str">
        <f>TEXT(Table1[[#This Row],[Date Joined]],"MMM")</f>
        <v>Oct</v>
      </c>
      <c r="S3850" s="1" t="str">
        <f>TEXT(Table1[[#This Row],[Date Joined]],"YYYY")</f>
        <v>2017</v>
      </c>
    </row>
    <row r="3851" spans="1:19" x14ac:dyDescent="0.3">
      <c r="A3851" s="1" t="s">
        <v>3958</v>
      </c>
      <c r="B3851" s="1" t="s">
        <v>35</v>
      </c>
      <c r="C3851" s="1" t="s">
        <v>24</v>
      </c>
      <c r="D3851" s="2">
        <v>38</v>
      </c>
      <c r="E3851" s="1" t="s">
        <v>16</v>
      </c>
      <c r="F3851" s="1" t="s">
        <v>17</v>
      </c>
      <c r="G3851" s="28">
        <v>43090</v>
      </c>
      <c r="H3851" s="3">
        <v>4244.84</v>
      </c>
      <c r="I3851" s="1" t="s">
        <v>18</v>
      </c>
      <c r="J3851" s="1" t="s">
        <v>27</v>
      </c>
      <c r="K3851" s="1" t="s">
        <v>28</v>
      </c>
      <c r="L3851" s="1" t="s">
        <v>20</v>
      </c>
      <c r="M3851" s="1" t="s">
        <v>22</v>
      </c>
      <c r="N3851" s="1" t="s">
        <v>22</v>
      </c>
      <c r="O3851" s="1" t="s">
        <v>20</v>
      </c>
      <c r="P3851" s="1" t="str">
        <f>IFERROR( LOOKUP(Table1[[#This Row],[Age]],$AO$3:$AO$8,$AP$3:$AP$8), "Out of Range")</f>
        <v>35-45</v>
      </c>
      <c r="Q3851" s="1" t="str">
        <f>TEXT(Table1[[#This Row],[Date Joined]],"DD")</f>
        <v>21</v>
      </c>
      <c r="R3851" s="1" t="str">
        <f>TEXT(Table1[[#This Row],[Date Joined]],"MMM")</f>
        <v>Dec</v>
      </c>
      <c r="S3851" s="1" t="str">
        <f>TEXT(Table1[[#This Row],[Date Joined]],"YYYY")</f>
        <v>2017</v>
      </c>
    </row>
    <row r="3852" spans="1:19" x14ac:dyDescent="0.3">
      <c r="A3852" s="1" t="s">
        <v>3048</v>
      </c>
      <c r="B3852" s="1" t="s">
        <v>85</v>
      </c>
      <c r="C3852" s="1" t="s">
        <v>24</v>
      </c>
      <c r="D3852" s="2">
        <v>33</v>
      </c>
      <c r="E3852" s="1" t="s">
        <v>16</v>
      </c>
      <c r="F3852" s="1" t="s">
        <v>41</v>
      </c>
      <c r="G3852" s="28">
        <v>43039</v>
      </c>
      <c r="H3852" s="3">
        <v>90140.76</v>
      </c>
      <c r="I3852" s="1" t="s">
        <v>49</v>
      </c>
      <c r="J3852" s="1" t="s">
        <v>27</v>
      </c>
      <c r="K3852" s="1" t="s">
        <v>28</v>
      </c>
      <c r="L3852" s="1" t="s">
        <v>20</v>
      </c>
      <c r="M3852" s="1" t="s">
        <v>22</v>
      </c>
      <c r="N3852" s="1" t="s">
        <v>22</v>
      </c>
      <c r="O3852" s="1" t="s">
        <v>20</v>
      </c>
      <c r="P3852" s="1" t="str">
        <f>IFERROR( LOOKUP(Table1[[#This Row],[Age]],$AO$3:$AO$8,$AP$3:$AP$8), "Out of Range")</f>
        <v>26-35</v>
      </c>
      <c r="Q3852" s="1" t="str">
        <f>TEXT(Table1[[#This Row],[Date Joined]],"DD")</f>
        <v>31</v>
      </c>
      <c r="R3852" s="1" t="str">
        <f>TEXT(Table1[[#This Row],[Date Joined]],"MMM")</f>
        <v>Oct</v>
      </c>
      <c r="S3852" s="1" t="str">
        <f>TEXT(Table1[[#This Row],[Date Joined]],"YYYY")</f>
        <v>2017</v>
      </c>
    </row>
    <row r="3853" spans="1:19" x14ac:dyDescent="0.3">
      <c r="A3853" s="1" t="s">
        <v>3960</v>
      </c>
      <c r="B3853" s="1" t="s">
        <v>44</v>
      </c>
      <c r="C3853" s="1" t="s">
        <v>15</v>
      </c>
      <c r="D3853" s="2">
        <v>34</v>
      </c>
      <c r="E3853" s="1" t="s">
        <v>16</v>
      </c>
      <c r="F3853" s="1" t="s">
        <v>26</v>
      </c>
      <c r="G3853" s="28">
        <v>43090</v>
      </c>
      <c r="H3853" s="3">
        <v>53760.49</v>
      </c>
      <c r="I3853" s="1" t="s">
        <v>31</v>
      </c>
      <c r="J3853" s="1" t="s">
        <v>27</v>
      </c>
      <c r="K3853" s="1" t="s">
        <v>20</v>
      </c>
      <c r="L3853" s="1" t="s">
        <v>20</v>
      </c>
      <c r="M3853" s="1" t="s">
        <v>21</v>
      </c>
      <c r="N3853" s="1" t="s">
        <v>38</v>
      </c>
      <c r="O3853" s="1" t="s">
        <v>20</v>
      </c>
      <c r="P3853" s="1" t="str">
        <f>IFERROR( LOOKUP(Table1[[#This Row],[Age]],$AO$3:$AO$8,$AP$3:$AP$8), "Out of Range")</f>
        <v>26-35</v>
      </c>
      <c r="Q3853" s="1" t="str">
        <f>TEXT(Table1[[#This Row],[Date Joined]],"DD")</f>
        <v>21</v>
      </c>
      <c r="R3853" s="1" t="str">
        <f>TEXT(Table1[[#This Row],[Date Joined]],"MMM")</f>
        <v>Dec</v>
      </c>
      <c r="S3853" s="1" t="str">
        <f>TEXT(Table1[[#This Row],[Date Joined]],"YYYY")</f>
        <v>2017</v>
      </c>
    </row>
    <row r="3854" spans="1:19" x14ac:dyDescent="0.3">
      <c r="A3854" s="1" t="s">
        <v>3058</v>
      </c>
      <c r="B3854" s="1" t="s">
        <v>42</v>
      </c>
      <c r="C3854" s="1" t="s">
        <v>15</v>
      </c>
      <c r="D3854" s="2">
        <v>33</v>
      </c>
      <c r="E3854" s="1" t="s">
        <v>16</v>
      </c>
      <c r="F3854" s="1" t="s">
        <v>17</v>
      </c>
      <c r="G3854" s="28">
        <v>43040</v>
      </c>
      <c r="H3854" s="3">
        <v>122128.57</v>
      </c>
      <c r="I3854" s="1" t="s">
        <v>18</v>
      </c>
      <c r="J3854" s="1" t="s">
        <v>19</v>
      </c>
      <c r="K3854" s="1" t="s">
        <v>28</v>
      </c>
      <c r="L3854" s="1" t="s">
        <v>20</v>
      </c>
      <c r="M3854" s="1" t="s">
        <v>21</v>
      </c>
      <c r="N3854" s="1" t="s">
        <v>29</v>
      </c>
      <c r="O3854" s="1" t="s">
        <v>20</v>
      </c>
      <c r="P3854" s="1" t="str">
        <f>IFERROR( LOOKUP(Table1[[#This Row],[Age]],$AO$3:$AO$8,$AP$3:$AP$8), "Out of Range")</f>
        <v>26-35</v>
      </c>
      <c r="Q3854" s="1" t="str">
        <f>TEXT(Table1[[#This Row],[Date Joined]],"DD")</f>
        <v>01</v>
      </c>
      <c r="R3854" s="1" t="str">
        <f>TEXT(Table1[[#This Row],[Date Joined]],"MMM")</f>
        <v>Nov</v>
      </c>
      <c r="S3854" s="1" t="str">
        <f>TEXT(Table1[[#This Row],[Date Joined]],"YYYY")</f>
        <v>2017</v>
      </c>
    </row>
    <row r="3855" spans="1:19" x14ac:dyDescent="0.3">
      <c r="A3855" s="1" t="s">
        <v>3962</v>
      </c>
      <c r="B3855" s="1" t="s">
        <v>89</v>
      </c>
      <c r="C3855" s="1" t="s">
        <v>24</v>
      </c>
      <c r="D3855" s="2">
        <v>22</v>
      </c>
      <c r="E3855" s="1" t="s">
        <v>16</v>
      </c>
      <c r="F3855" s="1" t="s">
        <v>17</v>
      </c>
      <c r="G3855" s="28">
        <v>43090</v>
      </c>
      <c r="H3855" s="3">
        <v>120398</v>
      </c>
      <c r="I3855" s="1" t="s">
        <v>18</v>
      </c>
      <c r="J3855" s="1" t="s">
        <v>27</v>
      </c>
      <c r="K3855" s="1" t="s">
        <v>20</v>
      </c>
      <c r="L3855" s="1" t="s">
        <v>28</v>
      </c>
      <c r="M3855" s="1" t="s">
        <v>21</v>
      </c>
      <c r="N3855" s="1" t="s">
        <v>22</v>
      </c>
      <c r="O3855" s="1" t="s">
        <v>28</v>
      </c>
      <c r="P3855" s="1" t="str">
        <f>IFERROR( LOOKUP(Table1[[#This Row],[Age]],$AO$3:$AO$8,$AP$3:$AP$8), "Out of Range")</f>
        <v>15-25</v>
      </c>
      <c r="Q3855" s="1" t="str">
        <f>TEXT(Table1[[#This Row],[Date Joined]],"DD")</f>
        <v>21</v>
      </c>
      <c r="R3855" s="1" t="str">
        <f>TEXT(Table1[[#This Row],[Date Joined]],"MMM")</f>
        <v>Dec</v>
      </c>
      <c r="S3855" s="1" t="str">
        <f>TEXT(Table1[[#This Row],[Date Joined]],"YYYY")</f>
        <v>2017</v>
      </c>
    </row>
    <row r="3856" spans="1:19" x14ac:dyDescent="0.3">
      <c r="A3856" s="1" t="s">
        <v>3076</v>
      </c>
      <c r="B3856" s="1" t="s">
        <v>72</v>
      </c>
      <c r="C3856" s="1" t="s">
        <v>24</v>
      </c>
      <c r="D3856" s="2">
        <v>33</v>
      </c>
      <c r="E3856" s="1" t="s">
        <v>16</v>
      </c>
      <c r="F3856" s="1" t="s">
        <v>17</v>
      </c>
      <c r="G3856" s="28">
        <v>43040</v>
      </c>
      <c r="H3856" s="3">
        <v>53755.97</v>
      </c>
      <c r="I3856" s="1" t="s">
        <v>49</v>
      </c>
      <c r="J3856" s="1" t="s">
        <v>19</v>
      </c>
      <c r="K3856" s="1" t="s">
        <v>20</v>
      </c>
      <c r="L3856" s="1" t="s">
        <v>20</v>
      </c>
      <c r="M3856" s="1" t="s">
        <v>22</v>
      </c>
      <c r="N3856" s="1" t="s">
        <v>22</v>
      </c>
      <c r="O3856" s="1" t="s">
        <v>20</v>
      </c>
      <c r="P3856" s="1" t="str">
        <f>IFERROR( LOOKUP(Table1[[#This Row],[Age]],$AO$3:$AO$8,$AP$3:$AP$8), "Out of Range")</f>
        <v>26-35</v>
      </c>
      <c r="Q3856" s="1" t="str">
        <f>TEXT(Table1[[#This Row],[Date Joined]],"DD")</f>
        <v>01</v>
      </c>
      <c r="R3856" s="1" t="str">
        <f>TEXT(Table1[[#This Row],[Date Joined]],"MMM")</f>
        <v>Nov</v>
      </c>
      <c r="S3856" s="1" t="str">
        <f>TEXT(Table1[[#This Row],[Date Joined]],"YYYY")</f>
        <v>2017</v>
      </c>
    </row>
    <row r="3857" spans="1:19" x14ac:dyDescent="0.3">
      <c r="A3857" s="1" t="s">
        <v>3964</v>
      </c>
      <c r="B3857" s="1" t="s">
        <v>73</v>
      </c>
      <c r="C3857" s="1" t="s">
        <v>15</v>
      </c>
      <c r="D3857" s="2">
        <v>37</v>
      </c>
      <c r="E3857" s="1" t="s">
        <v>16</v>
      </c>
      <c r="F3857" s="1" t="s">
        <v>26</v>
      </c>
      <c r="G3857" s="28">
        <v>43090</v>
      </c>
      <c r="H3857" s="3">
        <v>34489.39</v>
      </c>
      <c r="I3857" s="1" t="s">
        <v>18</v>
      </c>
      <c r="J3857" s="1" t="s">
        <v>27</v>
      </c>
      <c r="K3857" s="1" t="s">
        <v>20</v>
      </c>
      <c r="L3857" s="1" t="s">
        <v>20</v>
      </c>
      <c r="M3857" s="1" t="s">
        <v>21</v>
      </c>
      <c r="N3857" s="1" t="s">
        <v>22</v>
      </c>
      <c r="O3857" s="1" t="s">
        <v>20</v>
      </c>
      <c r="P3857" s="1" t="str">
        <f>IFERROR( LOOKUP(Table1[[#This Row],[Age]],$AO$3:$AO$8,$AP$3:$AP$8), "Out of Range")</f>
        <v>35-45</v>
      </c>
      <c r="Q3857" s="1" t="str">
        <f>TEXT(Table1[[#This Row],[Date Joined]],"DD")</f>
        <v>21</v>
      </c>
      <c r="R3857" s="1" t="str">
        <f>TEXT(Table1[[#This Row],[Date Joined]],"MMM")</f>
        <v>Dec</v>
      </c>
      <c r="S3857" s="1" t="str">
        <f>TEXT(Table1[[#This Row],[Date Joined]],"YYYY")</f>
        <v>2017</v>
      </c>
    </row>
    <row r="3858" spans="1:19" x14ac:dyDescent="0.3">
      <c r="A3858" s="1" t="s">
        <v>3965</v>
      </c>
      <c r="B3858" s="1" t="s">
        <v>72</v>
      </c>
      <c r="C3858" s="1" t="s">
        <v>15</v>
      </c>
      <c r="D3858" s="2">
        <v>50</v>
      </c>
      <c r="E3858" s="1" t="s">
        <v>40</v>
      </c>
      <c r="F3858" s="1" t="s">
        <v>26</v>
      </c>
      <c r="G3858" s="28">
        <v>43090</v>
      </c>
      <c r="H3858" s="3">
        <v>56398.73</v>
      </c>
      <c r="I3858" s="1" t="s">
        <v>18</v>
      </c>
      <c r="J3858" s="1" t="s">
        <v>19</v>
      </c>
      <c r="K3858" s="1" t="s">
        <v>20</v>
      </c>
      <c r="L3858" s="1" t="s">
        <v>28</v>
      </c>
      <c r="M3858" s="1" t="s">
        <v>21</v>
      </c>
      <c r="N3858" s="1" t="s">
        <v>22</v>
      </c>
      <c r="O3858" s="1" t="s">
        <v>20</v>
      </c>
      <c r="P3858" s="1" t="str">
        <f>IFERROR( LOOKUP(Table1[[#This Row],[Age]],$AO$3:$AO$8,$AP$3:$AP$8), "Out of Range")</f>
        <v>45-55</v>
      </c>
      <c r="Q3858" s="1" t="str">
        <f>TEXT(Table1[[#This Row],[Date Joined]],"DD")</f>
        <v>21</v>
      </c>
      <c r="R3858" s="1" t="str">
        <f>TEXT(Table1[[#This Row],[Date Joined]],"MMM")</f>
        <v>Dec</v>
      </c>
      <c r="S3858" s="1" t="str">
        <f>TEXT(Table1[[#This Row],[Date Joined]],"YYYY")</f>
        <v>2017</v>
      </c>
    </row>
    <row r="3859" spans="1:19" x14ac:dyDescent="0.3">
      <c r="A3859" s="1" t="s">
        <v>3966</v>
      </c>
      <c r="B3859" s="1" t="s">
        <v>71</v>
      </c>
      <c r="C3859" s="1" t="s">
        <v>24</v>
      </c>
      <c r="D3859" s="2">
        <v>43</v>
      </c>
      <c r="E3859" s="1" t="s">
        <v>40</v>
      </c>
      <c r="F3859" s="1" t="s">
        <v>41</v>
      </c>
      <c r="G3859" s="28">
        <v>43090</v>
      </c>
      <c r="H3859" s="3">
        <v>4919.8999999999996</v>
      </c>
      <c r="I3859" s="1" t="s">
        <v>18</v>
      </c>
      <c r="J3859" s="1" t="s">
        <v>32</v>
      </c>
      <c r="K3859" s="1" t="s">
        <v>28</v>
      </c>
      <c r="L3859" s="1" t="s">
        <v>20</v>
      </c>
      <c r="M3859" s="1" t="s">
        <v>21</v>
      </c>
      <c r="N3859" s="1" t="s">
        <v>22</v>
      </c>
      <c r="O3859" s="1" t="s">
        <v>20</v>
      </c>
      <c r="P3859" s="1" t="str">
        <f>IFERROR( LOOKUP(Table1[[#This Row],[Age]],$AO$3:$AO$8,$AP$3:$AP$8), "Out of Range")</f>
        <v>35-45</v>
      </c>
      <c r="Q3859" s="1" t="str">
        <f>TEXT(Table1[[#This Row],[Date Joined]],"DD")</f>
        <v>21</v>
      </c>
      <c r="R3859" s="1" t="str">
        <f>TEXT(Table1[[#This Row],[Date Joined]],"MMM")</f>
        <v>Dec</v>
      </c>
      <c r="S3859" s="1" t="str">
        <f>TEXT(Table1[[#This Row],[Date Joined]],"YYYY")</f>
        <v>2017</v>
      </c>
    </row>
    <row r="3860" spans="1:19" x14ac:dyDescent="0.3">
      <c r="A3860" s="1" t="s">
        <v>3137</v>
      </c>
      <c r="B3860" s="1" t="s">
        <v>88</v>
      </c>
      <c r="C3860" s="1" t="s">
        <v>15</v>
      </c>
      <c r="D3860" s="2">
        <v>33</v>
      </c>
      <c r="E3860" s="1" t="s">
        <v>40</v>
      </c>
      <c r="F3860" s="1" t="s">
        <v>17</v>
      </c>
      <c r="G3860" s="28">
        <v>43044</v>
      </c>
      <c r="H3860" s="3">
        <v>91161.79</v>
      </c>
      <c r="I3860" s="1" t="s">
        <v>18</v>
      </c>
      <c r="J3860" s="1" t="s">
        <v>27</v>
      </c>
      <c r="K3860" s="1" t="s">
        <v>28</v>
      </c>
      <c r="L3860" s="1" t="s">
        <v>20</v>
      </c>
      <c r="M3860" s="1" t="s">
        <v>22</v>
      </c>
      <c r="N3860" s="1" t="s">
        <v>22</v>
      </c>
      <c r="O3860" s="1" t="s">
        <v>20</v>
      </c>
      <c r="P3860" s="1" t="str">
        <f>IFERROR( LOOKUP(Table1[[#This Row],[Age]],$AO$3:$AO$8,$AP$3:$AP$8), "Out of Range")</f>
        <v>26-35</v>
      </c>
      <c r="Q3860" s="1" t="str">
        <f>TEXT(Table1[[#This Row],[Date Joined]],"DD")</f>
        <v>05</v>
      </c>
      <c r="R3860" s="1" t="str">
        <f>TEXT(Table1[[#This Row],[Date Joined]],"MMM")</f>
        <v>Nov</v>
      </c>
      <c r="S3860" s="1" t="str">
        <f>TEXT(Table1[[#This Row],[Date Joined]],"YYYY")</f>
        <v>2017</v>
      </c>
    </row>
    <row r="3861" spans="1:19" x14ac:dyDescent="0.3">
      <c r="A3861" s="1" t="s">
        <v>3968</v>
      </c>
      <c r="B3861" s="1" t="s">
        <v>99</v>
      </c>
      <c r="C3861" s="1" t="s">
        <v>15</v>
      </c>
      <c r="D3861" s="2">
        <v>61</v>
      </c>
      <c r="E3861" s="1" t="s">
        <v>40</v>
      </c>
      <c r="F3861" s="1" t="s">
        <v>26</v>
      </c>
      <c r="G3861" s="28">
        <v>43090</v>
      </c>
      <c r="H3861" s="3">
        <v>53952.75</v>
      </c>
      <c r="I3861" s="1" t="s">
        <v>18</v>
      </c>
      <c r="J3861" s="1" t="s">
        <v>19</v>
      </c>
      <c r="K3861" s="1" t="s">
        <v>20</v>
      </c>
      <c r="L3861" s="1" t="s">
        <v>20</v>
      </c>
      <c r="M3861" s="1" t="s">
        <v>53</v>
      </c>
      <c r="N3861" s="1" t="s">
        <v>22</v>
      </c>
      <c r="O3861" s="1" t="s">
        <v>20</v>
      </c>
      <c r="P3861" s="1" t="str">
        <f>IFERROR( LOOKUP(Table1[[#This Row],[Age]],$AO$3:$AO$8,$AP$3:$AP$8), "Out of Range")</f>
        <v>55-65</v>
      </c>
      <c r="Q3861" s="1" t="str">
        <f>TEXT(Table1[[#This Row],[Date Joined]],"DD")</f>
        <v>21</v>
      </c>
      <c r="R3861" s="1" t="str">
        <f>TEXT(Table1[[#This Row],[Date Joined]],"MMM")</f>
        <v>Dec</v>
      </c>
      <c r="S3861" s="1" t="str">
        <f>TEXT(Table1[[#This Row],[Date Joined]],"YYYY")</f>
        <v>2017</v>
      </c>
    </row>
    <row r="3862" spans="1:19" x14ac:dyDescent="0.3">
      <c r="A3862" s="1" t="s">
        <v>3969</v>
      </c>
      <c r="B3862" s="1" t="s">
        <v>75</v>
      </c>
      <c r="C3862" s="1" t="s">
        <v>15</v>
      </c>
      <c r="D3862" s="2">
        <v>56</v>
      </c>
      <c r="E3862" s="1" t="s">
        <v>40</v>
      </c>
      <c r="F3862" s="1" t="s">
        <v>26</v>
      </c>
      <c r="G3862" s="28">
        <v>43090</v>
      </c>
      <c r="H3862" s="3">
        <v>1103.3</v>
      </c>
      <c r="I3862" s="1" t="s">
        <v>18</v>
      </c>
      <c r="J3862" s="1" t="s">
        <v>27</v>
      </c>
      <c r="K3862" s="1" t="s">
        <v>28</v>
      </c>
      <c r="L3862" s="1" t="s">
        <v>20</v>
      </c>
      <c r="M3862" s="1" t="s">
        <v>21</v>
      </c>
      <c r="N3862" s="1" t="s">
        <v>22</v>
      </c>
      <c r="O3862" s="1" t="s">
        <v>20</v>
      </c>
      <c r="P3862" s="1" t="str">
        <f>IFERROR( LOOKUP(Table1[[#This Row],[Age]],$AO$3:$AO$8,$AP$3:$AP$8), "Out of Range")</f>
        <v>55-65</v>
      </c>
      <c r="Q3862" s="1" t="str">
        <f>TEXT(Table1[[#This Row],[Date Joined]],"DD")</f>
        <v>21</v>
      </c>
      <c r="R3862" s="1" t="str">
        <f>TEXT(Table1[[#This Row],[Date Joined]],"MMM")</f>
        <v>Dec</v>
      </c>
      <c r="S3862" s="1" t="str">
        <f>TEXT(Table1[[#This Row],[Date Joined]],"YYYY")</f>
        <v>2017</v>
      </c>
    </row>
    <row r="3863" spans="1:19" x14ac:dyDescent="0.3">
      <c r="A3863" s="1" t="s">
        <v>3970</v>
      </c>
      <c r="B3863" s="1" t="s">
        <v>35</v>
      </c>
      <c r="C3863" s="1" t="s">
        <v>15</v>
      </c>
      <c r="D3863" s="2">
        <v>42</v>
      </c>
      <c r="E3863" s="1" t="s">
        <v>40</v>
      </c>
      <c r="F3863" s="1" t="s">
        <v>26</v>
      </c>
      <c r="G3863" s="28">
        <v>43090</v>
      </c>
      <c r="H3863" s="3">
        <v>62669.33</v>
      </c>
      <c r="I3863" s="1" t="s">
        <v>18</v>
      </c>
      <c r="J3863" s="1" t="s">
        <v>27</v>
      </c>
      <c r="K3863" s="1" t="s">
        <v>20</v>
      </c>
      <c r="L3863" s="1" t="s">
        <v>28</v>
      </c>
      <c r="M3863" s="1" t="s">
        <v>21</v>
      </c>
      <c r="N3863" s="1" t="s">
        <v>22</v>
      </c>
      <c r="O3863" s="1" t="s">
        <v>20</v>
      </c>
      <c r="P3863" s="1" t="str">
        <f>IFERROR( LOOKUP(Table1[[#This Row],[Age]],$AO$3:$AO$8,$AP$3:$AP$8), "Out of Range")</f>
        <v>35-45</v>
      </c>
      <c r="Q3863" s="1" t="str">
        <f>TEXT(Table1[[#This Row],[Date Joined]],"DD")</f>
        <v>21</v>
      </c>
      <c r="R3863" s="1" t="str">
        <f>TEXT(Table1[[#This Row],[Date Joined]],"MMM")</f>
        <v>Dec</v>
      </c>
      <c r="S3863" s="1" t="str">
        <f>TEXT(Table1[[#This Row],[Date Joined]],"YYYY")</f>
        <v>2017</v>
      </c>
    </row>
    <row r="3864" spans="1:19" x14ac:dyDescent="0.3">
      <c r="A3864" s="1" t="s">
        <v>3971</v>
      </c>
      <c r="B3864" s="1" t="s">
        <v>79</v>
      </c>
      <c r="C3864" s="1" t="s">
        <v>15</v>
      </c>
      <c r="D3864" s="2">
        <v>54</v>
      </c>
      <c r="E3864" s="1" t="s">
        <v>40</v>
      </c>
      <c r="F3864" s="1" t="s">
        <v>26</v>
      </c>
      <c r="G3864" s="28">
        <v>43090</v>
      </c>
      <c r="H3864" s="3">
        <v>44431.33</v>
      </c>
      <c r="I3864" s="1" t="s">
        <v>18</v>
      </c>
      <c r="J3864" s="1" t="s">
        <v>27</v>
      </c>
      <c r="K3864" s="1" t="s">
        <v>28</v>
      </c>
      <c r="L3864" s="1" t="s">
        <v>28</v>
      </c>
      <c r="M3864" s="1" t="s">
        <v>21</v>
      </c>
      <c r="N3864" s="1" t="s">
        <v>22</v>
      </c>
      <c r="O3864" s="1" t="s">
        <v>20</v>
      </c>
      <c r="P3864" s="1" t="str">
        <f>IFERROR( LOOKUP(Table1[[#This Row],[Age]],$AO$3:$AO$8,$AP$3:$AP$8), "Out of Range")</f>
        <v>45-55</v>
      </c>
      <c r="Q3864" s="1" t="str">
        <f>TEXT(Table1[[#This Row],[Date Joined]],"DD")</f>
        <v>21</v>
      </c>
      <c r="R3864" s="1" t="str">
        <f>TEXT(Table1[[#This Row],[Date Joined]],"MMM")</f>
        <v>Dec</v>
      </c>
      <c r="S3864" s="1" t="str">
        <f>TEXT(Table1[[#This Row],[Date Joined]],"YYYY")</f>
        <v>2017</v>
      </c>
    </row>
    <row r="3865" spans="1:19" x14ac:dyDescent="0.3">
      <c r="A3865" s="1" t="s">
        <v>3972</v>
      </c>
      <c r="B3865" s="1" t="s">
        <v>48</v>
      </c>
      <c r="C3865" s="1" t="s">
        <v>24</v>
      </c>
      <c r="D3865" s="2">
        <v>37</v>
      </c>
      <c r="E3865" s="1" t="s">
        <v>34</v>
      </c>
      <c r="F3865" s="1" t="s">
        <v>26</v>
      </c>
      <c r="G3865" s="28">
        <v>43090</v>
      </c>
      <c r="H3865" s="3">
        <v>151539.9</v>
      </c>
      <c r="I3865" s="1" t="s">
        <v>18</v>
      </c>
      <c r="J3865" s="1" t="s">
        <v>27</v>
      </c>
      <c r="K3865" s="1" t="s">
        <v>20</v>
      </c>
      <c r="L3865" s="1" t="s">
        <v>20</v>
      </c>
      <c r="M3865" s="1" t="s">
        <v>21</v>
      </c>
      <c r="N3865" s="1" t="s">
        <v>22</v>
      </c>
      <c r="O3865" s="1" t="s">
        <v>20</v>
      </c>
      <c r="P3865" s="1" t="str">
        <f>IFERROR( LOOKUP(Table1[[#This Row],[Age]],$AO$3:$AO$8,$AP$3:$AP$8), "Out of Range")</f>
        <v>35-45</v>
      </c>
      <c r="Q3865" s="1" t="str">
        <f>TEXT(Table1[[#This Row],[Date Joined]],"DD")</f>
        <v>21</v>
      </c>
      <c r="R3865" s="1" t="str">
        <f>TEXT(Table1[[#This Row],[Date Joined]],"MMM")</f>
        <v>Dec</v>
      </c>
      <c r="S3865" s="1" t="str">
        <f>TEXT(Table1[[#This Row],[Date Joined]],"YYYY")</f>
        <v>2017</v>
      </c>
    </row>
    <row r="3866" spans="1:19" x14ac:dyDescent="0.3">
      <c r="A3866" s="1" t="s">
        <v>3973</v>
      </c>
      <c r="B3866" s="1" t="s">
        <v>71</v>
      </c>
      <c r="C3866" s="1" t="s">
        <v>15</v>
      </c>
      <c r="D3866" s="2">
        <v>36</v>
      </c>
      <c r="E3866" s="1" t="s">
        <v>16</v>
      </c>
      <c r="F3866" s="1" t="s">
        <v>17</v>
      </c>
      <c r="G3866" s="28">
        <v>43091</v>
      </c>
      <c r="H3866" s="3">
        <v>11535.57</v>
      </c>
      <c r="I3866" s="1" t="s">
        <v>18</v>
      </c>
      <c r="J3866" s="1" t="s">
        <v>27</v>
      </c>
      <c r="K3866" s="1" t="s">
        <v>28</v>
      </c>
      <c r="L3866" s="1" t="s">
        <v>20</v>
      </c>
      <c r="M3866" s="1" t="s">
        <v>21</v>
      </c>
      <c r="N3866" s="1" t="s">
        <v>22</v>
      </c>
      <c r="O3866" s="1" t="s">
        <v>20</v>
      </c>
      <c r="P3866" s="1" t="str">
        <f>IFERROR( LOOKUP(Table1[[#This Row],[Age]],$AO$3:$AO$8,$AP$3:$AP$8), "Out of Range")</f>
        <v>35-45</v>
      </c>
      <c r="Q3866" s="1" t="str">
        <f>TEXT(Table1[[#This Row],[Date Joined]],"DD")</f>
        <v>22</v>
      </c>
      <c r="R3866" s="1" t="str">
        <f>TEXT(Table1[[#This Row],[Date Joined]],"MMM")</f>
        <v>Dec</v>
      </c>
      <c r="S3866" s="1" t="str">
        <f>TEXT(Table1[[#This Row],[Date Joined]],"YYYY")</f>
        <v>2017</v>
      </c>
    </row>
    <row r="3867" spans="1:19" x14ac:dyDescent="0.3">
      <c r="A3867" s="1" t="s">
        <v>3974</v>
      </c>
      <c r="B3867" s="1" t="s">
        <v>70</v>
      </c>
      <c r="C3867" s="1" t="s">
        <v>24</v>
      </c>
      <c r="D3867" s="2">
        <v>38</v>
      </c>
      <c r="E3867" s="1" t="s">
        <v>16</v>
      </c>
      <c r="F3867" s="1" t="s">
        <v>26</v>
      </c>
      <c r="G3867" s="28">
        <v>43091</v>
      </c>
      <c r="H3867" s="3">
        <v>140535.35999999999</v>
      </c>
      <c r="I3867" s="1" t="s">
        <v>18</v>
      </c>
      <c r="J3867" s="1" t="s">
        <v>27</v>
      </c>
      <c r="K3867" s="1" t="s">
        <v>28</v>
      </c>
      <c r="L3867" s="1" t="s">
        <v>20</v>
      </c>
      <c r="M3867" s="1" t="s">
        <v>21</v>
      </c>
      <c r="N3867" s="1" t="s">
        <v>22</v>
      </c>
      <c r="O3867" s="1" t="s">
        <v>20</v>
      </c>
      <c r="P3867" s="1" t="str">
        <f>IFERROR( LOOKUP(Table1[[#This Row],[Age]],$AO$3:$AO$8,$AP$3:$AP$8), "Out of Range")</f>
        <v>35-45</v>
      </c>
      <c r="Q3867" s="1" t="str">
        <f>TEXT(Table1[[#This Row],[Date Joined]],"DD")</f>
        <v>22</v>
      </c>
      <c r="R3867" s="1" t="str">
        <f>TEXT(Table1[[#This Row],[Date Joined]],"MMM")</f>
        <v>Dec</v>
      </c>
      <c r="S3867" s="1" t="str">
        <f>TEXT(Table1[[#This Row],[Date Joined]],"YYYY")</f>
        <v>2017</v>
      </c>
    </row>
    <row r="3868" spans="1:19" x14ac:dyDescent="0.3">
      <c r="A3868" s="1" t="s">
        <v>3155</v>
      </c>
      <c r="B3868" s="1" t="s">
        <v>63</v>
      </c>
      <c r="C3868" s="1" t="s">
        <v>15</v>
      </c>
      <c r="D3868" s="2">
        <v>33</v>
      </c>
      <c r="E3868" s="1" t="s">
        <v>16</v>
      </c>
      <c r="F3868" s="1" t="s">
        <v>17</v>
      </c>
      <c r="G3868" s="28">
        <v>43046</v>
      </c>
      <c r="H3868" s="3">
        <v>45114.19</v>
      </c>
      <c r="I3868" s="1" t="s">
        <v>18</v>
      </c>
      <c r="J3868" s="1" t="s">
        <v>19</v>
      </c>
      <c r="K3868" s="1" t="s">
        <v>20</v>
      </c>
      <c r="L3868" s="1" t="s">
        <v>28</v>
      </c>
      <c r="M3868" s="1" t="s">
        <v>21</v>
      </c>
      <c r="N3868" s="1" t="s">
        <v>22</v>
      </c>
      <c r="O3868" s="1" t="s">
        <v>20</v>
      </c>
      <c r="P3868" s="1" t="str">
        <f>IFERROR( LOOKUP(Table1[[#This Row],[Age]],$AO$3:$AO$8,$AP$3:$AP$8), "Out of Range")</f>
        <v>26-35</v>
      </c>
      <c r="Q3868" s="1" t="str">
        <f>TEXT(Table1[[#This Row],[Date Joined]],"DD")</f>
        <v>07</v>
      </c>
      <c r="R3868" s="1" t="str">
        <f>TEXT(Table1[[#This Row],[Date Joined]],"MMM")</f>
        <v>Nov</v>
      </c>
      <c r="S3868" s="1" t="str">
        <f>TEXT(Table1[[#This Row],[Date Joined]],"YYYY")</f>
        <v>2017</v>
      </c>
    </row>
    <row r="3869" spans="1:19" x14ac:dyDescent="0.3">
      <c r="A3869" s="1" t="s">
        <v>3976</v>
      </c>
      <c r="B3869" s="1" t="s">
        <v>84</v>
      </c>
      <c r="C3869" s="1" t="s">
        <v>15</v>
      </c>
      <c r="D3869" s="2">
        <v>37</v>
      </c>
      <c r="E3869" s="1" t="s">
        <v>16</v>
      </c>
      <c r="F3869" s="1" t="s">
        <v>26</v>
      </c>
      <c r="G3869" s="28">
        <v>43091</v>
      </c>
      <c r="H3869" s="3">
        <v>25866.240000000002</v>
      </c>
      <c r="I3869" s="1" t="s">
        <v>18</v>
      </c>
      <c r="J3869" s="1" t="s">
        <v>32</v>
      </c>
      <c r="K3869" s="1" t="s">
        <v>20</v>
      </c>
      <c r="L3869" s="1" t="s">
        <v>20</v>
      </c>
      <c r="M3869" s="1" t="s">
        <v>21</v>
      </c>
      <c r="N3869" s="1" t="s">
        <v>22</v>
      </c>
      <c r="O3869" s="1" t="s">
        <v>20</v>
      </c>
      <c r="P3869" s="1" t="str">
        <f>IFERROR( LOOKUP(Table1[[#This Row],[Age]],$AO$3:$AO$8,$AP$3:$AP$8), "Out of Range")</f>
        <v>35-45</v>
      </c>
      <c r="Q3869" s="1" t="str">
        <f>TEXT(Table1[[#This Row],[Date Joined]],"DD")</f>
        <v>22</v>
      </c>
      <c r="R3869" s="1" t="str">
        <f>TEXT(Table1[[#This Row],[Date Joined]],"MMM")</f>
        <v>Dec</v>
      </c>
      <c r="S3869" s="1" t="str">
        <f>TEXT(Table1[[#This Row],[Date Joined]],"YYYY")</f>
        <v>2017</v>
      </c>
    </row>
    <row r="3870" spans="1:19" x14ac:dyDescent="0.3">
      <c r="A3870" s="1" t="s">
        <v>3164</v>
      </c>
      <c r="B3870" s="1" t="s">
        <v>101</v>
      </c>
      <c r="C3870" s="1" t="s">
        <v>24</v>
      </c>
      <c r="D3870" s="2">
        <v>33</v>
      </c>
      <c r="E3870" s="1" t="s">
        <v>16</v>
      </c>
      <c r="F3870" s="1" t="s">
        <v>17</v>
      </c>
      <c r="G3870" s="28">
        <v>43047</v>
      </c>
      <c r="H3870" s="3">
        <v>96390.9</v>
      </c>
      <c r="I3870" s="1" t="s">
        <v>18</v>
      </c>
      <c r="J3870" s="1" t="s">
        <v>27</v>
      </c>
      <c r="K3870" s="1" t="s">
        <v>20</v>
      </c>
      <c r="L3870" s="1" t="s">
        <v>28</v>
      </c>
      <c r="M3870" s="1" t="s">
        <v>21</v>
      </c>
      <c r="N3870" s="1" t="s">
        <v>22</v>
      </c>
      <c r="O3870" s="1" t="s">
        <v>20</v>
      </c>
      <c r="P3870" s="1" t="str">
        <f>IFERROR( LOOKUP(Table1[[#This Row],[Age]],$AO$3:$AO$8,$AP$3:$AP$8), "Out of Range")</f>
        <v>26-35</v>
      </c>
      <c r="Q3870" s="1" t="str">
        <f>TEXT(Table1[[#This Row],[Date Joined]],"DD")</f>
        <v>08</v>
      </c>
      <c r="R3870" s="1" t="str">
        <f>TEXT(Table1[[#This Row],[Date Joined]],"MMM")</f>
        <v>Nov</v>
      </c>
      <c r="S3870" s="1" t="str">
        <f>TEXT(Table1[[#This Row],[Date Joined]],"YYYY")</f>
        <v>2017</v>
      </c>
    </row>
    <row r="3871" spans="1:19" x14ac:dyDescent="0.3">
      <c r="A3871" s="1" t="s">
        <v>3978</v>
      </c>
      <c r="B3871" s="1" t="s">
        <v>73</v>
      </c>
      <c r="C3871" s="1" t="s">
        <v>24</v>
      </c>
      <c r="D3871" s="2">
        <v>60</v>
      </c>
      <c r="E3871" s="1" t="s">
        <v>40</v>
      </c>
      <c r="F3871" s="1" t="s">
        <v>41</v>
      </c>
      <c r="G3871" s="28">
        <v>43091</v>
      </c>
      <c r="H3871" s="3">
        <v>42597.24</v>
      </c>
      <c r="I3871" s="1" t="s">
        <v>49</v>
      </c>
      <c r="J3871" s="1" t="s">
        <v>32</v>
      </c>
      <c r="K3871" s="1" t="s">
        <v>20</v>
      </c>
      <c r="L3871" s="1" t="s">
        <v>20</v>
      </c>
      <c r="M3871" s="1" t="s">
        <v>21</v>
      </c>
      <c r="N3871" s="1" t="s">
        <v>29</v>
      </c>
      <c r="O3871" s="1" t="s">
        <v>20</v>
      </c>
      <c r="P3871" s="1" t="str">
        <f>IFERROR( LOOKUP(Table1[[#This Row],[Age]],$AO$3:$AO$8,$AP$3:$AP$8), "Out of Range")</f>
        <v>55-65</v>
      </c>
      <c r="Q3871" s="1" t="str">
        <f>TEXT(Table1[[#This Row],[Date Joined]],"DD")</f>
        <v>22</v>
      </c>
      <c r="R3871" s="1" t="str">
        <f>TEXT(Table1[[#This Row],[Date Joined]],"MMM")</f>
        <v>Dec</v>
      </c>
      <c r="S3871" s="1" t="str">
        <f>TEXT(Table1[[#This Row],[Date Joined]],"YYYY")</f>
        <v>2017</v>
      </c>
    </row>
    <row r="3872" spans="1:19" x14ac:dyDescent="0.3">
      <c r="A3872" s="1" t="s">
        <v>3979</v>
      </c>
      <c r="B3872" s="1" t="s">
        <v>72</v>
      </c>
      <c r="C3872" s="1" t="s">
        <v>24</v>
      </c>
      <c r="D3872" s="2">
        <v>44</v>
      </c>
      <c r="E3872" s="1" t="s">
        <v>40</v>
      </c>
      <c r="F3872" s="1" t="s">
        <v>41</v>
      </c>
      <c r="G3872" s="28">
        <v>43091</v>
      </c>
      <c r="H3872" s="3">
        <v>21842.34</v>
      </c>
      <c r="I3872" s="1" t="s">
        <v>31</v>
      </c>
      <c r="J3872" s="1" t="s">
        <v>19</v>
      </c>
      <c r="K3872" s="1" t="s">
        <v>20</v>
      </c>
      <c r="L3872" s="1" t="s">
        <v>20</v>
      </c>
      <c r="M3872" s="1" t="s">
        <v>21</v>
      </c>
      <c r="N3872" s="1" t="s">
        <v>22</v>
      </c>
      <c r="O3872" s="1" t="s">
        <v>20</v>
      </c>
      <c r="P3872" s="1" t="str">
        <f>IFERROR( LOOKUP(Table1[[#This Row],[Age]],$AO$3:$AO$8,$AP$3:$AP$8), "Out of Range")</f>
        <v>35-45</v>
      </c>
      <c r="Q3872" s="1" t="str">
        <f>TEXT(Table1[[#This Row],[Date Joined]],"DD")</f>
        <v>22</v>
      </c>
      <c r="R3872" s="1" t="str">
        <f>TEXT(Table1[[#This Row],[Date Joined]],"MMM")</f>
        <v>Dec</v>
      </c>
      <c r="S3872" s="1" t="str">
        <f>TEXT(Table1[[#This Row],[Date Joined]],"YYYY")</f>
        <v>2017</v>
      </c>
    </row>
    <row r="3873" spans="1:19" x14ac:dyDescent="0.3">
      <c r="A3873" s="1" t="s">
        <v>3980</v>
      </c>
      <c r="B3873" s="1" t="s">
        <v>14</v>
      </c>
      <c r="C3873" s="1" t="s">
        <v>15</v>
      </c>
      <c r="D3873" s="2">
        <v>45</v>
      </c>
      <c r="E3873" s="1" t="s">
        <v>34</v>
      </c>
      <c r="F3873" s="1" t="s">
        <v>17</v>
      </c>
      <c r="G3873" s="28">
        <v>43091</v>
      </c>
      <c r="H3873" s="3">
        <v>42510.84</v>
      </c>
      <c r="I3873" s="1" t="s">
        <v>18</v>
      </c>
      <c r="J3873" s="1" t="s">
        <v>27</v>
      </c>
      <c r="K3873" s="1" t="s">
        <v>28</v>
      </c>
      <c r="L3873" s="1" t="s">
        <v>20</v>
      </c>
      <c r="M3873" s="1" t="s">
        <v>22</v>
      </c>
      <c r="N3873" s="1" t="s">
        <v>22</v>
      </c>
      <c r="O3873" s="1" t="s">
        <v>20</v>
      </c>
      <c r="P3873" s="1" t="str">
        <f>IFERROR( LOOKUP(Table1[[#This Row],[Age]],$AO$3:$AO$8,$AP$3:$AP$8), "Out of Range")</f>
        <v>45-55</v>
      </c>
      <c r="Q3873" s="1" t="str">
        <f>TEXT(Table1[[#This Row],[Date Joined]],"DD")</f>
        <v>22</v>
      </c>
      <c r="R3873" s="1" t="str">
        <f>TEXT(Table1[[#This Row],[Date Joined]],"MMM")</f>
        <v>Dec</v>
      </c>
      <c r="S3873" s="1" t="str">
        <f>TEXT(Table1[[#This Row],[Date Joined]],"YYYY")</f>
        <v>2017</v>
      </c>
    </row>
    <row r="3874" spans="1:19" x14ac:dyDescent="0.3">
      <c r="A3874" s="1" t="s">
        <v>3981</v>
      </c>
      <c r="B3874" s="1" t="s">
        <v>102</v>
      </c>
      <c r="C3874" s="1" t="s">
        <v>15</v>
      </c>
      <c r="D3874" s="2">
        <v>38</v>
      </c>
      <c r="E3874" s="1" t="s">
        <v>16</v>
      </c>
      <c r="F3874" s="1" t="s">
        <v>17</v>
      </c>
      <c r="G3874" s="28">
        <v>43092</v>
      </c>
      <c r="H3874" s="3">
        <v>107986.6</v>
      </c>
      <c r="I3874" s="1" t="s">
        <v>31</v>
      </c>
      <c r="J3874" s="1" t="s">
        <v>27</v>
      </c>
      <c r="K3874" s="1" t="s">
        <v>28</v>
      </c>
      <c r="L3874" s="1" t="s">
        <v>20</v>
      </c>
      <c r="M3874" s="1" t="s">
        <v>21</v>
      </c>
      <c r="N3874" s="1" t="s">
        <v>22</v>
      </c>
      <c r="O3874" s="1" t="s">
        <v>20</v>
      </c>
      <c r="P3874" s="1" t="str">
        <f>IFERROR( LOOKUP(Table1[[#This Row],[Age]],$AO$3:$AO$8,$AP$3:$AP$8), "Out of Range")</f>
        <v>35-45</v>
      </c>
      <c r="Q3874" s="1" t="str">
        <f>TEXT(Table1[[#This Row],[Date Joined]],"DD")</f>
        <v>23</v>
      </c>
      <c r="R3874" s="1" t="str">
        <f>TEXT(Table1[[#This Row],[Date Joined]],"MMM")</f>
        <v>Dec</v>
      </c>
      <c r="S3874" s="1" t="str">
        <f>TEXT(Table1[[#This Row],[Date Joined]],"YYYY")</f>
        <v>2017</v>
      </c>
    </row>
    <row r="3875" spans="1:19" x14ac:dyDescent="0.3">
      <c r="A3875" s="1" t="s">
        <v>3982</v>
      </c>
      <c r="B3875" s="1" t="s">
        <v>58</v>
      </c>
      <c r="C3875" s="1" t="s">
        <v>24</v>
      </c>
      <c r="D3875" s="2">
        <v>34</v>
      </c>
      <c r="E3875" s="1" t="s">
        <v>16</v>
      </c>
      <c r="F3875" s="1" t="s">
        <v>26</v>
      </c>
      <c r="G3875" s="28">
        <v>43092</v>
      </c>
      <c r="H3875" s="3">
        <v>48804.54</v>
      </c>
      <c r="I3875" s="1" t="s">
        <v>18</v>
      </c>
      <c r="J3875" s="1" t="s">
        <v>22</v>
      </c>
      <c r="K3875" s="1" t="s">
        <v>20</v>
      </c>
      <c r="L3875" s="1" t="s">
        <v>20</v>
      </c>
      <c r="M3875" s="1" t="s">
        <v>22</v>
      </c>
      <c r="N3875" s="1" t="s">
        <v>22</v>
      </c>
      <c r="O3875" s="1" t="s">
        <v>20</v>
      </c>
      <c r="P3875" s="1" t="str">
        <f>IFERROR( LOOKUP(Table1[[#This Row],[Age]],$AO$3:$AO$8,$AP$3:$AP$8), "Out of Range")</f>
        <v>26-35</v>
      </c>
      <c r="Q3875" s="1" t="str">
        <f>TEXT(Table1[[#This Row],[Date Joined]],"DD")</f>
        <v>23</v>
      </c>
      <c r="R3875" s="1" t="str">
        <f>TEXT(Table1[[#This Row],[Date Joined]],"MMM")</f>
        <v>Dec</v>
      </c>
      <c r="S3875" s="1" t="str">
        <f>TEXT(Table1[[#This Row],[Date Joined]],"YYYY")</f>
        <v>2017</v>
      </c>
    </row>
    <row r="3876" spans="1:19" x14ac:dyDescent="0.3">
      <c r="A3876" s="1" t="s">
        <v>3983</v>
      </c>
      <c r="B3876" s="1" t="s">
        <v>79</v>
      </c>
      <c r="C3876" s="1" t="s">
        <v>24</v>
      </c>
      <c r="D3876" s="2">
        <v>37</v>
      </c>
      <c r="E3876" s="1" t="s">
        <v>16</v>
      </c>
      <c r="F3876" s="1" t="s">
        <v>17</v>
      </c>
      <c r="G3876" s="28">
        <v>43092</v>
      </c>
      <c r="H3876" s="3">
        <v>9118.2999999999993</v>
      </c>
      <c r="I3876" s="1" t="s">
        <v>31</v>
      </c>
      <c r="J3876" s="1" t="s">
        <v>32</v>
      </c>
      <c r="K3876" s="1" t="s">
        <v>20</v>
      </c>
      <c r="L3876" s="1" t="s">
        <v>20</v>
      </c>
      <c r="M3876" s="1" t="s">
        <v>21</v>
      </c>
      <c r="N3876" s="1" t="s">
        <v>69</v>
      </c>
      <c r="O3876" s="1" t="s">
        <v>28</v>
      </c>
      <c r="P3876" s="1" t="str">
        <f>IFERROR( LOOKUP(Table1[[#This Row],[Age]],$AO$3:$AO$8,$AP$3:$AP$8), "Out of Range")</f>
        <v>35-45</v>
      </c>
      <c r="Q3876" s="1" t="str">
        <f>TEXT(Table1[[#This Row],[Date Joined]],"DD")</f>
        <v>23</v>
      </c>
      <c r="R3876" s="1" t="str">
        <f>TEXT(Table1[[#This Row],[Date Joined]],"MMM")</f>
        <v>Dec</v>
      </c>
      <c r="S3876" s="1" t="str">
        <f>TEXT(Table1[[#This Row],[Date Joined]],"YYYY")</f>
        <v>2017</v>
      </c>
    </row>
    <row r="3877" spans="1:19" x14ac:dyDescent="0.3">
      <c r="A3877" s="1" t="s">
        <v>3219</v>
      </c>
      <c r="B3877" s="1" t="s">
        <v>36</v>
      </c>
      <c r="C3877" s="1" t="s">
        <v>15</v>
      </c>
      <c r="D3877" s="2">
        <v>33</v>
      </c>
      <c r="E3877" s="1" t="s">
        <v>16</v>
      </c>
      <c r="F3877" s="1" t="s">
        <v>41</v>
      </c>
      <c r="G3877" s="28">
        <v>43050</v>
      </c>
      <c r="H3877" s="3">
        <v>3892.97</v>
      </c>
      <c r="I3877" s="1" t="s">
        <v>18</v>
      </c>
      <c r="J3877" s="1" t="s">
        <v>27</v>
      </c>
      <c r="K3877" s="1" t="s">
        <v>28</v>
      </c>
      <c r="L3877" s="1" t="s">
        <v>20</v>
      </c>
      <c r="M3877" s="1" t="s">
        <v>22</v>
      </c>
      <c r="N3877" s="1" t="s">
        <v>22</v>
      </c>
      <c r="O3877" s="1" t="s">
        <v>20</v>
      </c>
      <c r="P3877" s="1" t="str">
        <f>IFERROR( LOOKUP(Table1[[#This Row],[Age]],$AO$3:$AO$8,$AP$3:$AP$8), "Out of Range")</f>
        <v>26-35</v>
      </c>
      <c r="Q3877" s="1" t="str">
        <f>TEXT(Table1[[#This Row],[Date Joined]],"DD")</f>
        <v>11</v>
      </c>
      <c r="R3877" s="1" t="str">
        <f>TEXT(Table1[[#This Row],[Date Joined]],"MMM")</f>
        <v>Nov</v>
      </c>
      <c r="S3877" s="1" t="str">
        <f>TEXT(Table1[[#This Row],[Date Joined]],"YYYY")</f>
        <v>2017</v>
      </c>
    </row>
    <row r="3878" spans="1:19" x14ac:dyDescent="0.3">
      <c r="A3878" s="1" t="s">
        <v>3268</v>
      </c>
      <c r="B3878" s="1" t="s">
        <v>14</v>
      </c>
      <c r="C3878" s="1" t="s">
        <v>24</v>
      </c>
      <c r="D3878" s="2">
        <v>33</v>
      </c>
      <c r="E3878" s="1" t="s">
        <v>16</v>
      </c>
      <c r="F3878" s="1" t="s">
        <v>17</v>
      </c>
      <c r="G3878" s="28">
        <v>43053</v>
      </c>
      <c r="H3878" s="3">
        <v>32648.82</v>
      </c>
      <c r="I3878" s="1" t="s">
        <v>18</v>
      </c>
      <c r="J3878" s="1" t="s">
        <v>27</v>
      </c>
      <c r="K3878" s="1" t="s">
        <v>28</v>
      </c>
      <c r="L3878" s="1" t="s">
        <v>20</v>
      </c>
      <c r="M3878" s="1" t="s">
        <v>21</v>
      </c>
      <c r="N3878" s="1" t="s">
        <v>29</v>
      </c>
      <c r="O3878" s="1" t="s">
        <v>20</v>
      </c>
      <c r="P3878" s="1" t="str">
        <f>IFERROR( LOOKUP(Table1[[#This Row],[Age]],$AO$3:$AO$8,$AP$3:$AP$8), "Out of Range")</f>
        <v>26-35</v>
      </c>
      <c r="Q3878" s="1" t="str">
        <f>TEXT(Table1[[#This Row],[Date Joined]],"DD")</f>
        <v>14</v>
      </c>
      <c r="R3878" s="1" t="str">
        <f>TEXT(Table1[[#This Row],[Date Joined]],"MMM")</f>
        <v>Nov</v>
      </c>
      <c r="S3878" s="1" t="str">
        <f>TEXT(Table1[[#This Row],[Date Joined]],"YYYY")</f>
        <v>2017</v>
      </c>
    </row>
    <row r="3879" spans="1:19" x14ac:dyDescent="0.3">
      <c r="A3879" s="1" t="s">
        <v>3497</v>
      </c>
      <c r="B3879" s="1" t="s">
        <v>36</v>
      </c>
      <c r="C3879" s="1" t="s">
        <v>24</v>
      </c>
      <c r="D3879" s="2">
        <v>33</v>
      </c>
      <c r="E3879" s="1" t="s">
        <v>16</v>
      </c>
      <c r="F3879" s="1" t="s">
        <v>26</v>
      </c>
      <c r="G3879" s="28">
        <v>43066</v>
      </c>
      <c r="H3879" s="3">
        <v>59977.69</v>
      </c>
      <c r="I3879" s="1" t="s">
        <v>18</v>
      </c>
      <c r="J3879" s="1" t="s">
        <v>27</v>
      </c>
      <c r="K3879" s="1" t="s">
        <v>28</v>
      </c>
      <c r="L3879" s="1" t="s">
        <v>28</v>
      </c>
      <c r="M3879" s="1" t="s">
        <v>21</v>
      </c>
      <c r="N3879" s="1" t="s">
        <v>22</v>
      </c>
      <c r="O3879" s="1" t="s">
        <v>20</v>
      </c>
      <c r="P3879" s="1" t="str">
        <f>IFERROR( LOOKUP(Table1[[#This Row],[Age]],$AO$3:$AO$8,$AP$3:$AP$8), "Out of Range")</f>
        <v>26-35</v>
      </c>
      <c r="Q3879" s="1" t="str">
        <f>TEXT(Table1[[#This Row],[Date Joined]],"DD")</f>
        <v>27</v>
      </c>
      <c r="R3879" s="1" t="str">
        <f>TEXT(Table1[[#This Row],[Date Joined]],"MMM")</f>
        <v>Nov</v>
      </c>
      <c r="S3879" s="1" t="str">
        <f>TEXT(Table1[[#This Row],[Date Joined]],"YYYY")</f>
        <v>2017</v>
      </c>
    </row>
    <row r="3880" spans="1:19" x14ac:dyDescent="0.3">
      <c r="A3880" s="1" t="s">
        <v>3987</v>
      </c>
      <c r="B3880" s="1" t="s">
        <v>86</v>
      </c>
      <c r="C3880" s="1" t="s">
        <v>24</v>
      </c>
      <c r="D3880" s="2">
        <v>36</v>
      </c>
      <c r="E3880" s="1" t="s">
        <v>16</v>
      </c>
      <c r="F3880" s="1" t="s">
        <v>17</v>
      </c>
      <c r="G3880" s="28">
        <v>43092</v>
      </c>
      <c r="H3880" s="3">
        <v>56244.36</v>
      </c>
      <c r="I3880" s="1" t="s">
        <v>31</v>
      </c>
      <c r="J3880" s="1" t="s">
        <v>27</v>
      </c>
      <c r="K3880" s="1" t="s">
        <v>28</v>
      </c>
      <c r="L3880" s="1" t="s">
        <v>20</v>
      </c>
      <c r="M3880" s="1" t="s">
        <v>22</v>
      </c>
      <c r="N3880" s="1" t="s">
        <v>22</v>
      </c>
      <c r="O3880" s="1" t="s">
        <v>20</v>
      </c>
      <c r="P3880" s="1" t="str">
        <f>IFERROR( LOOKUP(Table1[[#This Row],[Age]],$AO$3:$AO$8,$AP$3:$AP$8), "Out of Range")</f>
        <v>35-45</v>
      </c>
      <c r="Q3880" s="1" t="str">
        <f>TEXT(Table1[[#This Row],[Date Joined]],"DD")</f>
        <v>23</v>
      </c>
      <c r="R3880" s="1" t="str">
        <f>TEXT(Table1[[#This Row],[Date Joined]],"MMM")</f>
        <v>Dec</v>
      </c>
      <c r="S3880" s="1" t="str">
        <f>TEXT(Table1[[#This Row],[Date Joined]],"YYYY")</f>
        <v>2017</v>
      </c>
    </row>
    <row r="3881" spans="1:19" x14ac:dyDescent="0.3">
      <c r="A3881" s="1" t="s">
        <v>3988</v>
      </c>
      <c r="B3881" s="1" t="s">
        <v>57</v>
      </c>
      <c r="C3881" s="1" t="s">
        <v>15</v>
      </c>
      <c r="D3881" s="2">
        <v>21</v>
      </c>
      <c r="E3881" s="1" t="s">
        <v>16</v>
      </c>
      <c r="F3881" s="1" t="s">
        <v>17</v>
      </c>
      <c r="G3881" s="28">
        <v>43092</v>
      </c>
      <c r="H3881" s="3">
        <v>27622.57</v>
      </c>
      <c r="I3881" s="1" t="s">
        <v>31</v>
      </c>
      <c r="J3881" s="1" t="s">
        <v>32</v>
      </c>
      <c r="K3881" s="1" t="s">
        <v>20</v>
      </c>
      <c r="L3881" s="1" t="s">
        <v>20</v>
      </c>
      <c r="M3881" s="1" t="s">
        <v>21</v>
      </c>
      <c r="N3881" s="1" t="s">
        <v>22</v>
      </c>
      <c r="O3881" s="1" t="s">
        <v>20</v>
      </c>
      <c r="P3881" s="1" t="str">
        <f>IFERROR( LOOKUP(Table1[[#This Row],[Age]],$AO$3:$AO$8,$AP$3:$AP$8), "Out of Range")</f>
        <v>15-25</v>
      </c>
      <c r="Q3881" s="1" t="str">
        <f>TEXT(Table1[[#This Row],[Date Joined]],"DD")</f>
        <v>23</v>
      </c>
      <c r="R3881" s="1" t="str">
        <f>TEXT(Table1[[#This Row],[Date Joined]],"MMM")</f>
        <v>Dec</v>
      </c>
      <c r="S3881" s="1" t="str">
        <f>TEXT(Table1[[#This Row],[Date Joined]],"YYYY")</f>
        <v>2017</v>
      </c>
    </row>
    <row r="3882" spans="1:19" x14ac:dyDescent="0.3">
      <c r="A3882" s="1" t="s">
        <v>3989</v>
      </c>
      <c r="B3882" s="1" t="s">
        <v>57</v>
      </c>
      <c r="C3882" s="1" t="s">
        <v>24</v>
      </c>
      <c r="D3882" s="2">
        <v>36</v>
      </c>
      <c r="E3882" s="1" t="s">
        <v>16</v>
      </c>
      <c r="F3882" s="1" t="s">
        <v>17</v>
      </c>
      <c r="G3882" s="28">
        <v>43092</v>
      </c>
      <c r="H3882" s="3">
        <v>70733.69</v>
      </c>
      <c r="I3882" s="1" t="s">
        <v>31</v>
      </c>
      <c r="J3882" s="1" t="s">
        <v>32</v>
      </c>
      <c r="K3882" s="1" t="s">
        <v>28</v>
      </c>
      <c r="L3882" s="1" t="s">
        <v>20</v>
      </c>
      <c r="M3882" s="1" t="s">
        <v>22</v>
      </c>
      <c r="N3882" s="1" t="s">
        <v>22</v>
      </c>
      <c r="O3882" s="1" t="s">
        <v>20</v>
      </c>
      <c r="P3882" s="1" t="str">
        <f>IFERROR( LOOKUP(Table1[[#This Row],[Age]],$AO$3:$AO$8,$AP$3:$AP$8), "Out of Range")</f>
        <v>35-45</v>
      </c>
      <c r="Q3882" s="1" t="str">
        <f>TEXT(Table1[[#This Row],[Date Joined]],"DD")</f>
        <v>23</v>
      </c>
      <c r="R3882" s="1" t="str">
        <f>TEXT(Table1[[#This Row],[Date Joined]],"MMM")</f>
        <v>Dec</v>
      </c>
      <c r="S3882" s="1" t="str">
        <f>TEXT(Table1[[#This Row],[Date Joined]],"YYYY")</f>
        <v>2017</v>
      </c>
    </row>
    <row r="3883" spans="1:19" x14ac:dyDescent="0.3">
      <c r="A3883" s="1" t="s">
        <v>3990</v>
      </c>
      <c r="B3883" s="1" t="s">
        <v>42</v>
      </c>
      <c r="C3883" s="1" t="s">
        <v>24</v>
      </c>
      <c r="D3883" s="2">
        <v>35</v>
      </c>
      <c r="E3883" s="1" t="s">
        <v>16</v>
      </c>
      <c r="F3883" s="1" t="s">
        <v>26</v>
      </c>
      <c r="G3883" s="28">
        <v>43092</v>
      </c>
      <c r="H3883" s="3">
        <v>249.54</v>
      </c>
      <c r="I3883" s="1" t="s">
        <v>31</v>
      </c>
      <c r="J3883" s="1" t="s">
        <v>27</v>
      </c>
      <c r="K3883" s="1" t="s">
        <v>20</v>
      </c>
      <c r="L3883" s="1" t="s">
        <v>20</v>
      </c>
      <c r="M3883" s="1" t="s">
        <v>53</v>
      </c>
      <c r="N3883" s="1" t="s">
        <v>22</v>
      </c>
      <c r="O3883" s="1" t="s">
        <v>28</v>
      </c>
      <c r="P3883" s="1" t="str">
        <f>IFERROR( LOOKUP(Table1[[#This Row],[Age]],$AO$3:$AO$8,$AP$3:$AP$8), "Out of Range")</f>
        <v>35-45</v>
      </c>
      <c r="Q3883" s="1" t="str">
        <f>TEXT(Table1[[#This Row],[Date Joined]],"DD")</f>
        <v>23</v>
      </c>
      <c r="R3883" s="1" t="str">
        <f>TEXT(Table1[[#This Row],[Date Joined]],"MMM")</f>
        <v>Dec</v>
      </c>
      <c r="S3883" s="1" t="str">
        <f>TEXT(Table1[[#This Row],[Date Joined]],"YYYY")</f>
        <v>2017</v>
      </c>
    </row>
    <row r="3884" spans="1:19" x14ac:dyDescent="0.3">
      <c r="A3884" s="1" t="s">
        <v>3991</v>
      </c>
      <c r="B3884" s="1" t="s">
        <v>67</v>
      </c>
      <c r="C3884" s="1" t="s">
        <v>15</v>
      </c>
      <c r="D3884" s="2">
        <v>38</v>
      </c>
      <c r="E3884" s="1" t="s">
        <v>16</v>
      </c>
      <c r="F3884" s="1" t="s">
        <v>17</v>
      </c>
      <c r="G3884" s="28">
        <v>43092</v>
      </c>
      <c r="H3884" s="3">
        <v>41766.160000000003</v>
      </c>
      <c r="I3884" s="1" t="s">
        <v>18</v>
      </c>
      <c r="J3884" s="1" t="s">
        <v>32</v>
      </c>
      <c r="K3884" s="1" t="s">
        <v>28</v>
      </c>
      <c r="L3884" s="1" t="s">
        <v>20</v>
      </c>
      <c r="M3884" s="1" t="s">
        <v>21</v>
      </c>
      <c r="N3884" s="1" t="s">
        <v>22</v>
      </c>
      <c r="O3884" s="1" t="s">
        <v>20</v>
      </c>
      <c r="P3884" s="1" t="str">
        <f>IFERROR( LOOKUP(Table1[[#This Row],[Age]],$AO$3:$AO$8,$AP$3:$AP$8), "Out of Range")</f>
        <v>35-45</v>
      </c>
      <c r="Q3884" s="1" t="str">
        <f>TEXT(Table1[[#This Row],[Date Joined]],"DD")</f>
        <v>23</v>
      </c>
      <c r="R3884" s="1" t="str">
        <f>TEXT(Table1[[#This Row],[Date Joined]],"MMM")</f>
        <v>Dec</v>
      </c>
      <c r="S3884" s="1" t="str">
        <f>TEXT(Table1[[#This Row],[Date Joined]],"YYYY")</f>
        <v>2017</v>
      </c>
    </row>
    <row r="3885" spans="1:19" x14ac:dyDescent="0.3">
      <c r="A3885" s="1" t="s">
        <v>3500</v>
      </c>
      <c r="B3885" s="1" t="s">
        <v>88</v>
      </c>
      <c r="C3885" s="1" t="s">
        <v>15</v>
      </c>
      <c r="D3885" s="2">
        <v>33</v>
      </c>
      <c r="E3885" s="1" t="s">
        <v>16</v>
      </c>
      <c r="F3885" s="1" t="s">
        <v>17</v>
      </c>
      <c r="G3885" s="28">
        <v>43066</v>
      </c>
      <c r="H3885" s="3">
        <v>31975.33</v>
      </c>
      <c r="I3885" s="1" t="s">
        <v>18</v>
      </c>
      <c r="J3885" s="1" t="s">
        <v>22</v>
      </c>
      <c r="K3885" s="1" t="s">
        <v>28</v>
      </c>
      <c r="L3885" s="1" t="s">
        <v>20</v>
      </c>
      <c r="M3885" s="1" t="s">
        <v>22</v>
      </c>
      <c r="N3885" s="1" t="s">
        <v>22</v>
      </c>
      <c r="O3885" s="1" t="s">
        <v>20</v>
      </c>
      <c r="P3885" s="1" t="str">
        <f>IFERROR( LOOKUP(Table1[[#This Row],[Age]],$AO$3:$AO$8,$AP$3:$AP$8), "Out of Range")</f>
        <v>26-35</v>
      </c>
      <c r="Q3885" s="1" t="str">
        <f>TEXT(Table1[[#This Row],[Date Joined]],"DD")</f>
        <v>27</v>
      </c>
      <c r="R3885" s="1" t="str">
        <f>TEXT(Table1[[#This Row],[Date Joined]],"MMM")</f>
        <v>Nov</v>
      </c>
      <c r="S3885" s="1" t="str">
        <f>TEXT(Table1[[#This Row],[Date Joined]],"YYYY")</f>
        <v>2017</v>
      </c>
    </row>
    <row r="3886" spans="1:19" x14ac:dyDescent="0.3">
      <c r="A3886" s="1" t="s">
        <v>3503</v>
      </c>
      <c r="B3886" s="1" t="s">
        <v>67</v>
      </c>
      <c r="C3886" s="1" t="s">
        <v>15</v>
      </c>
      <c r="D3886" s="2">
        <v>33</v>
      </c>
      <c r="E3886" s="1" t="s">
        <v>16</v>
      </c>
      <c r="F3886" s="1" t="s">
        <v>41</v>
      </c>
      <c r="G3886" s="28">
        <v>43066</v>
      </c>
      <c r="H3886" s="3">
        <v>11516.24</v>
      </c>
      <c r="I3886" s="1" t="s">
        <v>18</v>
      </c>
      <c r="J3886" s="1" t="s">
        <v>27</v>
      </c>
      <c r="K3886" s="1" t="s">
        <v>20</v>
      </c>
      <c r="L3886" s="1" t="s">
        <v>20</v>
      </c>
      <c r="M3886" s="1" t="s">
        <v>21</v>
      </c>
      <c r="N3886" s="1" t="s">
        <v>38</v>
      </c>
      <c r="O3886" s="1" t="s">
        <v>28</v>
      </c>
      <c r="P3886" s="1" t="str">
        <f>IFERROR( LOOKUP(Table1[[#This Row],[Age]],$AO$3:$AO$8,$AP$3:$AP$8), "Out of Range")</f>
        <v>26-35</v>
      </c>
      <c r="Q3886" s="1" t="str">
        <f>TEXT(Table1[[#This Row],[Date Joined]],"DD")</f>
        <v>27</v>
      </c>
      <c r="R3886" s="1" t="str">
        <f>TEXT(Table1[[#This Row],[Date Joined]],"MMM")</f>
        <v>Nov</v>
      </c>
      <c r="S3886" s="1" t="str">
        <f>TEXT(Table1[[#This Row],[Date Joined]],"YYYY")</f>
        <v>2017</v>
      </c>
    </row>
    <row r="3887" spans="1:19" x14ac:dyDescent="0.3">
      <c r="A3887" s="1" t="s">
        <v>3522</v>
      </c>
      <c r="B3887" s="1" t="s">
        <v>14</v>
      </c>
      <c r="C3887" s="1" t="s">
        <v>24</v>
      </c>
      <c r="D3887" s="2">
        <v>33</v>
      </c>
      <c r="E3887" s="1" t="s">
        <v>34</v>
      </c>
      <c r="F3887" s="1" t="s">
        <v>17</v>
      </c>
      <c r="G3887" s="28">
        <v>43066</v>
      </c>
      <c r="H3887" s="3">
        <v>106463.82</v>
      </c>
      <c r="I3887" s="1" t="s">
        <v>31</v>
      </c>
      <c r="J3887" s="1" t="s">
        <v>32</v>
      </c>
      <c r="K3887" s="1" t="s">
        <v>20</v>
      </c>
      <c r="L3887" s="1" t="s">
        <v>20</v>
      </c>
      <c r="M3887" s="1" t="s">
        <v>21</v>
      </c>
      <c r="N3887" s="1" t="s">
        <v>22</v>
      </c>
      <c r="O3887" s="1" t="s">
        <v>28</v>
      </c>
      <c r="P3887" s="1" t="str">
        <f>IFERROR( LOOKUP(Table1[[#This Row],[Age]],$AO$3:$AO$8,$AP$3:$AP$8), "Out of Range")</f>
        <v>26-35</v>
      </c>
      <c r="Q3887" s="1" t="str">
        <f>TEXT(Table1[[#This Row],[Date Joined]],"DD")</f>
        <v>27</v>
      </c>
      <c r="R3887" s="1" t="str">
        <f>TEXT(Table1[[#This Row],[Date Joined]],"MMM")</f>
        <v>Nov</v>
      </c>
      <c r="S3887" s="1" t="str">
        <f>TEXT(Table1[[#This Row],[Date Joined]],"YYYY")</f>
        <v>2017</v>
      </c>
    </row>
    <row r="3888" spans="1:19" x14ac:dyDescent="0.3">
      <c r="A3888" s="1" t="s">
        <v>3995</v>
      </c>
      <c r="B3888" s="1" t="s">
        <v>79</v>
      </c>
      <c r="C3888" s="1" t="s">
        <v>24</v>
      </c>
      <c r="D3888" s="2">
        <v>38</v>
      </c>
      <c r="E3888" s="1" t="s">
        <v>16</v>
      </c>
      <c r="F3888" s="1" t="s">
        <v>17</v>
      </c>
      <c r="G3888" s="28">
        <v>43092</v>
      </c>
      <c r="H3888" s="3">
        <v>45822.07</v>
      </c>
      <c r="I3888" s="1" t="s">
        <v>31</v>
      </c>
      <c r="J3888" s="1" t="s">
        <v>32</v>
      </c>
      <c r="K3888" s="1" t="s">
        <v>20</v>
      </c>
      <c r="L3888" s="1" t="s">
        <v>28</v>
      </c>
      <c r="M3888" s="1" t="s">
        <v>22</v>
      </c>
      <c r="N3888" s="1" t="s">
        <v>22</v>
      </c>
      <c r="O3888" s="1" t="s">
        <v>20</v>
      </c>
      <c r="P3888" s="1" t="str">
        <f>IFERROR( LOOKUP(Table1[[#This Row],[Age]],$AO$3:$AO$8,$AP$3:$AP$8), "Out of Range")</f>
        <v>35-45</v>
      </c>
      <c r="Q3888" s="1" t="str">
        <f>TEXT(Table1[[#This Row],[Date Joined]],"DD")</f>
        <v>23</v>
      </c>
      <c r="R3888" s="1" t="str">
        <f>TEXT(Table1[[#This Row],[Date Joined]],"MMM")</f>
        <v>Dec</v>
      </c>
      <c r="S3888" s="1" t="str">
        <f>TEXT(Table1[[#This Row],[Date Joined]],"YYYY")</f>
        <v>2017</v>
      </c>
    </row>
    <row r="3889" spans="1:19" x14ac:dyDescent="0.3">
      <c r="A3889" s="1" t="s">
        <v>3533</v>
      </c>
      <c r="B3889" s="1" t="s">
        <v>70</v>
      </c>
      <c r="C3889" s="1" t="s">
        <v>24</v>
      </c>
      <c r="D3889" s="2">
        <v>33</v>
      </c>
      <c r="E3889" s="1" t="s">
        <v>40</v>
      </c>
      <c r="F3889" s="1" t="s">
        <v>17</v>
      </c>
      <c r="G3889" s="28">
        <v>43067</v>
      </c>
      <c r="H3889" s="3">
        <v>629.78</v>
      </c>
      <c r="I3889" s="1" t="s">
        <v>18</v>
      </c>
      <c r="J3889" s="1" t="s">
        <v>27</v>
      </c>
      <c r="K3889" s="1" t="s">
        <v>20</v>
      </c>
      <c r="L3889" s="1" t="s">
        <v>20</v>
      </c>
      <c r="M3889" s="1" t="s">
        <v>21</v>
      </c>
      <c r="N3889" s="1" t="s">
        <v>22</v>
      </c>
      <c r="O3889" s="1" t="s">
        <v>28</v>
      </c>
      <c r="P3889" s="1" t="str">
        <f>IFERROR( LOOKUP(Table1[[#This Row],[Age]],$AO$3:$AO$8,$AP$3:$AP$8), "Out of Range")</f>
        <v>26-35</v>
      </c>
      <c r="Q3889" s="1" t="str">
        <f>TEXT(Table1[[#This Row],[Date Joined]],"DD")</f>
        <v>28</v>
      </c>
      <c r="R3889" s="1" t="str">
        <f>TEXT(Table1[[#This Row],[Date Joined]],"MMM")</f>
        <v>Nov</v>
      </c>
      <c r="S3889" s="1" t="str">
        <f>TEXT(Table1[[#This Row],[Date Joined]],"YYYY")</f>
        <v>2017</v>
      </c>
    </row>
    <row r="3890" spans="1:19" x14ac:dyDescent="0.3">
      <c r="A3890" s="1" t="s">
        <v>3997</v>
      </c>
      <c r="B3890" s="1" t="s">
        <v>68</v>
      </c>
      <c r="C3890" s="1" t="s">
        <v>24</v>
      </c>
      <c r="D3890" s="2">
        <v>36</v>
      </c>
      <c r="E3890" s="1" t="s">
        <v>16</v>
      </c>
      <c r="F3890" s="1" t="s">
        <v>17</v>
      </c>
      <c r="G3890" s="28">
        <v>43092</v>
      </c>
      <c r="H3890" s="3">
        <v>7262.81</v>
      </c>
      <c r="I3890" s="1" t="s">
        <v>49</v>
      </c>
      <c r="J3890" s="1" t="s">
        <v>27</v>
      </c>
      <c r="K3890" s="1" t="s">
        <v>20</v>
      </c>
      <c r="L3890" s="1" t="s">
        <v>20</v>
      </c>
      <c r="M3890" s="1" t="s">
        <v>21</v>
      </c>
      <c r="N3890" s="1" t="s">
        <v>22</v>
      </c>
      <c r="O3890" s="1" t="s">
        <v>20</v>
      </c>
      <c r="P3890" s="1" t="str">
        <f>IFERROR( LOOKUP(Table1[[#This Row],[Age]],$AO$3:$AO$8,$AP$3:$AP$8), "Out of Range")</f>
        <v>35-45</v>
      </c>
      <c r="Q3890" s="1" t="str">
        <f>TEXT(Table1[[#This Row],[Date Joined]],"DD")</f>
        <v>23</v>
      </c>
      <c r="R3890" s="1" t="str">
        <f>TEXT(Table1[[#This Row],[Date Joined]],"MMM")</f>
        <v>Dec</v>
      </c>
      <c r="S3890" s="1" t="str">
        <f>TEXT(Table1[[#This Row],[Date Joined]],"YYYY")</f>
        <v>2017</v>
      </c>
    </row>
    <row r="3891" spans="1:19" x14ac:dyDescent="0.3">
      <c r="A3891" s="1" t="s">
        <v>3998</v>
      </c>
      <c r="B3891" s="1" t="s">
        <v>89</v>
      </c>
      <c r="C3891" s="1" t="s">
        <v>15</v>
      </c>
      <c r="D3891" s="2">
        <v>40</v>
      </c>
      <c r="E3891" s="1" t="s">
        <v>16</v>
      </c>
      <c r="F3891" s="1" t="s">
        <v>17</v>
      </c>
      <c r="G3891" s="28">
        <v>43092</v>
      </c>
      <c r="H3891" s="3">
        <v>94507.1</v>
      </c>
      <c r="I3891" s="1" t="s">
        <v>31</v>
      </c>
      <c r="J3891" s="1" t="s">
        <v>32</v>
      </c>
      <c r="K3891" s="1" t="s">
        <v>20</v>
      </c>
      <c r="L3891" s="1" t="s">
        <v>20</v>
      </c>
      <c r="M3891" s="1" t="s">
        <v>53</v>
      </c>
      <c r="N3891" s="1" t="s">
        <v>38</v>
      </c>
      <c r="O3891" s="1" t="s">
        <v>28</v>
      </c>
      <c r="P3891" s="1" t="str">
        <f>IFERROR( LOOKUP(Table1[[#This Row],[Age]],$AO$3:$AO$8,$AP$3:$AP$8), "Out of Range")</f>
        <v>35-45</v>
      </c>
      <c r="Q3891" s="1" t="str">
        <f>TEXT(Table1[[#This Row],[Date Joined]],"DD")</f>
        <v>23</v>
      </c>
      <c r="R3891" s="1" t="str">
        <f>TEXT(Table1[[#This Row],[Date Joined]],"MMM")</f>
        <v>Dec</v>
      </c>
      <c r="S3891" s="1" t="str">
        <f>TEXT(Table1[[#This Row],[Date Joined]],"YYYY")</f>
        <v>2017</v>
      </c>
    </row>
    <row r="3892" spans="1:19" x14ac:dyDescent="0.3">
      <c r="A3892" s="1" t="s">
        <v>3999</v>
      </c>
      <c r="B3892" s="1" t="s">
        <v>96</v>
      </c>
      <c r="C3892" s="1" t="s">
        <v>24</v>
      </c>
      <c r="D3892" s="2">
        <v>37</v>
      </c>
      <c r="E3892" s="1" t="s">
        <v>16</v>
      </c>
      <c r="F3892" s="1" t="s">
        <v>17</v>
      </c>
      <c r="G3892" s="28">
        <v>43092</v>
      </c>
      <c r="H3892" s="3">
        <v>59213.21</v>
      </c>
      <c r="I3892" s="1" t="s">
        <v>49</v>
      </c>
      <c r="J3892" s="1" t="s">
        <v>19</v>
      </c>
      <c r="K3892" s="1" t="s">
        <v>28</v>
      </c>
      <c r="L3892" s="1" t="s">
        <v>20</v>
      </c>
      <c r="M3892" s="1" t="s">
        <v>21</v>
      </c>
      <c r="N3892" s="1" t="s">
        <v>69</v>
      </c>
      <c r="O3892" s="1" t="s">
        <v>28</v>
      </c>
      <c r="P3892" s="1" t="str">
        <f>IFERROR( LOOKUP(Table1[[#This Row],[Age]],$AO$3:$AO$8,$AP$3:$AP$8), "Out of Range")</f>
        <v>35-45</v>
      </c>
      <c r="Q3892" s="1" t="str">
        <f>TEXT(Table1[[#This Row],[Date Joined]],"DD")</f>
        <v>23</v>
      </c>
      <c r="R3892" s="1" t="str">
        <f>TEXT(Table1[[#This Row],[Date Joined]],"MMM")</f>
        <v>Dec</v>
      </c>
      <c r="S3892" s="1" t="str">
        <f>TEXT(Table1[[#This Row],[Date Joined]],"YYYY")</f>
        <v>2017</v>
      </c>
    </row>
    <row r="3893" spans="1:19" x14ac:dyDescent="0.3">
      <c r="A3893" s="1" t="s">
        <v>4000</v>
      </c>
      <c r="B3893" s="1" t="s">
        <v>62</v>
      </c>
      <c r="C3893" s="1" t="s">
        <v>24</v>
      </c>
      <c r="D3893" s="2">
        <v>35</v>
      </c>
      <c r="E3893" s="1" t="s">
        <v>16</v>
      </c>
      <c r="F3893" s="1" t="s">
        <v>17</v>
      </c>
      <c r="G3893" s="28">
        <v>43092</v>
      </c>
      <c r="H3893" s="3">
        <v>38970.82</v>
      </c>
      <c r="I3893" s="1" t="s">
        <v>18</v>
      </c>
      <c r="J3893" s="1" t="s">
        <v>27</v>
      </c>
      <c r="K3893" s="1" t="s">
        <v>28</v>
      </c>
      <c r="L3893" s="1" t="s">
        <v>20</v>
      </c>
      <c r="M3893" s="1" t="s">
        <v>22</v>
      </c>
      <c r="N3893" s="1" t="s">
        <v>22</v>
      </c>
      <c r="O3893" s="1" t="s">
        <v>20</v>
      </c>
      <c r="P3893" s="1" t="str">
        <f>IFERROR( LOOKUP(Table1[[#This Row],[Age]],$AO$3:$AO$8,$AP$3:$AP$8), "Out of Range")</f>
        <v>35-45</v>
      </c>
      <c r="Q3893" s="1" t="str">
        <f>TEXT(Table1[[#This Row],[Date Joined]],"DD")</f>
        <v>23</v>
      </c>
      <c r="R3893" s="1" t="str">
        <f>TEXT(Table1[[#This Row],[Date Joined]],"MMM")</f>
        <v>Dec</v>
      </c>
      <c r="S3893" s="1" t="str">
        <f>TEXT(Table1[[#This Row],[Date Joined]],"YYYY")</f>
        <v>2017</v>
      </c>
    </row>
    <row r="3894" spans="1:19" x14ac:dyDescent="0.3">
      <c r="A3894" s="1" t="s">
        <v>4001</v>
      </c>
      <c r="B3894" s="1" t="s">
        <v>44</v>
      </c>
      <c r="C3894" s="1" t="s">
        <v>24</v>
      </c>
      <c r="D3894" s="2">
        <v>20</v>
      </c>
      <c r="E3894" s="1" t="s">
        <v>16</v>
      </c>
      <c r="F3894" s="1" t="s">
        <v>17</v>
      </c>
      <c r="G3894" s="28">
        <v>43092</v>
      </c>
      <c r="H3894" s="3">
        <v>51532.9</v>
      </c>
      <c r="I3894" s="1" t="s">
        <v>49</v>
      </c>
      <c r="J3894" s="1" t="s">
        <v>32</v>
      </c>
      <c r="K3894" s="1" t="s">
        <v>28</v>
      </c>
      <c r="L3894" s="1" t="s">
        <v>20</v>
      </c>
      <c r="M3894" s="1" t="s">
        <v>22</v>
      </c>
      <c r="N3894" s="1" t="s">
        <v>22</v>
      </c>
      <c r="O3894" s="1" t="s">
        <v>20</v>
      </c>
      <c r="P3894" s="1" t="str">
        <f>IFERROR( LOOKUP(Table1[[#This Row],[Age]],$AO$3:$AO$8,$AP$3:$AP$8), "Out of Range")</f>
        <v>15-25</v>
      </c>
      <c r="Q3894" s="1" t="str">
        <f>TEXT(Table1[[#This Row],[Date Joined]],"DD")</f>
        <v>23</v>
      </c>
      <c r="R3894" s="1" t="str">
        <f>TEXT(Table1[[#This Row],[Date Joined]],"MMM")</f>
        <v>Dec</v>
      </c>
      <c r="S3894" s="1" t="str">
        <f>TEXT(Table1[[#This Row],[Date Joined]],"YYYY")</f>
        <v>2017</v>
      </c>
    </row>
    <row r="3895" spans="1:19" x14ac:dyDescent="0.3">
      <c r="A3895" s="1" t="s">
        <v>4002</v>
      </c>
      <c r="B3895" s="1" t="s">
        <v>101</v>
      </c>
      <c r="C3895" s="1" t="s">
        <v>15</v>
      </c>
      <c r="D3895" s="2">
        <v>38</v>
      </c>
      <c r="E3895" s="1" t="s">
        <v>16</v>
      </c>
      <c r="F3895" s="1" t="s">
        <v>17</v>
      </c>
      <c r="G3895" s="28">
        <v>43092</v>
      </c>
      <c r="H3895" s="3">
        <v>69645.070000000007</v>
      </c>
      <c r="I3895" s="1" t="s">
        <v>18</v>
      </c>
      <c r="J3895" s="1" t="s">
        <v>27</v>
      </c>
      <c r="K3895" s="1" t="s">
        <v>28</v>
      </c>
      <c r="L3895" s="1" t="s">
        <v>20</v>
      </c>
      <c r="M3895" s="1" t="s">
        <v>22</v>
      </c>
      <c r="N3895" s="1" t="s">
        <v>22</v>
      </c>
      <c r="O3895" s="1" t="s">
        <v>20</v>
      </c>
      <c r="P3895" s="1" t="str">
        <f>IFERROR( LOOKUP(Table1[[#This Row],[Age]],$AO$3:$AO$8,$AP$3:$AP$8), "Out of Range")</f>
        <v>35-45</v>
      </c>
      <c r="Q3895" s="1" t="str">
        <f>TEXT(Table1[[#This Row],[Date Joined]],"DD")</f>
        <v>23</v>
      </c>
      <c r="R3895" s="1" t="str">
        <f>TEXT(Table1[[#This Row],[Date Joined]],"MMM")</f>
        <v>Dec</v>
      </c>
      <c r="S3895" s="1" t="str">
        <f>TEXT(Table1[[#This Row],[Date Joined]],"YYYY")</f>
        <v>2017</v>
      </c>
    </row>
    <row r="3896" spans="1:19" x14ac:dyDescent="0.3">
      <c r="A3896" s="1" t="s">
        <v>4003</v>
      </c>
      <c r="B3896" s="1" t="s">
        <v>93</v>
      </c>
      <c r="C3896" s="1" t="s">
        <v>15</v>
      </c>
      <c r="D3896" s="2">
        <v>38</v>
      </c>
      <c r="E3896" s="1" t="s">
        <v>16</v>
      </c>
      <c r="F3896" s="1" t="s">
        <v>17</v>
      </c>
      <c r="G3896" s="28">
        <v>43092</v>
      </c>
      <c r="H3896" s="3">
        <v>46750.67</v>
      </c>
      <c r="I3896" s="1" t="s">
        <v>31</v>
      </c>
      <c r="J3896" s="1" t="s">
        <v>32</v>
      </c>
      <c r="K3896" s="1" t="s">
        <v>28</v>
      </c>
      <c r="L3896" s="1" t="s">
        <v>20</v>
      </c>
      <c r="M3896" s="1" t="s">
        <v>21</v>
      </c>
      <c r="N3896" s="1" t="s">
        <v>22</v>
      </c>
      <c r="O3896" s="1" t="s">
        <v>20</v>
      </c>
      <c r="P3896" s="1" t="str">
        <f>IFERROR( LOOKUP(Table1[[#This Row],[Age]],$AO$3:$AO$8,$AP$3:$AP$8), "Out of Range")</f>
        <v>35-45</v>
      </c>
      <c r="Q3896" s="1" t="str">
        <f>TEXT(Table1[[#This Row],[Date Joined]],"DD")</f>
        <v>23</v>
      </c>
      <c r="R3896" s="1" t="str">
        <f>TEXT(Table1[[#This Row],[Date Joined]],"MMM")</f>
        <v>Dec</v>
      </c>
      <c r="S3896" s="1" t="str">
        <f>TEXT(Table1[[#This Row],[Date Joined]],"YYYY")</f>
        <v>2017</v>
      </c>
    </row>
    <row r="3897" spans="1:19" x14ac:dyDescent="0.3">
      <c r="A3897" s="1" t="s">
        <v>3542</v>
      </c>
      <c r="B3897" s="1" t="s">
        <v>65</v>
      </c>
      <c r="C3897" s="1" t="s">
        <v>24</v>
      </c>
      <c r="D3897" s="2">
        <v>33</v>
      </c>
      <c r="E3897" s="1" t="s">
        <v>16</v>
      </c>
      <c r="F3897" s="1" t="s">
        <v>17</v>
      </c>
      <c r="G3897" s="28">
        <v>43068</v>
      </c>
      <c r="H3897" s="3">
        <v>18442.73</v>
      </c>
      <c r="I3897" s="1" t="s">
        <v>18</v>
      </c>
      <c r="J3897" s="1" t="s">
        <v>27</v>
      </c>
      <c r="K3897" s="1" t="s">
        <v>20</v>
      </c>
      <c r="L3897" s="1" t="s">
        <v>20</v>
      </c>
      <c r="M3897" s="1" t="s">
        <v>21</v>
      </c>
      <c r="N3897" s="1" t="s">
        <v>38</v>
      </c>
      <c r="O3897" s="1" t="s">
        <v>20</v>
      </c>
      <c r="P3897" s="1" t="str">
        <f>IFERROR( LOOKUP(Table1[[#This Row],[Age]],$AO$3:$AO$8,$AP$3:$AP$8), "Out of Range")</f>
        <v>26-35</v>
      </c>
      <c r="Q3897" s="1" t="str">
        <f>TEXT(Table1[[#This Row],[Date Joined]],"DD")</f>
        <v>29</v>
      </c>
      <c r="R3897" s="1" t="str">
        <f>TEXT(Table1[[#This Row],[Date Joined]],"MMM")</f>
        <v>Nov</v>
      </c>
      <c r="S3897" s="1" t="str">
        <f>TEXT(Table1[[#This Row],[Date Joined]],"YYYY")</f>
        <v>2017</v>
      </c>
    </row>
    <row r="3898" spans="1:19" x14ac:dyDescent="0.3">
      <c r="A3898" s="1" t="s">
        <v>4005</v>
      </c>
      <c r="B3898" s="1" t="s">
        <v>81</v>
      </c>
      <c r="C3898" s="1" t="s">
        <v>15</v>
      </c>
      <c r="D3898" s="2">
        <v>48</v>
      </c>
      <c r="E3898" s="1" t="s">
        <v>40</v>
      </c>
      <c r="F3898" s="1" t="s">
        <v>26</v>
      </c>
      <c r="G3898" s="28">
        <v>43092</v>
      </c>
      <c r="H3898" s="3">
        <v>4463.6899999999996</v>
      </c>
      <c r="I3898" s="1" t="s">
        <v>18</v>
      </c>
      <c r="J3898" s="1" t="s">
        <v>19</v>
      </c>
      <c r="K3898" s="1" t="s">
        <v>20</v>
      </c>
      <c r="L3898" s="1" t="s">
        <v>20</v>
      </c>
      <c r="M3898" s="1" t="s">
        <v>21</v>
      </c>
      <c r="N3898" s="1" t="s">
        <v>69</v>
      </c>
      <c r="O3898" s="1" t="s">
        <v>28</v>
      </c>
      <c r="P3898" s="1" t="str">
        <f>IFERROR( LOOKUP(Table1[[#This Row],[Age]],$AO$3:$AO$8,$AP$3:$AP$8), "Out of Range")</f>
        <v>45-55</v>
      </c>
      <c r="Q3898" s="1" t="str">
        <f>TEXT(Table1[[#This Row],[Date Joined]],"DD")</f>
        <v>23</v>
      </c>
      <c r="R3898" s="1" t="str">
        <f>TEXT(Table1[[#This Row],[Date Joined]],"MMM")</f>
        <v>Dec</v>
      </c>
      <c r="S3898" s="1" t="str">
        <f>TEXT(Table1[[#This Row],[Date Joined]],"YYYY")</f>
        <v>2017</v>
      </c>
    </row>
    <row r="3899" spans="1:19" x14ac:dyDescent="0.3">
      <c r="A3899" s="1" t="s">
        <v>4006</v>
      </c>
      <c r="B3899" s="1" t="s">
        <v>103</v>
      </c>
      <c r="C3899" s="1" t="s">
        <v>15</v>
      </c>
      <c r="D3899" s="2">
        <v>58</v>
      </c>
      <c r="E3899" s="1" t="s">
        <v>40</v>
      </c>
      <c r="F3899" s="1" t="s">
        <v>26</v>
      </c>
      <c r="G3899" s="28">
        <v>43092</v>
      </c>
      <c r="H3899" s="3">
        <v>17797.099999999999</v>
      </c>
      <c r="I3899" s="1" t="s">
        <v>18</v>
      </c>
      <c r="J3899" s="1" t="s">
        <v>19</v>
      </c>
      <c r="K3899" s="1" t="s">
        <v>20</v>
      </c>
      <c r="L3899" s="1" t="s">
        <v>20</v>
      </c>
      <c r="M3899" s="1" t="s">
        <v>22</v>
      </c>
      <c r="N3899" s="1" t="s">
        <v>22</v>
      </c>
      <c r="O3899" s="1" t="s">
        <v>20</v>
      </c>
      <c r="P3899" s="1" t="str">
        <f>IFERROR( LOOKUP(Table1[[#This Row],[Age]],$AO$3:$AO$8,$AP$3:$AP$8), "Out of Range")</f>
        <v>55-65</v>
      </c>
      <c r="Q3899" s="1" t="str">
        <f>TEXT(Table1[[#This Row],[Date Joined]],"DD")</f>
        <v>23</v>
      </c>
      <c r="R3899" s="1" t="str">
        <f>TEXT(Table1[[#This Row],[Date Joined]],"MMM")</f>
        <v>Dec</v>
      </c>
      <c r="S3899" s="1" t="str">
        <f>TEXT(Table1[[#This Row],[Date Joined]],"YYYY")</f>
        <v>2017</v>
      </c>
    </row>
    <row r="3900" spans="1:19" x14ac:dyDescent="0.3">
      <c r="A3900" s="1" t="s">
        <v>4007</v>
      </c>
      <c r="B3900" s="1" t="s">
        <v>35</v>
      </c>
      <c r="C3900" s="1" t="s">
        <v>15</v>
      </c>
      <c r="D3900" s="2">
        <v>53</v>
      </c>
      <c r="E3900" s="1" t="s">
        <v>40</v>
      </c>
      <c r="F3900" s="1" t="s">
        <v>26</v>
      </c>
      <c r="G3900" s="28">
        <v>43092</v>
      </c>
      <c r="H3900" s="3">
        <v>1014.27</v>
      </c>
      <c r="I3900" s="1" t="s">
        <v>18</v>
      </c>
      <c r="J3900" s="1" t="s">
        <v>19</v>
      </c>
      <c r="K3900" s="1" t="s">
        <v>20</v>
      </c>
      <c r="L3900" s="1" t="s">
        <v>20</v>
      </c>
      <c r="M3900" s="1" t="s">
        <v>22</v>
      </c>
      <c r="N3900" s="1" t="s">
        <v>22</v>
      </c>
      <c r="O3900" s="1" t="s">
        <v>20</v>
      </c>
      <c r="P3900" s="1" t="str">
        <f>IFERROR( LOOKUP(Table1[[#This Row],[Age]],$AO$3:$AO$8,$AP$3:$AP$8), "Out of Range")</f>
        <v>45-55</v>
      </c>
      <c r="Q3900" s="1" t="str">
        <f>TEXT(Table1[[#This Row],[Date Joined]],"DD")</f>
        <v>23</v>
      </c>
      <c r="R3900" s="1" t="str">
        <f>TEXT(Table1[[#This Row],[Date Joined]],"MMM")</f>
        <v>Dec</v>
      </c>
      <c r="S3900" s="1" t="str">
        <f>TEXT(Table1[[#This Row],[Date Joined]],"YYYY")</f>
        <v>2017</v>
      </c>
    </row>
    <row r="3901" spans="1:19" x14ac:dyDescent="0.3">
      <c r="A3901" s="1" t="s">
        <v>3583</v>
      </c>
      <c r="B3901" s="1" t="s">
        <v>67</v>
      </c>
      <c r="C3901" s="1" t="s">
        <v>24</v>
      </c>
      <c r="D3901" s="2">
        <v>33</v>
      </c>
      <c r="E3901" s="1" t="s">
        <v>16</v>
      </c>
      <c r="F3901" s="1" t="s">
        <v>17</v>
      </c>
      <c r="G3901" s="28">
        <v>43070</v>
      </c>
      <c r="H3901" s="3">
        <v>18725.669999999998</v>
      </c>
      <c r="I3901" s="1" t="s">
        <v>18</v>
      </c>
      <c r="J3901" s="1" t="s">
        <v>27</v>
      </c>
      <c r="K3901" s="1" t="s">
        <v>20</v>
      </c>
      <c r="L3901" s="1" t="s">
        <v>20</v>
      </c>
      <c r="M3901" s="1" t="s">
        <v>22</v>
      </c>
      <c r="N3901" s="1" t="s">
        <v>22</v>
      </c>
      <c r="O3901" s="1" t="s">
        <v>20</v>
      </c>
      <c r="P3901" s="1" t="str">
        <f>IFERROR( LOOKUP(Table1[[#This Row],[Age]],$AO$3:$AO$8,$AP$3:$AP$8), "Out of Range")</f>
        <v>26-35</v>
      </c>
      <c r="Q3901" s="1" t="str">
        <f>TEXT(Table1[[#This Row],[Date Joined]],"DD")</f>
        <v>01</v>
      </c>
      <c r="R3901" s="1" t="str">
        <f>TEXT(Table1[[#This Row],[Date Joined]],"MMM")</f>
        <v>Dec</v>
      </c>
      <c r="S3901" s="1" t="str">
        <f>TEXT(Table1[[#This Row],[Date Joined]],"YYYY")</f>
        <v>2017</v>
      </c>
    </row>
    <row r="3902" spans="1:19" x14ac:dyDescent="0.3">
      <c r="A3902" s="1" t="s">
        <v>4009</v>
      </c>
      <c r="B3902" s="1" t="s">
        <v>80</v>
      </c>
      <c r="C3902" s="1" t="s">
        <v>15</v>
      </c>
      <c r="D3902" s="2">
        <v>45</v>
      </c>
      <c r="E3902" s="1" t="s">
        <v>40</v>
      </c>
      <c r="F3902" s="1" t="s">
        <v>26</v>
      </c>
      <c r="G3902" s="28">
        <v>43092</v>
      </c>
      <c r="H3902" s="3">
        <v>4554.34</v>
      </c>
      <c r="I3902" s="1" t="s">
        <v>31</v>
      </c>
      <c r="J3902" s="1" t="s">
        <v>27</v>
      </c>
      <c r="K3902" s="1" t="s">
        <v>28</v>
      </c>
      <c r="L3902" s="1" t="s">
        <v>20</v>
      </c>
      <c r="M3902" s="1" t="s">
        <v>22</v>
      </c>
      <c r="N3902" s="1" t="s">
        <v>22</v>
      </c>
      <c r="O3902" s="1" t="s">
        <v>20</v>
      </c>
      <c r="P3902" s="1" t="str">
        <f>IFERROR( LOOKUP(Table1[[#This Row],[Age]],$AO$3:$AO$8,$AP$3:$AP$8), "Out of Range")</f>
        <v>45-55</v>
      </c>
      <c r="Q3902" s="1" t="str">
        <f>TEXT(Table1[[#This Row],[Date Joined]],"DD")</f>
        <v>23</v>
      </c>
      <c r="R3902" s="1" t="str">
        <f>TEXT(Table1[[#This Row],[Date Joined]],"MMM")</f>
        <v>Dec</v>
      </c>
      <c r="S3902" s="1" t="str">
        <f>TEXT(Table1[[#This Row],[Date Joined]],"YYYY")</f>
        <v>2017</v>
      </c>
    </row>
    <row r="3903" spans="1:19" x14ac:dyDescent="0.3">
      <c r="A3903" s="1" t="s">
        <v>4010</v>
      </c>
      <c r="B3903" s="1" t="s">
        <v>56</v>
      </c>
      <c r="C3903" s="1" t="s">
        <v>24</v>
      </c>
      <c r="D3903" s="2">
        <v>56</v>
      </c>
      <c r="E3903" s="1" t="s">
        <v>40</v>
      </c>
      <c r="F3903" s="1" t="s">
        <v>41</v>
      </c>
      <c r="G3903" s="28">
        <v>43092</v>
      </c>
      <c r="H3903" s="3">
        <v>98821.33</v>
      </c>
      <c r="I3903" s="1" t="s">
        <v>18</v>
      </c>
      <c r="J3903" s="1" t="s">
        <v>27</v>
      </c>
      <c r="K3903" s="1" t="s">
        <v>28</v>
      </c>
      <c r="L3903" s="1" t="s">
        <v>20</v>
      </c>
      <c r="M3903" s="1" t="s">
        <v>22</v>
      </c>
      <c r="N3903" s="1" t="s">
        <v>22</v>
      </c>
      <c r="O3903" s="1" t="s">
        <v>20</v>
      </c>
      <c r="P3903" s="1" t="str">
        <f>IFERROR( LOOKUP(Table1[[#This Row],[Age]],$AO$3:$AO$8,$AP$3:$AP$8), "Out of Range")</f>
        <v>55-65</v>
      </c>
      <c r="Q3903" s="1" t="str">
        <f>TEXT(Table1[[#This Row],[Date Joined]],"DD")</f>
        <v>23</v>
      </c>
      <c r="R3903" s="1" t="str">
        <f>TEXT(Table1[[#This Row],[Date Joined]],"MMM")</f>
        <v>Dec</v>
      </c>
      <c r="S3903" s="1" t="str">
        <f>TEXT(Table1[[#This Row],[Date Joined]],"YYYY")</f>
        <v>2017</v>
      </c>
    </row>
    <row r="3904" spans="1:19" x14ac:dyDescent="0.3">
      <c r="A3904" s="1" t="s">
        <v>4011</v>
      </c>
      <c r="B3904" s="1" t="s">
        <v>33</v>
      </c>
      <c r="C3904" s="1" t="s">
        <v>24</v>
      </c>
      <c r="D3904" s="2">
        <v>37</v>
      </c>
      <c r="E3904" s="1" t="s">
        <v>40</v>
      </c>
      <c r="F3904" s="1" t="s">
        <v>41</v>
      </c>
      <c r="G3904" s="28">
        <v>43092</v>
      </c>
      <c r="H3904" s="3">
        <v>89037.01</v>
      </c>
      <c r="I3904" s="1" t="s">
        <v>18</v>
      </c>
      <c r="J3904" s="1" t="s">
        <v>27</v>
      </c>
      <c r="K3904" s="1" t="s">
        <v>28</v>
      </c>
      <c r="L3904" s="1" t="s">
        <v>20</v>
      </c>
      <c r="M3904" s="1" t="s">
        <v>21</v>
      </c>
      <c r="N3904" s="1" t="s">
        <v>22</v>
      </c>
      <c r="O3904" s="1" t="s">
        <v>20</v>
      </c>
      <c r="P3904" s="1" t="str">
        <f>IFERROR( LOOKUP(Table1[[#This Row],[Age]],$AO$3:$AO$8,$AP$3:$AP$8), "Out of Range")</f>
        <v>35-45</v>
      </c>
      <c r="Q3904" s="1" t="str">
        <f>TEXT(Table1[[#This Row],[Date Joined]],"DD")</f>
        <v>23</v>
      </c>
      <c r="R3904" s="1" t="str">
        <f>TEXT(Table1[[#This Row],[Date Joined]],"MMM")</f>
        <v>Dec</v>
      </c>
      <c r="S3904" s="1" t="str">
        <f>TEXT(Table1[[#This Row],[Date Joined]],"YYYY")</f>
        <v>2017</v>
      </c>
    </row>
    <row r="3905" spans="1:19" x14ac:dyDescent="0.3">
      <c r="A3905" s="1" t="s">
        <v>4012</v>
      </c>
      <c r="B3905" s="1" t="s">
        <v>85</v>
      </c>
      <c r="C3905" s="1" t="s">
        <v>24</v>
      </c>
      <c r="D3905" s="2">
        <v>57</v>
      </c>
      <c r="E3905" s="1" t="s">
        <v>40</v>
      </c>
      <c r="F3905" s="1" t="s">
        <v>41</v>
      </c>
      <c r="G3905" s="28">
        <v>43092</v>
      </c>
      <c r="H3905" s="3">
        <v>57512.18</v>
      </c>
      <c r="I3905" s="1" t="s">
        <v>18</v>
      </c>
      <c r="J3905" s="1" t="s">
        <v>19</v>
      </c>
      <c r="K3905" s="1" t="s">
        <v>28</v>
      </c>
      <c r="L3905" s="1" t="s">
        <v>20</v>
      </c>
      <c r="M3905" s="1" t="s">
        <v>22</v>
      </c>
      <c r="N3905" s="1" t="s">
        <v>22</v>
      </c>
      <c r="O3905" s="1" t="s">
        <v>20</v>
      </c>
      <c r="P3905" s="1" t="str">
        <f>IFERROR( LOOKUP(Table1[[#This Row],[Age]],$AO$3:$AO$8,$AP$3:$AP$8), "Out of Range")</f>
        <v>55-65</v>
      </c>
      <c r="Q3905" s="1" t="str">
        <f>TEXT(Table1[[#This Row],[Date Joined]],"DD")</f>
        <v>23</v>
      </c>
      <c r="R3905" s="1" t="str">
        <f>TEXT(Table1[[#This Row],[Date Joined]],"MMM")</f>
        <v>Dec</v>
      </c>
      <c r="S3905" s="1" t="str">
        <f>TEXT(Table1[[#This Row],[Date Joined]],"YYYY")</f>
        <v>2017</v>
      </c>
    </row>
    <row r="3906" spans="1:19" x14ac:dyDescent="0.3">
      <c r="A3906" s="1" t="s">
        <v>4013</v>
      </c>
      <c r="B3906" s="1" t="s">
        <v>79</v>
      </c>
      <c r="C3906" s="1" t="s">
        <v>15</v>
      </c>
      <c r="D3906" s="2">
        <v>44</v>
      </c>
      <c r="E3906" s="1" t="s">
        <v>40</v>
      </c>
      <c r="F3906" s="1" t="s">
        <v>26</v>
      </c>
      <c r="G3906" s="28">
        <v>43092</v>
      </c>
      <c r="H3906" s="3">
        <v>6881.28</v>
      </c>
      <c r="I3906" s="1" t="s">
        <v>18</v>
      </c>
      <c r="J3906" s="1" t="s">
        <v>27</v>
      </c>
      <c r="K3906" s="1" t="s">
        <v>28</v>
      </c>
      <c r="L3906" s="1" t="s">
        <v>20</v>
      </c>
      <c r="M3906" s="1" t="s">
        <v>22</v>
      </c>
      <c r="N3906" s="1" t="s">
        <v>22</v>
      </c>
      <c r="O3906" s="1" t="s">
        <v>20</v>
      </c>
      <c r="P3906" s="1" t="str">
        <f>IFERROR( LOOKUP(Table1[[#This Row],[Age]],$AO$3:$AO$8,$AP$3:$AP$8), "Out of Range")</f>
        <v>35-45</v>
      </c>
      <c r="Q3906" s="1" t="str">
        <f>TEXT(Table1[[#This Row],[Date Joined]],"DD")</f>
        <v>23</v>
      </c>
      <c r="R3906" s="1" t="str">
        <f>TEXT(Table1[[#This Row],[Date Joined]],"MMM")</f>
        <v>Dec</v>
      </c>
      <c r="S3906" s="1" t="str">
        <f>TEXT(Table1[[#This Row],[Date Joined]],"YYYY")</f>
        <v>2017</v>
      </c>
    </row>
    <row r="3907" spans="1:19" x14ac:dyDescent="0.3">
      <c r="A3907" s="1" t="s">
        <v>4014</v>
      </c>
      <c r="B3907" s="1" t="s">
        <v>108</v>
      </c>
      <c r="C3907" s="1" t="s">
        <v>24</v>
      </c>
      <c r="D3907" s="2">
        <v>58</v>
      </c>
      <c r="E3907" s="1" t="s">
        <v>40</v>
      </c>
      <c r="F3907" s="1" t="s">
        <v>41</v>
      </c>
      <c r="G3907" s="28">
        <v>43092</v>
      </c>
      <c r="H3907" s="3">
        <v>89463.72</v>
      </c>
      <c r="I3907" s="1" t="s">
        <v>18</v>
      </c>
      <c r="J3907" s="1" t="s">
        <v>27</v>
      </c>
      <c r="K3907" s="1" t="s">
        <v>20</v>
      </c>
      <c r="L3907" s="1" t="s">
        <v>20</v>
      </c>
      <c r="M3907" s="1" t="s">
        <v>22</v>
      </c>
      <c r="N3907" s="1" t="s">
        <v>22</v>
      </c>
      <c r="O3907" s="1" t="s">
        <v>20</v>
      </c>
      <c r="P3907" s="1" t="str">
        <f>IFERROR( LOOKUP(Table1[[#This Row],[Age]],$AO$3:$AO$8,$AP$3:$AP$8), "Out of Range")</f>
        <v>55-65</v>
      </c>
      <c r="Q3907" s="1" t="str">
        <f>TEXT(Table1[[#This Row],[Date Joined]],"DD")</f>
        <v>23</v>
      </c>
      <c r="R3907" s="1" t="str">
        <f>TEXT(Table1[[#This Row],[Date Joined]],"MMM")</f>
        <v>Dec</v>
      </c>
      <c r="S3907" s="1" t="str">
        <f>TEXT(Table1[[#This Row],[Date Joined]],"YYYY")</f>
        <v>2017</v>
      </c>
    </row>
    <row r="3908" spans="1:19" x14ac:dyDescent="0.3">
      <c r="A3908" s="1" t="s">
        <v>4015</v>
      </c>
      <c r="B3908" s="1" t="s">
        <v>72</v>
      </c>
      <c r="C3908" s="1" t="s">
        <v>15</v>
      </c>
      <c r="D3908" s="2">
        <v>56</v>
      </c>
      <c r="E3908" s="1" t="s">
        <v>40</v>
      </c>
      <c r="F3908" s="1" t="s">
        <v>41</v>
      </c>
      <c r="G3908" s="28">
        <v>43092</v>
      </c>
      <c r="H3908" s="3">
        <v>113846.84</v>
      </c>
      <c r="I3908" s="1" t="s">
        <v>18</v>
      </c>
      <c r="J3908" s="1" t="s">
        <v>19</v>
      </c>
      <c r="K3908" s="1" t="s">
        <v>28</v>
      </c>
      <c r="L3908" s="1" t="s">
        <v>20</v>
      </c>
      <c r="M3908" s="1" t="s">
        <v>22</v>
      </c>
      <c r="N3908" s="1" t="s">
        <v>22</v>
      </c>
      <c r="O3908" s="1" t="s">
        <v>20</v>
      </c>
      <c r="P3908" s="1" t="str">
        <f>IFERROR( LOOKUP(Table1[[#This Row],[Age]],$AO$3:$AO$8,$AP$3:$AP$8), "Out of Range")</f>
        <v>55-65</v>
      </c>
      <c r="Q3908" s="1" t="str">
        <f>TEXT(Table1[[#This Row],[Date Joined]],"DD")</f>
        <v>23</v>
      </c>
      <c r="R3908" s="1" t="str">
        <f>TEXT(Table1[[#This Row],[Date Joined]],"MMM")</f>
        <v>Dec</v>
      </c>
      <c r="S3908" s="1" t="str">
        <f>TEXT(Table1[[#This Row],[Date Joined]],"YYYY")</f>
        <v>2017</v>
      </c>
    </row>
    <row r="3909" spans="1:19" x14ac:dyDescent="0.3">
      <c r="A3909" s="1" t="s">
        <v>3592</v>
      </c>
      <c r="B3909" s="1" t="s">
        <v>67</v>
      </c>
      <c r="C3909" s="1" t="s">
        <v>24</v>
      </c>
      <c r="D3909" s="2">
        <v>33</v>
      </c>
      <c r="E3909" s="1" t="s">
        <v>16</v>
      </c>
      <c r="F3909" s="1" t="s">
        <v>17</v>
      </c>
      <c r="G3909" s="28">
        <v>43071</v>
      </c>
      <c r="H3909" s="3">
        <v>30621.21</v>
      </c>
      <c r="I3909" s="1" t="s">
        <v>18</v>
      </c>
      <c r="J3909" s="1" t="s">
        <v>32</v>
      </c>
      <c r="K3909" s="1" t="s">
        <v>20</v>
      </c>
      <c r="L3909" s="1" t="s">
        <v>20</v>
      </c>
      <c r="M3909" s="1" t="s">
        <v>53</v>
      </c>
      <c r="N3909" s="1" t="s">
        <v>38</v>
      </c>
      <c r="O3909" s="1" t="s">
        <v>20</v>
      </c>
      <c r="P3909" s="1" t="str">
        <f>IFERROR( LOOKUP(Table1[[#This Row],[Age]],$AO$3:$AO$8,$AP$3:$AP$8), "Out of Range")</f>
        <v>26-35</v>
      </c>
      <c r="Q3909" s="1" t="str">
        <f>TEXT(Table1[[#This Row],[Date Joined]],"DD")</f>
        <v>02</v>
      </c>
      <c r="R3909" s="1" t="str">
        <f>TEXT(Table1[[#This Row],[Date Joined]],"MMM")</f>
        <v>Dec</v>
      </c>
      <c r="S3909" s="1" t="str">
        <f>TEXT(Table1[[#This Row],[Date Joined]],"YYYY")</f>
        <v>2017</v>
      </c>
    </row>
    <row r="3910" spans="1:19" x14ac:dyDescent="0.3">
      <c r="A3910" s="1" t="s">
        <v>4017</v>
      </c>
      <c r="B3910" s="1" t="s">
        <v>104</v>
      </c>
      <c r="C3910" s="1" t="s">
        <v>15</v>
      </c>
      <c r="D3910" s="2">
        <v>37</v>
      </c>
      <c r="E3910" s="1" t="s">
        <v>34</v>
      </c>
      <c r="F3910" s="1" t="s">
        <v>17</v>
      </c>
      <c r="G3910" s="28">
        <v>43092</v>
      </c>
      <c r="H3910" s="3">
        <v>55944.78</v>
      </c>
      <c r="I3910" s="1" t="s">
        <v>18</v>
      </c>
      <c r="J3910" s="1" t="s">
        <v>32</v>
      </c>
      <c r="K3910" s="1" t="s">
        <v>28</v>
      </c>
      <c r="L3910" s="1" t="s">
        <v>20</v>
      </c>
      <c r="M3910" s="1" t="s">
        <v>21</v>
      </c>
      <c r="N3910" s="1" t="s">
        <v>22</v>
      </c>
      <c r="O3910" s="1" t="s">
        <v>20</v>
      </c>
      <c r="P3910" s="1" t="str">
        <f>IFERROR( LOOKUP(Table1[[#This Row],[Age]],$AO$3:$AO$8,$AP$3:$AP$8), "Out of Range")</f>
        <v>35-45</v>
      </c>
      <c r="Q3910" s="1" t="str">
        <f>TEXT(Table1[[#This Row],[Date Joined]],"DD")</f>
        <v>23</v>
      </c>
      <c r="R3910" s="1" t="str">
        <f>TEXT(Table1[[#This Row],[Date Joined]],"MMM")</f>
        <v>Dec</v>
      </c>
      <c r="S3910" s="1" t="str">
        <f>TEXT(Table1[[#This Row],[Date Joined]],"YYYY")</f>
        <v>2017</v>
      </c>
    </row>
    <row r="3911" spans="1:19" x14ac:dyDescent="0.3">
      <c r="A3911" s="1" t="s">
        <v>3597</v>
      </c>
      <c r="B3911" s="1" t="s">
        <v>43</v>
      </c>
      <c r="C3911" s="1" t="s">
        <v>15</v>
      </c>
      <c r="D3911" s="2">
        <v>33</v>
      </c>
      <c r="E3911" s="1" t="s">
        <v>16</v>
      </c>
      <c r="F3911" s="1" t="s">
        <v>17</v>
      </c>
      <c r="G3911" s="28">
        <v>43071</v>
      </c>
      <c r="H3911" s="3">
        <v>11331.54</v>
      </c>
      <c r="I3911" s="1" t="s">
        <v>18</v>
      </c>
      <c r="J3911" s="1" t="s">
        <v>32</v>
      </c>
      <c r="K3911" s="1" t="s">
        <v>20</v>
      </c>
      <c r="L3911" s="1" t="s">
        <v>20</v>
      </c>
      <c r="M3911" s="1" t="s">
        <v>21</v>
      </c>
      <c r="N3911" s="1" t="s">
        <v>22</v>
      </c>
      <c r="O3911" s="1" t="s">
        <v>20</v>
      </c>
      <c r="P3911" s="1" t="str">
        <f>IFERROR( LOOKUP(Table1[[#This Row],[Age]],$AO$3:$AO$8,$AP$3:$AP$8), "Out of Range")</f>
        <v>26-35</v>
      </c>
      <c r="Q3911" s="1" t="str">
        <f>TEXT(Table1[[#This Row],[Date Joined]],"DD")</f>
        <v>02</v>
      </c>
      <c r="R3911" s="1" t="str">
        <f>TEXT(Table1[[#This Row],[Date Joined]],"MMM")</f>
        <v>Dec</v>
      </c>
      <c r="S3911" s="1" t="str">
        <f>TEXT(Table1[[#This Row],[Date Joined]],"YYYY")</f>
        <v>2017</v>
      </c>
    </row>
    <row r="3912" spans="1:19" x14ac:dyDescent="0.3">
      <c r="A3912" s="1" t="s">
        <v>4019</v>
      </c>
      <c r="B3912" s="1" t="s">
        <v>104</v>
      </c>
      <c r="C3912" s="1" t="s">
        <v>24</v>
      </c>
      <c r="D3912" s="2">
        <v>36</v>
      </c>
      <c r="E3912" s="1" t="s">
        <v>34</v>
      </c>
      <c r="F3912" s="1" t="s">
        <v>26</v>
      </c>
      <c r="G3912" s="28">
        <v>43092</v>
      </c>
      <c r="H3912" s="3">
        <v>81301.55</v>
      </c>
      <c r="I3912" s="1" t="s">
        <v>18</v>
      </c>
      <c r="J3912" s="1" t="s">
        <v>27</v>
      </c>
      <c r="K3912" s="1" t="s">
        <v>28</v>
      </c>
      <c r="L3912" s="1" t="s">
        <v>20</v>
      </c>
      <c r="M3912" s="1" t="s">
        <v>21</v>
      </c>
      <c r="N3912" s="1" t="s">
        <v>22</v>
      </c>
      <c r="O3912" s="1" t="s">
        <v>20</v>
      </c>
      <c r="P3912" s="1" t="str">
        <f>IFERROR( LOOKUP(Table1[[#This Row],[Age]],$AO$3:$AO$8,$AP$3:$AP$8), "Out of Range")</f>
        <v>35-45</v>
      </c>
      <c r="Q3912" s="1" t="str">
        <f>TEXT(Table1[[#This Row],[Date Joined]],"DD")</f>
        <v>23</v>
      </c>
      <c r="R3912" s="1" t="str">
        <f>TEXT(Table1[[#This Row],[Date Joined]],"MMM")</f>
        <v>Dec</v>
      </c>
      <c r="S3912" s="1" t="str">
        <f>TEXT(Table1[[#This Row],[Date Joined]],"YYYY")</f>
        <v>2017</v>
      </c>
    </row>
    <row r="3913" spans="1:19" x14ac:dyDescent="0.3">
      <c r="A3913" s="1" t="s">
        <v>4020</v>
      </c>
      <c r="B3913" s="1" t="s">
        <v>82</v>
      </c>
      <c r="C3913" s="1" t="s">
        <v>24</v>
      </c>
      <c r="D3913" s="2">
        <v>38</v>
      </c>
      <c r="E3913" s="1" t="s">
        <v>34</v>
      </c>
      <c r="F3913" s="1" t="s">
        <v>17</v>
      </c>
      <c r="G3913" s="28">
        <v>43092</v>
      </c>
      <c r="H3913" s="3">
        <v>23037.97</v>
      </c>
      <c r="I3913" s="1" t="s">
        <v>18</v>
      </c>
      <c r="J3913" s="1" t="s">
        <v>27</v>
      </c>
      <c r="K3913" s="1" t="s">
        <v>28</v>
      </c>
      <c r="L3913" s="1" t="s">
        <v>20</v>
      </c>
      <c r="M3913" s="1" t="s">
        <v>22</v>
      </c>
      <c r="N3913" s="1" t="s">
        <v>22</v>
      </c>
      <c r="O3913" s="1" t="s">
        <v>20</v>
      </c>
      <c r="P3913" s="1" t="str">
        <f>IFERROR( LOOKUP(Table1[[#This Row],[Age]],$AO$3:$AO$8,$AP$3:$AP$8), "Out of Range")</f>
        <v>35-45</v>
      </c>
      <c r="Q3913" s="1" t="str">
        <f>TEXT(Table1[[#This Row],[Date Joined]],"DD")</f>
        <v>23</v>
      </c>
      <c r="R3913" s="1" t="str">
        <f>TEXT(Table1[[#This Row],[Date Joined]],"MMM")</f>
        <v>Dec</v>
      </c>
      <c r="S3913" s="1" t="str">
        <f>TEXT(Table1[[#This Row],[Date Joined]],"YYYY")</f>
        <v>2017</v>
      </c>
    </row>
    <row r="3914" spans="1:19" x14ac:dyDescent="0.3">
      <c r="A3914" s="1" t="s">
        <v>3620</v>
      </c>
      <c r="B3914" s="1" t="s">
        <v>43</v>
      </c>
      <c r="C3914" s="1" t="s">
        <v>15</v>
      </c>
      <c r="D3914" s="2">
        <v>33</v>
      </c>
      <c r="E3914" s="1" t="s">
        <v>16</v>
      </c>
      <c r="F3914" s="1" t="s">
        <v>26</v>
      </c>
      <c r="G3914" s="28">
        <v>43072</v>
      </c>
      <c r="H3914" s="3">
        <v>73076.160000000003</v>
      </c>
      <c r="I3914" s="1" t="s">
        <v>31</v>
      </c>
      <c r="J3914" s="1" t="s">
        <v>32</v>
      </c>
      <c r="K3914" s="1" t="s">
        <v>20</v>
      </c>
      <c r="L3914" s="1" t="s">
        <v>20</v>
      </c>
      <c r="M3914" s="1" t="s">
        <v>21</v>
      </c>
      <c r="N3914" s="1" t="s">
        <v>22</v>
      </c>
      <c r="O3914" s="1" t="s">
        <v>20</v>
      </c>
      <c r="P3914" s="1" t="str">
        <f>IFERROR( LOOKUP(Table1[[#This Row],[Age]],$AO$3:$AO$8,$AP$3:$AP$8), "Out of Range")</f>
        <v>26-35</v>
      </c>
      <c r="Q3914" s="1" t="str">
        <f>TEXT(Table1[[#This Row],[Date Joined]],"DD")</f>
        <v>03</v>
      </c>
      <c r="R3914" s="1" t="str">
        <f>TEXT(Table1[[#This Row],[Date Joined]],"MMM")</f>
        <v>Dec</v>
      </c>
      <c r="S3914" s="1" t="str">
        <f>TEXT(Table1[[#This Row],[Date Joined]],"YYYY")</f>
        <v>2017</v>
      </c>
    </row>
    <row r="3915" spans="1:19" x14ac:dyDescent="0.3">
      <c r="A3915" s="1" t="s">
        <v>4022</v>
      </c>
      <c r="B3915" s="1" t="s">
        <v>43</v>
      </c>
      <c r="C3915" s="1" t="s">
        <v>15</v>
      </c>
      <c r="D3915" s="2">
        <v>37</v>
      </c>
      <c r="E3915" s="1" t="s">
        <v>16</v>
      </c>
      <c r="F3915" s="1" t="s">
        <v>17</v>
      </c>
      <c r="G3915" s="28">
        <v>43093</v>
      </c>
      <c r="H3915" s="3">
        <v>111391.07</v>
      </c>
      <c r="I3915" s="1" t="s">
        <v>18</v>
      </c>
      <c r="J3915" s="1" t="s">
        <v>19</v>
      </c>
      <c r="K3915" s="1" t="s">
        <v>20</v>
      </c>
      <c r="L3915" s="1" t="s">
        <v>20</v>
      </c>
      <c r="M3915" s="1" t="s">
        <v>21</v>
      </c>
      <c r="N3915" s="1" t="s">
        <v>22</v>
      </c>
      <c r="O3915" s="1" t="s">
        <v>20</v>
      </c>
      <c r="P3915" s="1" t="str">
        <f>IFERROR( LOOKUP(Table1[[#This Row],[Age]],$AO$3:$AO$8,$AP$3:$AP$8), "Out of Range")</f>
        <v>35-45</v>
      </c>
      <c r="Q3915" s="1" t="str">
        <f>TEXT(Table1[[#This Row],[Date Joined]],"DD")</f>
        <v>24</v>
      </c>
      <c r="R3915" s="1" t="str">
        <f>TEXT(Table1[[#This Row],[Date Joined]],"MMM")</f>
        <v>Dec</v>
      </c>
      <c r="S3915" s="1" t="str">
        <f>TEXT(Table1[[#This Row],[Date Joined]],"YYYY")</f>
        <v>2017</v>
      </c>
    </row>
    <row r="3916" spans="1:19" x14ac:dyDescent="0.3">
      <c r="A3916" s="1" t="s">
        <v>3625</v>
      </c>
      <c r="B3916" s="1" t="s">
        <v>100</v>
      </c>
      <c r="C3916" s="1" t="s">
        <v>15</v>
      </c>
      <c r="D3916" s="2">
        <v>33</v>
      </c>
      <c r="E3916" s="1" t="s">
        <v>16</v>
      </c>
      <c r="F3916" s="1" t="s">
        <v>17</v>
      </c>
      <c r="G3916" s="28">
        <v>43072</v>
      </c>
      <c r="H3916" s="3">
        <v>13678.88</v>
      </c>
      <c r="I3916" s="1" t="s">
        <v>49</v>
      </c>
      <c r="J3916" s="1" t="s">
        <v>19</v>
      </c>
      <c r="K3916" s="1" t="s">
        <v>28</v>
      </c>
      <c r="L3916" s="1" t="s">
        <v>20</v>
      </c>
      <c r="M3916" s="1" t="s">
        <v>22</v>
      </c>
      <c r="N3916" s="1" t="s">
        <v>22</v>
      </c>
      <c r="O3916" s="1" t="s">
        <v>20</v>
      </c>
      <c r="P3916" s="1" t="str">
        <f>IFERROR( LOOKUP(Table1[[#This Row],[Age]],$AO$3:$AO$8,$AP$3:$AP$8), "Out of Range")</f>
        <v>26-35</v>
      </c>
      <c r="Q3916" s="1" t="str">
        <f>TEXT(Table1[[#This Row],[Date Joined]],"DD")</f>
        <v>03</v>
      </c>
      <c r="R3916" s="1" t="str">
        <f>TEXT(Table1[[#This Row],[Date Joined]],"MMM")</f>
        <v>Dec</v>
      </c>
      <c r="S3916" s="1" t="str">
        <f>TEXT(Table1[[#This Row],[Date Joined]],"YYYY")</f>
        <v>2017</v>
      </c>
    </row>
    <row r="3917" spans="1:19" x14ac:dyDescent="0.3">
      <c r="A3917" s="1" t="s">
        <v>4024</v>
      </c>
      <c r="B3917" s="1" t="s">
        <v>108</v>
      </c>
      <c r="C3917" s="1" t="s">
        <v>24</v>
      </c>
      <c r="D3917" s="2">
        <v>39</v>
      </c>
      <c r="E3917" s="1" t="s">
        <v>16</v>
      </c>
      <c r="F3917" s="1" t="s">
        <v>26</v>
      </c>
      <c r="G3917" s="28">
        <v>43093</v>
      </c>
      <c r="H3917" s="3">
        <v>34638.449999999997</v>
      </c>
      <c r="I3917" s="1" t="s">
        <v>31</v>
      </c>
      <c r="J3917" s="1" t="s">
        <v>32</v>
      </c>
      <c r="K3917" s="1" t="s">
        <v>20</v>
      </c>
      <c r="L3917" s="1" t="s">
        <v>28</v>
      </c>
      <c r="M3917" s="1" t="s">
        <v>21</v>
      </c>
      <c r="N3917" s="1" t="s">
        <v>22</v>
      </c>
      <c r="O3917" s="1" t="s">
        <v>20</v>
      </c>
      <c r="P3917" s="1" t="str">
        <f>IFERROR( LOOKUP(Table1[[#This Row],[Age]],$AO$3:$AO$8,$AP$3:$AP$8), "Out of Range")</f>
        <v>35-45</v>
      </c>
      <c r="Q3917" s="1" t="str">
        <f>TEXT(Table1[[#This Row],[Date Joined]],"DD")</f>
        <v>24</v>
      </c>
      <c r="R3917" s="1" t="str">
        <f>TEXT(Table1[[#This Row],[Date Joined]],"MMM")</f>
        <v>Dec</v>
      </c>
      <c r="S3917" s="1" t="str">
        <f>TEXT(Table1[[#This Row],[Date Joined]],"YYYY")</f>
        <v>2017</v>
      </c>
    </row>
    <row r="3918" spans="1:19" x14ac:dyDescent="0.3">
      <c r="A3918" s="1" t="s">
        <v>3685</v>
      </c>
      <c r="B3918" s="1" t="s">
        <v>103</v>
      </c>
      <c r="C3918" s="1" t="s">
        <v>15</v>
      </c>
      <c r="D3918" s="2">
        <v>33</v>
      </c>
      <c r="E3918" s="1" t="s">
        <v>16</v>
      </c>
      <c r="F3918" s="1" t="s">
        <v>26</v>
      </c>
      <c r="G3918" s="28">
        <v>43075</v>
      </c>
      <c r="H3918" s="3">
        <v>53734.49</v>
      </c>
      <c r="I3918" s="1" t="s">
        <v>18</v>
      </c>
      <c r="J3918" s="1" t="s">
        <v>32</v>
      </c>
      <c r="K3918" s="1" t="s">
        <v>28</v>
      </c>
      <c r="L3918" s="1" t="s">
        <v>20</v>
      </c>
      <c r="M3918" s="1" t="s">
        <v>21</v>
      </c>
      <c r="N3918" s="1" t="s">
        <v>38</v>
      </c>
      <c r="O3918" s="1" t="s">
        <v>20</v>
      </c>
      <c r="P3918" s="1" t="str">
        <f>IFERROR( LOOKUP(Table1[[#This Row],[Age]],$AO$3:$AO$8,$AP$3:$AP$8), "Out of Range")</f>
        <v>26-35</v>
      </c>
      <c r="Q3918" s="1" t="str">
        <f>TEXT(Table1[[#This Row],[Date Joined]],"DD")</f>
        <v>06</v>
      </c>
      <c r="R3918" s="1" t="str">
        <f>TEXT(Table1[[#This Row],[Date Joined]],"MMM")</f>
        <v>Dec</v>
      </c>
      <c r="S3918" s="1" t="str">
        <f>TEXT(Table1[[#This Row],[Date Joined]],"YYYY")</f>
        <v>2017</v>
      </c>
    </row>
    <row r="3919" spans="1:19" x14ac:dyDescent="0.3">
      <c r="A3919" s="1" t="s">
        <v>3706</v>
      </c>
      <c r="B3919" s="1" t="s">
        <v>60</v>
      </c>
      <c r="C3919" s="1" t="s">
        <v>24</v>
      </c>
      <c r="D3919" s="2">
        <v>33</v>
      </c>
      <c r="E3919" s="1" t="s">
        <v>16</v>
      </c>
      <c r="F3919" s="1" t="s">
        <v>17</v>
      </c>
      <c r="G3919" s="28">
        <v>43076</v>
      </c>
      <c r="H3919" s="3">
        <v>22746.6</v>
      </c>
      <c r="I3919" s="1" t="s">
        <v>18</v>
      </c>
      <c r="J3919" s="1" t="s">
        <v>19</v>
      </c>
      <c r="K3919" s="1" t="s">
        <v>20</v>
      </c>
      <c r="L3919" s="1" t="s">
        <v>20</v>
      </c>
      <c r="M3919" s="1" t="s">
        <v>22</v>
      </c>
      <c r="N3919" s="1" t="s">
        <v>22</v>
      </c>
      <c r="O3919" s="1" t="s">
        <v>20</v>
      </c>
      <c r="P3919" s="1" t="str">
        <f>IFERROR( LOOKUP(Table1[[#This Row],[Age]],$AO$3:$AO$8,$AP$3:$AP$8), "Out of Range")</f>
        <v>26-35</v>
      </c>
      <c r="Q3919" s="1" t="str">
        <f>TEXT(Table1[[#This Row],[Date Joined]],"DD")</f>
        <v>07</v>
      </c>
      <c r="R3919" s="1" t="str">
        <f>TEXT(Table1[[#This Row],[Date Joined]],"MMM")</f>
        <v>Dec</v>
      </c>
      <c r="S3919" s="1" t="str">
        <f>TEXT(Table1[[#This Row],[Date Joined]],"YYYY")</f>
        <v>2017</v>
      </c>
    </row>
    <row r="3920" spans="1:19" x14ac:dyDescent="0.3">
      <c r="A3920" s="1" t="s">
        <v>3709</v>
      </c>
      <c r="B3920" s="1" t="s">
        <v>51</v>
      </c>
      <c r="C3920" s="1" t="s">
        <v>15</v>
      </c>
      <c r="D3920" s="2">
        <v>33</v>
      </c>
      <c r="E3920" s="1" t="s">
        <v>16</v>
      </c>
      <c r="F3920" s="1" t="s">
        <v>17</v>
      </c>
      <c r="G3920" s="28">
        <v>43076</v>
      </c>
      <c r="H3920" s="3">
        <v>109397.09</v>
      </c>
      <c r="I3920" s="1" t="s">
        <v>18</v>
      </c>
      <c r="J3920" s="1" t="s">
        <v>27</v>
      </c>
      <c r="K3920" s="1" t="s">
        <v>20</v>
      </c>
      <c r="L3920" s="1" t="s">
        <v>20</v>
      </c>
      <c r="M3920" s="1" t="s">
        <v>21</v>
      </c>
      <c r="N3920" s="1" t="s">
        <v>22</v>
      </c>
      <c r="O3920" s="1" t="s">
        <v>20</v>
      </c>
      <c r="P3920" s="1" t="str">
        <f>IFERROR( LOOKUP(Table1[[#This Row],[Age]],$AO$3:$AO$8,$AP$3:$AP$8), "Out of Range")</f>
        <v>26-35</v>
      </c>
      <c r="Q3920" s="1" t="str">
        <f>TEXT(Table1[[#This Row],[Date Joined]],"DD")</f>
        <v>07</v>
      </c>
      <c r="R3920" s="1" t="str">
        <f>TEXT(Table1[[#This Row],[Date Joined]],"MMM")</f>
        <v>Dec</v>
      </c>
      <c r="S3920" s="1" t="str">
        <f>TEXT(Table1[[#This Row],[Date Joined]],"YYYY")</f>
        <v>2017</v>
      </c>
    </row>
    <row r="3921" spans="1:19" x14ac:dyDescent="0.3">
      <c r="A3921" s="1" t="s">
        <v>4028</v>
      </c>
      <c r="B3921" s="1" t="s">
        <v>83</v>
      </c>
      <c r="C3921" s="1" t="s">
        <v>24</v>
      </c>
      <c r="D3921" s="2">
        <v>42</v>
      </c>
      <c r="E3921" s="1" t="s">
        <v>16</v>
      </c>
      <c r="F3921" s="1" t="s">
        <v>17</v>
      </c>
      <c r="G3921" s="28">
        <v>43093</v>
      </c>
      <c r="H3921" s="3">
        <v>47135.39</v>
      </c>
      <c r="I3921" s="1" t="s">
        <v>18</v>
      </c>
      <c r="J3921" s="1" t="s">
        <v>32</v>
      </c>
      <c r="K3921" s="1" t="s">
        <v>20</v>
      </c>
      <c r="L3921" s="1" t="s">
        <v>20</v>
      </c>
      <c r="M3921" s="1" t="s">
        <v>22</v>
      </c>
      <c r="N3921" s="1" t="s">
        <v>22</v>
      </c>
      <c r="O3921" s="1" t="s">
        <v>20</v>
      </c>
      <c r="P3921" s="1" t="str">
        <f>IFERROR( LOOKUP(Table1[[#This Row],[Age]],$AO$3:$AO$8,$AP$3:$AP$8), "Out of Range")</f>
        <v>35-45</v>
      </c>
      <c r="Q3921" s="1" t="str">
        <f>TEXT(Table1[[#This Row],[Date Joined]],"DD")</f>
        <v>24</v>
      </c>
      <c r="R3921" s="1" t="str">
        <f>TEXT(Table1[[#This Row],[Date Joined]],"MMM")</f>
        <v>Dec</v>
      </c>
      <c r="S3921" s="1" t="str">
        <f>TEXT(Table1[[#This Row],[Date Joined]],"YYYY")</f>
        <v>2017</v>
      </c>
    </row>
    <row r="3922" spans="1:19" x14ac:dyDescent="0.3">
      <c r="A3922" s="1" t="s">
        <v>4029</v>
      </c>
      <c r="B3922" s="1" t="s">
        <v>106</v>
      </c>
      <c r="C3922" s="1" t="s">
        <v>15</v>
      </c>
      <c r="D3922" s="2">
        <v>37</v>
      </c>
      <c r="E3922" s="1" t="s">
        <v>16</v>
      </c>
      <c r="F3922" s="1" t="s">
        <v>17</v>
      </c>
      <c r="G3922" s="28">
        <v>43093</v>
      </c>
      <c r="H3922" s="3">
        <v>53346.48</v>
      </c>
      <c r="I3922" s="1" t="s">
        <v>18</v>
      </c>
      <c r="J3922" s="1" t="s">
        <v>27</v>
      </c>
      <c r="K3922" s="1" t="s">
        <v>28</v>
      </c>
      <c r="L3922" s="1" t="s">
        <v>20</v>
      </c>
      <c r="M3922" s="1" t="s">
        <v>21</v>
      </c>
      <c r="N3922" s="1" t="s">
        <v>22</v>
      </c>
      <c r="O3922" s="1" t="s">
        <v>20</v>
      </c>
      <c r="P3922" s="1" t="str">
        <f>IFERROR( LOOKUP(Table1[[#This Row],[Age]],$AO$3:$AO$8,$AP$3:$AP$8), "Out of Range")</f>
        <v>35-45</v>
      </c>
      <c r="Q3922" s="1" t="str">
        <f>TEXT(Table1[[#This Row],[Date Joined]],"DD")</f>
        <v>24</v>
      </c>
      <c r="R3922" s="1" t="str">
        <f>TEXT(Table1[[#This Row],[Date Joined]],"MMM")</f>
        <v>Dec</v>
      </c>
      <c r="S3922" s="1" t="str">
        <f>TEXT(Table1[[#This Row],[Date Joined]],"YYYY")</f>
        <v>2017</v>
      </c>
    </row>
    <row r="3923" spans="1:19" x14ac:dyDescent="0.3">
      <c r="A3923" s="1" t="s">
        <v>4030</v>
      </c>
      <c r="B3923" s="1" t="s">
        <v>47</v>
      </c>
      <c r="C3923" s="1" t="s">
        <v>15</v>
      </c>
      <c r="D3923" s="2">
        <v>36</v>
      </c>
      <c r="E3923" s="1" t="s">
        <v>16</v>
      </c>
      <c r="F3923" s="1" t="s">
        <v>17</v>
      </c>
      <c r="G3923" s="28">
        <v>43093</v>
      </c>
      <c r="H3923" s="3">
        <v>64752.51</v>
      </c>
      <c r="I3923" s="1" t="s">
        <v>18</v>
      </c>
      <c r="J3923" s="1" t="s">
        <v>32</v>
      </c>
      <c r="K3923" s="1" t="s">
        <v>20</v>
      </c>
      <c r="L3923" s="1" t="s">
        <v>20</v>
      </c>
      <c r="M3923" s="1" t="s">
        <v>21</v>
      </c>
      <c r="N3923" s="1" t="s">
        <v>22</v>
      </c>
      <c r="O3923" s="1" t="s">
        <v>20</v>
      </c>
      <c r="P3923" s="1" t="str">
        <f>IFERROR( LOOKUP(Table1[[#This Row],[Age]],$AO$3:$AO$8,$AP$3:$AP$8), "Out of Range")</f>
        <v>35-45</v>
      </c>
      <c r="Q3923" s="1" t="str">
        <f>TEXT(Table1[[#This Row],[Date Joined]],"DD")</f>
        <v>24</v>
      </c>
      <c r="R3923" s="1" t="str">
        <f>TEXT(Table1[[#This Row],[Date Joined]],"MMM")</f>
        <v>Dec</v>
      </c>
      <c r="S3923" s="1" t="str">
        <f>TEXT(Table1[[#This Row],[Date Joined]],"YYYY")</f>
        <v>2017</v>
      </c>
    </row>
    <row r="3924" spans="1:19" x14ac:dyDescent="0.3">
      <c r="A3924" s="1" t="s">
        <v>4031</v>
      </c>
      <c r="B3924" s="1" t="s">
        <v>80</v>
      </c>
      <c r="C3924" s="1" t="s">
        <v>15</v>
      </c>
      <c r="D3924" s="2">
        <v>53</v>
      </c>
      <c r="E3924" s="1" t="s">
        <v>40</v>
      </c>
      <c r="F3924" s="1" t="s">
        <v>26</v>
      </c>
      <c r="G3924" s="28">
        <v>43093</v>
      </c>
      <c r="H3924" s="3">
        <v>46645.82</v>
      </c>
      <c r="I3924" s="1" t="s">
        <v>18</v>
      </c>
      <c r="J3924" s="1" t="s">
        <v>27</v>
      </c>
      <c r="K3924" s="1" t="s">
        <v>28</v>
      </c>
      <c r="L3924" s="1" t="s">
        <v>20</v>
      </c>
      <c r="M3924" s="1" t="s">
        <v>21</v>
      </c>
      <c r="N3924" s="1" t="s">
        <v>29</v>
      </c>
      <c r="O3924" s="1" t="s">
        <v>20</v>
      </c>
      <c r="P3924" s="1" t="str">
        <f>IFERROR( LOOKUP(Table1[[#This Row],[Age]],$AO$3:$AO$8,$AP$3:$AP$8), "Out of Range")</f>
        <v>45-55</v>
      </c>
      <c r="Q3924" s="1" t="str">
        <f>TEXT(Table1[[#This Row],[Date Joined]],"DD")</f>
        <v>24</v>
      </c>
      <c r="R3924" s="1" t="str">
        <f>TEXT(Table1[[#This Row],[Date Joined]],"MMM")</f>
        <v>Dec</v>
      </c>
      <c r="S3924" s="1" t="str">
        <f>TEXT(Table1[[#This Row],[Date Joined]],"YYYY")</f>
        <v>2017</v>
      </c>
    </row>
    <row r="3925" spans="1:19" x14ac:dyDescent="0.3">
      <c r="A3925" s="1" t="s">
        <v>4032</v>
      </c>
      <c r="B3925" s="1" t="s">
        <v>95</v>
      </c>
      <c r="C3925" s="1" t="s">
        <v>15</v>
      </c>
      <c r="D3925" s="2">
        <v>34</v>
      </c>
      <c r="E3925" s="1" t="s">
        <v>40</v>
      </c>
      <c r="F3925" s="1" t="s">
        <v>26</v>
      </c>
      <c r="G3925" s="28">
        <v>43093</v>
      </c>
      <c r="H3925" s="3">
        <v>43760.78</v>
      </c>
      <c r="I3925" s="1" t="s">
        <v>18</v>
      </c>
      <c r="J3925" s="1" t="s">
        <v>19</v>
      </c>
      <c r="K3925" s="1" t="s">
        <v>28</v>
      </c>
      <c r="L3925" s="1" t="s">
        <v>20</v>
      </c>
      <c r="M3925" s="1" t="s">
        <v>21</v>
      </c>
      <c r="N3925" s="1" t="s">
        <v>29</v>
      </c>
      <c r="O3925" s="1" t="s">
        <v>20</v>
      </c>
      <c r="P3925" s="1" t="str">
        <f>IFERROR( LOOKUP(Table1[[#This Row],[Age]],$AO$3:$AO$8,$AP$3:$AP$8), "Out of Range")</f>
        <v>26-35</v>
      </c>
      <c r="Q3925" s="1" t="str">
        <f>TEXT(Table1[[#This Row],[Date Joined]],"DD")</f>
        <v>24</v>
      </c>
      <c r="R3925" s="1" t="str">
        <f>TEXT(Table1[[#This Row],[Date Joined]],"MMM")</f>
        <v>Dec</v>
      </c>
      <c r="S3925" s="1" t="str">
        <f>TEXT(Table1[[#This Row],[Date Joined]],"YYYY")</f>
        <v>2017</v>
      </c>
    </row>
    <row r="3926" spans="1:19" x14ac:dyDescent="0.3">
      <c r="A3926" s="1" t="s">
        <v>4033</v>
      </c>
      <c r="B3926" s="1" t="s">
        <v>75</v>
      </c>
      <c r="C3926" s="1" t="s">
        <v>24</v>
      </c>
      <c r="D3926" s="2">
        <v>54</v>
      </c>
      <c r="E3926" s="1" t="s">
        <v>40</v>
      </c>
      <c r="F3926" s="1" t="s">
        <v>41</v>
      </c>
      <c r="G3926" s="28">
        <v>43093</v>
      </c>
      <c r="H3926" s="3">
        <v>18090.55</v>
      </c>
      <c r="I3926" s="1" t="s">
        <v>18</v>
      </c>
      <c r="J3926" s="1" t="s">
        <v>27</v>
      </c>
      <c r="K3926" s="1" t="s">
        <v>28</v>
      </c>
      <c r="L3926" s="1" t="s">
        <v>28</v>
      </c>
      <c r="M3926" s="1" t="s">
        <v>21</v>
      </c>
      <c r="N3926" s="1" t="s">
        <v>22</v>
      </c>
      <c r="O3926" s="1" t="s">
        <v>20</v>
      </c>
      <c r="P3926" s="1" t="str">
        <f>IFERROR( LOOKUP(Table1[[#This Row],[Age]],$AO$3:$AO$8,$AP$3:$AP$8), "Out of Range")</f>
        <v>45-55</v>
      </c>
      <c r="Q3926" s="1" t="str">
        <f>TEXT(Table1[[#This Row],[Date Joined]],"DD")</f>
        <v>24</v>
      </c>
      <c r="R3926" s="1" t="str">
        <f>TEXT(Table1[[#This Row],[Date Joined]],"MMM")</f>
        <v>Dec</v>
      </c>
      <c r="S3926" s="1" t="str">
        <f>TEXT(Table1[[#This Row],[Date Joined]],"YYYY")</f>
        <v>2017</v>
      </c>
    </row>
    <row r="3927" spans="1:19" x14ac:dyDescent="0.3">
      <c r="A3927" s="1" t="s">
        <v>4034</v>
      </c>
      <c r="B3927" s="1" t="s">
        <v>78</v>
      </c>
      <c r="C3927" s="1" t="s">
        <v>15</v>
      </c>
      <c r="D3927" s="2">
        <v>41</v>
      </c>
      <c r="E3927" s="1" t="s">
        <v>40</v>
      </c>
      <c r="F3927" s="1" t="s">
        <v>26</v>
      </c>
      <c r="G3927" s="28">
        <v>43093</v>
      </c>
      <c r="H3927" s="3">
        <v>130023.27</v>
      </c>
      <c r="I3927" s="1" t="s">
        <v>18</v>
      </c>
      <c r="J3927" s="1" t="s">
        <v>27</v>
      </c>
      <c r="K3927" s="1" t="s">
        <v>28</v>
      </c>
      <c r="L3927" s="1" t="s">
        <v>28</v>
      </c>
      <c r="M3927" s="1" t="s">
        <v>21</v>
      </c>
      <c r="N3927" s="1" t="s">
        <v>22</v>
      </c>
      <c r="O3927" s="1" t="s">
        <v>20</v>
      </c>
      <c r="P3927" s="1" t="str">
        <f>IFERROR( LOOKUP(Table1[[#This Row],[Age]],$AO$3:$AO$8,$AP$3:$AP$8), "Out of Range")</f>
        <v>35-45</v>
      </c>
      <c r="Q3927" s="1" t="str">
        <f>TEXT(Table1[[#This Row],[Date Joined]],"DD")</f>
        <v>24</v>
      </c>
      <c r="R3927" s="1" t="str">
        <f>TEXT(Table1[[#This Row],[Date Joined]],"MMM")</f>
        <v>Dec</v>
      </c>
      <c r="S3927" s="1" t="str">
        <f>TEXT(Table1[[#This Row],[Date Joined]],"YYYY")</f>
        <v>2017</v>
      </c>
    </row>
    <row r="3928" spans="1:19" x14ac:dyDescent="0.3">
      <c r="A3928" s="1" t="s">
        <v>4035</v>
      </c>
      <c r="B3928" s="1" t="s">
        <v>103</v>
      </c>
      <c r="C3928" s="1" t="s">
        <v>24</v>
      </c>
      <c r="D3928" s="2">
        <v>40</v>
      </c>
      <c r="E3928" s="1" t="s">
        <v>16</v>
      </c>
      <c r="F3928" s="1" t="s">
        <v>17</v>
      </c>
      <c r="G3928" s="28">
        <v>43094</v>
      </c>
      <c r="H3928" s="3">
        <v>46919.19</v>
      </c>
      <c r="I3928" s="1" t="s">
        <v>18</v>
      </c>
      <c r="J3928" s="1" t="s">
        <v>19</v>
      </c>
      <c r="K3928" s="1" t="s">
        <v>20</v>
      </c>
      <c r="L3928" s="1" t="s">
        <v>20</v>
      </c>
      <c r="M3928" s="1" t="s">
        <v>21</v>
      </c>
      <c r="N3928" s="1" t="s">
        <v>22</v>
      </c>
      <c r="O3928" s="1" t="s">
        <v>20</v>
      </c>
      <c r="P3928" s="1" t="str">
        <f>IFERROR( LOOKUP(Table1[[#This Row],[Age]],$AO$3:$AO$8,$AP$3:$AP$8), "Out of Range")</f>
        <v>35-45</v>
      </c>
      <c r="Q3928" s="1" t="str">
        <f>TEXT(Table1[[#This Row],[Date Joined]],"DD")</f>
        <v>25</v>
      </c>
      <c r="R3928" s="1" t="str">
        <f>TEXT(Table1[[#This Row],[Date Joined]],"MMM")</f>
        <v>Dec</v>
      </c>
      <c r="S3928" s="1" t="str">
        <f>TEXT(Table1[[#This Row],[Date Joined]],"YYYY")</f>
        <v>2017</v>
      </c>
    </row>
    <row r="3929" spans="1:19" x14ac:dyDescent="0.3">
      <c r="A3929" s="1" t="s">
        <v>4036</v>
      </c>
      <c r="B3929" s="1" t="s">
        <v>35</v>
      </c>
      <c r="C3929" s="1" t="s">
        <v>15</v>
      </c>
      <c r="D3929" s="2">
        <v>49</v>
      </c>
      <c r="E3929" s="1" t="s">
        <v>16</v>
      </c>
      <c r="F3929" s="1" t="s">
        <v>17</v>
      </c>
      <c r="G3929" s="28">
        <v>43094</v>
      </c>
      <c r="H3929" s="3">
        <v>31441.64</v>
      </c>
      <c r="I3929" s="1" t="s">
        <v>18</v>
      </c>
      <c r="J3929" s="1" t="s">
        <v>32</v>
      </c>
      <c r="K3929" s="1" t="s">
        <v>28</v>
      </c>
      <c r="L3929" s="1" t="s">
        <v>20</v>
      </c>
      <c r="M3929" s="1" t="s">
        <v>22</v>
      </c>
      <c r="N3929" s="1" t="s">
        <v>22</v>
      </c>
      <c r="O3929" s="1" t="s">
        <v>20</v>
      </c>
      <c r="P3929" s="1" t="str">
        <f>IFERROR( LOOKUP(Table1[[#This Row],[Age]],$AO$3:$AO$8,$AP$3:$AP$8), "Out of Range")</f>
        <v>45-55</v>
      </c>
      <c r="Q3929" s="1" t="str">
        <f>TEXT(Table1[[#This Row],[Date Joined]],"DD")</f>
        <v>25</v>
      </c>
      <c r="R3929" s="1" t="str">
        <f>TEXT(Table1[[#This Row],[Date Joined]],"MMM")</f>
        <v>Dec</v>
      </c>
      <c r="S3929" s="1" t="str">
        <f>TEXT(Table1[[#This Row],[Date Joined]],"YYYY")</f>
        <v>2017</v>
      </c>
    </row>
    <row r="3930" spans="1:19" x14ac:dyDescent="0.3">
      <c r="A3930" s="1" t="s">
        <v>3718</v>
      </c>
      <c r="B3930" s="1" t="s">
        <v>79</v>
      </c>
      <c r="C3930" s="1" t="s">
        <v>15</v>
      </c>
      <c r="D3930" s="2">
        <v>33</v>
      </c>
      <c r="E3930" s="1" t="s">
        <v>40</v>
      </c>
      <c r="F3930" s="1" t="s">
        <v>26</v>
      </c>
      <c r="G3930" s="28">
        <v>43076</v>
      </c>
      <c r="H3930" s="3">
        <v>68387.16</v>
      </c>
      <c r="I3930" s="1" t="s">
        <v>18</v>
      </c>
      <c r="J3930" s="1" t="s">
        <v>32</v>
      </c>
      <c r="K3930" s="1" t="s">
        <v>28</v>
      </c>
      <c r="L3930" s="1" t="s">
        <v>20</v>
      </c>
      <c r="M3930" s="1" t="s">
        <v>22</v>
      </c>
      <c r="N3930" s="1" t="s">
        <v>22</v>
      </c>
      <c r="O3930" s="1" t="s">
        <v>20</v>
      </c>
      <c r="P3930" s="1" t="str">
        <f>IFERROR( LOOKUP(Table1[[#This Row],[Age]],$AO$3:$AO$8,$AP$3:$AP$8), "Out of Range")</f>
        <v>26-35</v>
      </c>
      <c r="Q3930" s="1" t="str">
        <f>TEXT(Table1[[#This Row],[Date Joined]],"DD")</f>
        <v>07</v>
      </c>
      <c r="R3930" s="1" t="str">
        <f>TEXT(Table1[[#This Row],[Date Joined]],"MMM")</f>
        <v>Dec</v>
      </c>
      <c r="S3930" s="1" t="str">
        <f>TEXT(Table1[[#This Row],[Date Joined]],"YYYY")</f>
        <v>2017</v>
      </c>
    </row>
    <row r="3931" spans="1:19" x14ac:dyDescent="0.3">
      <c r="A3931" s="1" t="s">
        <v>4038</v>
      </c>
      <c r="B3931" s="1" t="s">
        <v>60</v>
      </c>
      <c r="C3931" s="1" t="s">
        <v>24</v>
      </c>
      <c r="D3931" s="2">
        <v>34</v>
      </c>
      <c r="E3931" s="1" t="s">
        <v>16</v>
      </c>
      <c r="F3931" s="1" t="s">
        <v>17</v>
      </c>
      <c r="G3931" s="28">
        <v>43094</v>
      </c>
      <c r="H3931" s="3">
        <v>32396.63</v>
      </c>
      <c r="I3931" s="1" t="s">
        <v>18</v>
      </c>
      <c r="J3931" s="1" t="s">
        <v>22</v>
      </c>
      <c r="K3931" s="1" t="s">
        <v>20</v>
      </c>
      <c r="L3931" s="1" t="s">
        <v>20</v>
      </c>
      <c r="M3931" s="1" t="s">
        <v>21</v>
      </c>
      <c r="N3931" s="1" t="s">
        <v>38</v>
      </c>
      <c r="O3931" s="1" t="s">
        <v>20</v>
      </c>
      <c r="P3931" s="1" t="str">
        <f>IFERROR( LOOKUP(Table1[[#This Row],[Age]],$AO$3:$AO$8,$AP$3:$AP$8), "Out of Range")</f>
        <v>26-35</v>
      </c>
      <c r="Q3931" s="1" t="str">
        <f>TEXT(Table1[[#This Row],[Date Joined]],"DD")</f>
        <v>25</v>
      </c>
      <c r="R3931" s="1" t="str">
        <f>TEXT(Table1[[#This Row],[Date Joined]],"MMM")</f>
        <v>Dec</v>
      </c>
      <c r="S3931" s="1" t="str">
        <f>TEXT(Table1[[#This Row],[Date Joined]],"YYYY")</f>
        <v>2017</v>
      </c>
    </row>
    <row r="3932" spans="1:19" x14ac:dyDescent="0.3">
      <c r="A3932" s="1" t="s">
        <v>4039</v>
      </c>
      <c r="B3932" s="1" t="s">
        <v>56</v>
      </c>
      <c r="C3932" s="1" t="s">
        <v>15</v>
      </c>
      <c r="D3932" s="2">
        <v>36</v>
      </c>
      <c r="E3932" s="1" t="s">
        <v>16</v>
      </c>
      <c r="F3932" s="1" t="s">
        <v>41</v>
      </c>
      <c r="G3932" s="28">
        <v>43094</v>
      </c>
      <c r="H3932" s="3">
        <v>5805.87</v>
      </c>
      <c r="I3932" s="1" t="s">
        <v>49</v>
      </c>
      <c r="J3932" s="1" t="s">
        <v>27</v>
      </c>
      <c r="K3932" s="1" t="s">
        <v>20</v>
      </c>
      <c r="L3932" s="1" t="s">
        <v>20</v>
      </c>
      <c r="M3932" s="1" t="s">
        <v>21</v>
      </c>
      <c r="N3932" s="1" t="s">
        <v>38</v>
      </c>
      <c r="O3932" s="1" t="s">
        <v>28</v>
      </c>
      <c r="P3932" s="1" t="str">
        <f>IFERROR( LOOKUP(Table1[[#This Row],[Age]],$AO$3:$AO$8,$AP$3:$AP$8), "Out of Range")</f>
        <v>35-45</v>
      </c>
      <c r="Q3932" s="1" t="str">
        <f>TEXT(Table1[[#This Row],[Date Joined]],"DD")</f>
        <v>25</v>
      </c>
      <c r="R3932" s="1" t="str">
        <f>TEXT(Table1[[#This Row],[Date Joined]],"MMM")</f>
        <v>Dec</v>
      </c>
      <c r="S3932" s="1" t="str">
        <f>TEXT(Table1[[#This Row],[Date Joined]],"YYYY")</f>
        <v>2017</v>
      </c>
    </row>
    <row r="3933" spans="1:19" x14ac:dyDescent="0.3">
      <c r="A3933" s="1" t="s">
        <v>3736</v>
      </c>
      <c r="B3933" s="1" t="s">
        <v>99</v>
      </c>
      <c r="C3933" s="1" t="s">
        <v>15</v>
      </c>
      <c r="D3933" s="2">
        <v>33</v>
      </c>
      <c r="E3933" s="1" t="s">
        <v>16</v>
      </c>
      <c r="F3933" s="1" t="s">
        <v>17</v>
      </c>
      <c r="G3933" s="28">
        <v>43079</v>
      </c>
      <c r="H3933" s="3">
        <v>29985.51</v>
      </c>
      <c r="I3933" s="1" t="s">
        <v>18</v>
      </c>
      <c r="J3933" s="1" t="s">
        <v>27</v>
      </c>
      <c r="K3933" s="1" t="s">
        <v>20</v>
      </c>
      <c r="L3933" s="1" t="s">
        <v>28</v>
      </c>
      <c r="M3933" s="1" t="s">
        <v>21</v>
      </c>
      <c r="N3933" s="1" t="s">
        <v>22</v>
      </c>
      <c r="O3933" s="1" t="s">
        <v>20</v>
      </c>
      <c r="P3933" s="1" t="str">
        <f>IFERROR( LOOKUP(Table1[[#This Row],[Age]],$AO$3:$AO$8,$AP$3:$AP$8), "Out of Range")</f>
        <v>26-35</v>
      </c>
      <c r="Q3933" s="1" t="str">
        <f>TEXT(Table1[[#This Row],[Date Joined]],"DD")</f>
        <v>10</v>
      </c>
      <c r="R3933" s="1" t="str">
        <f>TEXT(Table1[[#This Row],[Date Joined]],"MMM")</f>
        <v>Dec</v>
      </c>
      <c r="S3933" s="1" t="str">
        <f>TEXT(Table1[[#This Row],[Date Joined]],"YYYY")</f>
        <v>2017</v>
      </c>
    </row>
    <row r="3934" spans="1:19" x14ac:dyDescent="0.3">
      <c r="A3934" s="1" t="s">
        <v>4041</v>
      </c>
      <c r="B3934" s="1" t="s">
        <v>93</v>
      </c>
      <c r="C3934" s="1" t="s">
        <v>24</v>
      </c>
      <c r="D3934" s="2">
        <v>34</v>
      </c>
      <c r="E3934" s="1" t="s">
        <v>16</v>
      </c>
      <c r="F3934" s="1" t="s">
        <v>17</v>
      </c>
      <c r="G3934" s="28">
        <v>43094</v>
      </c>
      <c r="H3934" s="3">
        <v>95039.16</v>
      </c>
      <c r="I3934" s="1" t="s">
        <v>18</v>
      </c>
      <c r="J3934" s="1" t="s">
        <v>32</v>
      </c>
      <c r="K3934" s="1" t="s">
        <v>28</v>
      </c>
      <c r="L3934" s="1" t="s">
        <v>28</v>
      </c>
      <c r="M3934" s="1" t="s">
        <v>21</v>
      </c>
      <c r="N3934" s="1" t="s">
        <v>38</v>
      </c>
      <c r="O3934" s="1" t="s">
        <v>28</v>
      </c>
      <c r="P3934" s="1" t="str">
        <f>IFERROR( LOOKUP(Table1[[#This Row],[Age]],$AO$3:$AO$8,$AP$3:$AP$8), "Out of Range")</f>
        <v>26-35</v>
      </c>
      <c r="Q3934" s="1" t="str">
        <f>TEXT(Table1[[#This Row],[Date Joined]],"DD")</f>
        <v>25</v>
      </c>
      <c r="R3934" s="1" t="str">
        <f>TEXT(Table1[[#This Row],[Date Joined]],"MMM")</f>
        <v>Dec</v>
      </c>
      <c r="S3934" s="1" t="str">
        <f>TEXT(Table1[[#This Row],[Date Joined]],"YYYY")</f>
        <v>2017</v>
      </c>
    </row>
    <row r="3935" spans="1:19" x14ac:dyDescent="0.3">
      <c r="A3935" s="1" t="s">
        <v>3791</v>
      </c>
      <c r="B3935" s="1" t="s">
        <v>72</v>
      </c>
      <c r="C3935" s="1" t="s">
        <v>15</v>
      </c>
      <c r="D3935" s="2">
        <v>33</v>
      </c>
      <c r="E3935" s="1" t="s">
        <v>16</v>
      </c>
      <c r="F3935" s="1" t="s">
        <v>17</v>
      </c>
      <c r="G3935" s="28">
        <v>43082</v>
      </c>
      <c r="H3935" s="3">
        <v>80236.34</v>
      </c>
      <c r="I3935" s="1" t="s">
        <v>49</v>
      </c>
      <c r="J3935" s="1" t="s">
        <v>32</v>
      </c>
      <c r="K3935" s="1" t="s">
        <v>20</v>
      </c>
      <c r="L3935" s="1" t="s">
        <v>20</v>
      </c>
      <c r="M3935" s="1" t="s">
        <v>21</v>
      </c>
      <c r="N3935" s="1" t="s">
        <v>29</v>
      </c>
      <c r="O3935" s="1" t="s">
        <v>20</v>
      </c>
      <c r="P3935" s="1" t="str">
        <f>IFERROR( LOOKUP(Table1[[#This Row],[Age]],$AO$3:$AO$8,$AP$3:$AP$8), "Out of Range")</f>
        <v>26-35</v>
      </c>
      <c r="Q3935" s="1" t="str">
        <f>TEXT(Table1[[#This Row],[Date Joined]],"DD")</f>
        <v>13</v>
      </c>
      <c r="R3935" s="1" t="str">
        <f>TEXT(Table1[[#This Row],[Date Joined]],"MMM")</f>
        <v>Dec</v>
      </c>
      <c r="S3935" s="1" t="str">
        <f>TEXT(Table1[[#This Row],[Date Joined]],"YYYY")</f>
        <v>2017</v>
      </c>
    </row>
    <row r="3936" spans="1:19" x14ac:dyDescent="0.3">
      <c r="A3936" s="1" t="s">
        <v>4043</v>
      </c>
      <c r="B3936" s="1" t="s">
        <v>60</v>
      </c>
      <c r="C3936" s="1" t="s">
        <v>15</v>
      </c>
      <c r="D3936" s="2">
        <v>36</v>
      </c>
      <c r="E3936" s="1" t="s">
        <v>16</v>
      </c>
      <c r="F3936" s="1" t="s">
        <v>17</v>
      </c>
      <c r="G3936" s="28">
        <v>43094</v>
      </c>
      <c r="H3936" s="3">
        <v>61825.06</v>
      </c>
      <c r="I3936" s="1" t="s">
        <v>18</v>
      </c>
      <c r="J3936" s="1" t="s">
        <v>32</v>
      </c>
      <c r="K3936" s="1" t="s">
        <v>28</v>
      </c>
      <c r="L3936" s="1" t="s">
        <v>20</v>
      </c>
      <c r="M3936" s="1" t="s">
        <v>21</v>
      </c>
      <c r="N3936" s="1" t="s">
        <v>22</v>
      </c>
      <c r="O3936" s="1" t="s">
        <v>20</v>
      </c>
      <c r="P3936" s="1" t="str">
        <f>IFERROR( LOOKUP(Table1[[#This Row],[Age]],$AO$3:$AO$8,$AP$3:$AP$8), "Out of Range")</f>
        <v>35-45</v>
      </c>
      <c r="Q3936" s="1" t="str">
        <f>TEXT(Table1[[#This Row],[Date Joined]],"DD")</f>
        <v>25</v>
      </c>
      <c r="R3936" s="1" t="str">
        <f>TEXT(Table1[[#This Row],[Date Joined]],"MMM")</f>
        <v>Dec</v>
      </c>
      <c r="S3936" s="1" t="str">
        <f>TEXT(Table1[[#This Row],[Date Joined]],"YYYY")</f>
        <v>2017</v>
      </c>
    </row>
    <row r="3937" spans="1:19" x14ac:dyDescent="0.3">
      <c r="A3937" s="1" t="s">
        <v>4044</v>
      </c>
      <c r="B3937" s="1" t="s">
        <v>91</v>
      </c>
      <c r="C3937" s="1" t="s">
        <v>15</v>
      </c>
      <c r="D3937" s="2">
        <v>51</v>
      </c>
      <c r="E3937" s="1" t="s">
        <v>40</v>
      </c>
      <c r="F3937" s="1" t="s">
        <v>26</v>
      </c>
      <c r="G3937" s="28">
        <v>43094</v>
      </c>
      <c r="H3937" s="3">
        <v>7518.79</v>
      </c>
      <c r="I3937" s="1" t="s">
        <v>31</v>
      </c>
      <c r="J3937" s="1" t="s">
        <v>32</v>
      </c>
      <c r="K3937" s="1" t="s">
        <v>20</v>
      </c>
      <c r="L3937" s="1" t="s">
        <v>20</v>
      </c>
      <c r="M3937" s="1" t="s">
        <v>21</v>
      </c>
      <c r="N3937" s="1" t="s">
        <v>22</v>
      </c>
      <c r="O3937" s="1" t="s">
        <v>20</v>
      </c>
      <c r="P3937" s="1" t="str">
        <f>IFERROR( LOOKUP(Table1[[#This Row],[Age]],$AO$3:$AO$8,$AP$3:$AP$8), "Out of Range")</f>
        <v>45-55</v>
      </c>
      <c r="Q3937" s="1" t="str">
        <f>TEXT(Table1[[#This Row],[Date Joined]],"DD")</f>
        <v>25</v>
      </c>
      <c r="R3937" s="1" t="str">
        <f>TEXT(Table1[[#This Row],[Date Joined]],"MMM")</f>
        <v>Dec</v>
      </c>
      <c r="S3937" s="1" t="str">
        <f>TEXT(Table1[[#This Row],[Date Joined]],"YYYY")</f>
        <v>2017</v>
      </c>
    </row>
    <row r="3938" spans="1:19" x14ac:dyDescent="0.3">
      <c r="A3938" s="1" t="s">
        <v>4045</v>
      </c>
      <c r="B3938" s="1" t="s">
        <v>50</v>
      </c>
      <c r="C3938" s="1" t="s">
        <v>15</v>
      </c>
      <c r="D3938" s="2">
        <v>49</v>
      </c>
      <c r="E3938" s="1" t="s">
        <v>40</v>
      </c>
      <c r="F3938" s="1" t="s">
        <v>26</v>
      </c>
      <c r="G3938" s="28">
        <v>43094</v>
      </c>
      <c r="H3938" s="3">
        <v>509.93</v>
      </c>
      <c r="I3938" s="1" t="s">
        <v>18</v>
      </c>
      <c r="J3938" s="1" t="s">
        <v>32</v>
      </c>
      <c r="K3938" s="1" t="s">
        <v>28</v>
      </c>
      <c r="L3938" s="1" t="s">
        <v>20</v>
      </c>
      <c r="M3938" s="1" t="s">
        <v>21</v>
      </c>
      <c r="N3938" s="1" t="s">
        <v>22</v>
      </c>
      <c r="O3938" s="1" t="s">
        <v>28</v>
      </c>
      <c r="P3938" s="1" t="str">
        <f>IFERROR( LOOKUP(Table1[[#This Row],[Age]],$AO$3:$AO$8,$AP$3:$AP$8), "Out of Range")</f>
        <v>45-55</v>
      </c>
      <c r="Q3938" s="1" t="str">
        <f>TEXT(Table1[[#This Row],[Date Joined]],"DD")</f>
        <v>25</v>
      </c>
      <c r="R3938" s="1" t="str">
        <f>TEXT(Table1[[#This Row],[Date Joined]],"MMM")</f>
        <v>Dec</v>
      </c>
      <c r="S3938" s="1" t="str">
        <f>TEXT(Table1[[#This Row],[Date Joined]],"YYYY")</f>
        <v>2017</v>
      </c>
    </row>
    <row r="3939" spans="1:19" x14ac:dyDescent="0.3">
      <c r="A3939" s="1" t="s">
        <v>4046</v>
      </c>
      <c r="B3939" s="1" t="s">
        <v>78</v>
      </c>
      <c r="C3939" s="1" t="s">
        <v>15</v>
      </c>
      <c r="D3939" s="2">
        <v>48</v>
      </c>
      <c r="E3939" s="1" t="s">
        <v>40</v>
      </c>
      <c r="F3939" s="1" t="s">
        <v>17</v>
      </c>
      <c r="G3939" s="28">
        <v>43094</v>
      </c>
      <c r="H3939" s="3">
        <v>5489.55</v>
      </c>
      <c r="I3939" s="1" t="s">
        <v>18</v>
      </c>
      <c r="J3939" s="1" t="s">
        <v>19</v>
      </c>
      <c r="K3939" s="1" t="s">
        <v>20</v>
      </c>
      <c r="L3939" s="1" t="s">
        <v>20</v>
      </c>
      <c r="M3939" s="1" t="s">
        <v>21</v>
      </c>
      <c r="N3939" s="1" t="s">
        <v>22</v>
      </c>
      <c r="O3939" s="1" t="s">
        <v>20</v>
      </c>
      <c r="P3939" s="1" t="str">
        <f>IFERROR( LOOKUP(Table1[[#This Row],[Age]],$AO$3:$AO$8,$AP$3:$AP$8), "Out of Range")</f>
        <v>45-55</v>
      </c>
      <c r="Q3939" s="1" t="str">
        <f>TEXT(Table1[[#This Row],[Date Joined]],"DD")</f>
        <v>25</v>
      </c>
      <c r="R3939" s="1" t="str">
        <f>TEXT(Table1[[#This Row],[Date Joined]],"MMM")</f>
        <v>Dec</v>
      </c>
      <c r="S3939" s="1" t="str">
        <f>TEXT(Table1[[#This Row],[Date Joined]],"YYYY")</f>
        <v>2017</v>
      </c>
    </row>
    <row r="3940" spans="1:19" x14ac:dyDescent="0.3">
      <c r="A3940" s="1" t="s">
        <v>4047</v>
      </c>
      <c r="B3940" s="1" t="s">
        <v>95</v>
      </c>
      <c r="C3940" s="1" t="s">
        <v>24</v>
      </c>
      <c r="D3940" s="2">
        <v>39</v>
      </c>
      <c r="E3940" s="1" t="s">
        <v>40</v>
      </c>
      <c r="F3940" s="1" t="s">
        <v>41</v>
      </c>
      <c r="G3940" s="28">
        <v>43094</v>
      </c>
      <c r="H3940" s="3">
        <v>70151.09</v>
      </c>
      <c r="I3940" s="1" t="s">
        <v>18</v>
      </c>
      <c r="J3940" s="1" t="s">
        <v>27</v>
      </c>
      <c r="K3940" s="1" t="s">
        <v>28</v>
      </c>
      <c r="L3940" s="1" t="s">
        <v>20</v>
      </c>
      <c r="M3940" s="1" t="s">
        <v>22</v>
      </c>
      <c r="N3940" s="1" t="s">
        <v>22</v>
      </c>
      <c r="O3940" s="1" t="s">
        <v>20</v>
      </c>
      <c r="P3940" s="1" t="str">
        <f>IFERROR( LOOKUP(Table1[[#This Row],[Age]],$AO$3:$AO$8,$AP$3:$AP$8), "Out of Range")</f>
        <v>35-45</v>
      </c>
      <c r="Q3940" s="1" t="str">
        <f>TEXT(Table1[[#This Row],[Date Joined]],"DD")</f>
        <v>25</v>
      </c>
      <c r="R3940" s="1" t="str">
        <f>TEXT(Table1[[#This Row],[Date Joined]],"MMM")</f>
        <v>Dec</v>
      </c>
      <c r="S3940" s="1" t="str">
        <f>TEXT(Table1[[#This Row],[Date Joined]],"YYYY")</f>
        <v>2017</v>
      </c>
    </row>
    <row r="3941" spans="1:19" x14ac:dyDescent="0.3">
      <c r="A3941" s="1" t="s">
        <v>4048</v>
      </c>
      <c r="B3941" s="1" t="s">
        <v>33</v>
      </c>
      <c r="C3941" s="1" t="s">
        <v>15</v>
      </c>
      <c r="D3941" s="2">
        <v>59</v>
      </c>
      <c r="E3941" s="1" t="s">
        <v>40</v>
      </c>
      <c r="F3941" s="1" t="s">
        <v>26</v>
      </c>
      <c r="G3941" s="28">
        <v>43094</v>
      </c>
      <c r="H3941" s="3">
        <v>26378.15</v>
      </c>
      <c r="I3941" s="1" t="s">
        <v>18</v>
      </c>
      <c r="J3941" s="1" t="s">
        <v>27</v>
      </c>
      <c r="K3941" s="1" t="s">
        <v>28</v>
      </c>
      <c r="L3941" s="1" t="s">
        <v>20</v>
      </c>
      <c r="M3941" s="1" t="s">
        <v>21</v>
      </c>
      <c r="N3941" s="1" t="s">
        <v>22</v>
      </c>
      <c r="O3941" s="1" t="s">
        <v>20</v>
      </c>
      <c r="P3941" s="1" t="str">
        <f>IFERROR( LOOKUP(Table1[[#This Row],[Age]],$AO$3:$AO$8,$AP$3:$AP$8), "Out of Range")</f>
        <v>55-65</v>
      </c>
      <c r="Q3941" s="1" t="str">
        <f>TEXT(Table1[[#This Row],[Date Joined]],"DD")</f>
        <v>25</v>
      </c>
      <c r="R3941" s="1" t="str">
        <f>TEXT(Table1[[#This Row],[Date Joined]],"MMM")</f>
        <v>Dec</v>
      </c>
      <c r="S3941" s="1" t="str">
        <f>TEXT(Table1[[#This Row],[Date Joined]],"YYYY")</f>
        <v>2017</v>
      </c>
    </row>
    <row r="3942" spans="1:19" x14ac:dyDescent="0.3">
      <c r="A3942" s="1" t="s">
        <v>4049</v>
      </c>
      <c r="B3942" s="1" t="s">
        <v>75</v>
      </c>
      <c r="C3942" s="1" t="s">
        <v>15</v>
      </c>
      <c r="D3942" s="2">
        <v>59</v>
      </c>
      <c r="E3942" s="1" t="s">
        <v>40</v>
      </c>
      <c r="F3942" s="1" t="s">
        <v>41</v>
      </c>
      <c r="G3942" s="28">
        <v>43094</v>
      </c>
      <c r="H3942" s="3">
        <v>3154.72</v>
      </c>
      <c r="I3942" s="1" t="s">
        <v>31</v>
      </c>
      <c r="J3942" s="1" t="s">
        <v>27</v>
      </c>
      <c r="K3942" s="1" t="s">
        <v>20</v>
      </c>
      <c r="L3942" s="1" t="s">
        <v>20</v>
      </c>
      <c r="M3942" s="1" t="s">
        <v>21</v>
      </c>
      <c r="N3942" s="1" t="s">
        <v>22</v>
      </c>
      <c r="O3942" s="1" t="s">
        <v>20</v>
      </c>
      <c r="P3942" s="1" t="str">
        <f>IFERROR( LOOKUP(Table1[[#This Row],[Age]],$AO$3:$AO$8,$AP$3:$AP$8), "Out of Range")</f>
        <v>55-65</v>
      </c>
      <c r="Q3942" s="1" t="str">
        <f>TEXT(Table1[[#This Row],[Date Joined]],"DD")</f>
        <v>25</v>
      </c>
      <c r="R3942" s="1" t="str">
        <f>TEXT(Table1[[#This Row],[Date Joined]],"MMM")</f>
        <v>Dec</v>
      </c>
      <c r="S3942" s="1" t="str">
        <f>TEXT(Table1[[#This Row],[Date Joined]],"YYYY")</f>
        <v>2017</v>
      </c>
    </row>
    <row r="3943" spans="1:19" x14ac:dyDescent="0.3">
      <c r="A3943" s="1" t="s">
        <v>4050</v>
      </c>
      <c r="B3943" s="1" t="s">
        <v>37</v>
      </c>
      <c r="C3943" s="1" t="s">
        <v>24</v>
      </c>
      <c r="D3943" s="2">
        <v>37</v>
      </c>
      <c r="E3943" s="1" t="s">
        <v>16</v>
      </c>
      <c r="F3943" s="1" t="s">
        <v>17</v>
      </c>
      <c r="G3943" s="28">
        <v>43095</v>
      </c>
      <c r="H3943" s="3">
        <v>54204.72</v>
      </c>
      <c r="I3943" s="1" t="s">
        <v>18</v>
      </c>
      <c r="J3943" s="1" t="s">
        <v>19</v>
      </c>
      <c r="K3943" s="1" t="s">
        <v>28</v>
      </c>
      <c r="L3943" s="1" t="s">
        <v>20</v>
      </c>
      <c r="M3943" s="1" t="s">
        <v>22</v>
      </c>
      <c r="N3943" s="1" t="s">
        <v>22</v>
      </c>
      <c r="O3943" s="1" t="s">
        <v>20</v>
      </c>
      <c r="P3943" s="1" t="str">
        <f>IFERROR( LOOKUP(Table1[[#This Row],[Age]],$AO$3:$AO$8,$AP$3:$AP$8), "Out of Range")</f>
        <v>35-45</v>
      </c>
      <c r="Q3943" s="1" t="str">
        <f>TEXT(Table1[[#This Row],[Date Joined]],"DD")</f>
        <v>26</v>
      </c>
      <c r="R3943" s="1" t="str">
        <f>TEXT(Table1[[#This Row],[Date Joined]],"MMM")</f>
        <v>Dec</v>
      </c>
      <c r="S3943" s="1" t="str">
        <f>TEXT(Table1[[#This Row],[Date Joined]],"YYYY")</f>
        <v>2017</v>
      </c>
    </row>
    <row r="3944" spans="1:19" x14ac:dyDescent="0.3">
      <c r="A3944" s="1" t="s">
        <v>4051</v>
      </c>
      <c r="B3944" s="1" t="s">
        <v>81</v>
      </c>
      <c r="C3944" s="1" t="s">
        <v>24</v>
      </c>
      <c r="D3944" s="2">
        <v>50</v>
      </c>
      <c r="E3944" s="1" t="s">
        <v>16</v>
      </c>
      <c r="F3944" s="1" t="s">
        <v>17</v>
      </c>
      <c r="G3944" s="28">
        <v>43095</v>
      </c>
      <c r="H3944" s="3">
        <v>23940.48</v>
      </c>
      <c r="I3944" s="1" t="s">
        <v>18</v>
      </c>
      <c r="J3944" s="1" t="s">
        <v>19</v>
      </c>
      <c r="K3944" s="1" t="s">
        <v>20</v>
      </c>
      <c r="L3944" s="1" t="s">
        <v>20</v>
      </c>
      <c r="M3944" s="1" t="s">
        <v>21</v>
      </c>
      <c r="N3944" s="1" t="s">
        <v>22</v>
      </c>
      <c r="O3944" s="1" t="s">
        <v>28</v>
      </c>
      <c r="P3944" s="1" t="str">
        <f>IFERROR( LOOKUP(Table1[[#This Row],[Age]],$AO$3:$AO$8,$AP$3:$AP$8), "Out of Range")</f>
        <v>45-55</v>
      </c>
      <c r="Q3944" s="1" t="str">
        <f>TEXT(Table1[[#This Row],[Date Joined]],"DD")</f>
        <v>26</v>
      </c>
      <c r="R3944" s="1" t="str">
        <f>TEXT(Table1[[#This Row],[Date Joined]],"MMM")</f>
        <v>Dec</v>
      </c>
      <c r="S3944" s="1" t="str">
        <f>TEXT(Table1[[#This Row],[Date Joined]],"YYYY")</f>
        <v>2017</v>
      </c>
    </row>
    <row r="3945" spans="1:19" x14ac:dyDescent="0.3">
      <c r="A3945" s="1" t="s">
        <v>3795</v>
      </c>
      <c r="B3945" s="1" t="s">
        <v>86</v>
      </c>
      <c r="C3945" s="1" t="s">
        <v>24</v>
      </c>
      <c r="D3945" s="2">
        <v>33</v>
      </c>
      <c r="E3945" s="1" t="s">
        <v>16</v>
      </c>
      <c r="F3945" s="1" t="s">
        <v>17</v>
      </c>
      <c r="G3945" s="28">
        <v>43082</v>
      </c>
      <c r="H3945" s="3">
        <v>89724.49</v>
      </c>
      <c r="I3945" s="1" t="s">
        <v>18</v>
      </c>
      <c r="J3945" s="1" t="s">
        <v>27</v>
      </c>
      <c r="K3945" s="1" t="s">
        <v>20</v>
      </c>
      <c r="L3945" s="1" t="s">
        <v>20</v>
      </c>
      <c r="M3945" s="1" t="s">
        <v>22</v>
      </c>
      <c r="N3945" s="1" t="s">
        <v>22</v>
      </c>
      <c r="O3945" s="1" t="s">
        <v>20</v>
      </c>
      <c r="P3945" s="1" t="str">
        <f>IFERROR( LOOKUP(Table1[[#This Row],[Age]],$AO$3:$AO$8,$AP$3:$AP$8), "Out of Range")</f>
        <v>26-35</v>
      </c>
      <c r="Q3945" s="1" t="str">
        <f>TEXT(Table1[[#This Row],[Date Joined]],"DD")</f>
        <v>13</v>
      </c>
      <c r="R3945" s="1" t="str">
        <f>TEXT(Table1[[#This Row],[Date Joined]],"MMM")</f>
        <v>Dec</v>
      </c>
      <c r="S3945" s="1" t="str">
        <f>TEXT(Table1[[#This Row],[Date Joined]],"YYYY")</f>
        <v>2017</v>
      </c>
    </row>
    <row r="3946" spans="1:19" x14ac:dyDescent="0.3">
      <c r="A3946" s="1" t="s">
        <v>4053</v>
      </c>
      <c r="B3946" s="1" t="s">
        <v>43</v>
      </c>
      <c r="C3946" s="1" t="s">
        <v>24</v>
      </c>
      <c r="D3946" s="2">
        <v>41</v>
      </c>
      <c r="E3946" s="1" t="s">
        <v>16</v>
      </c>
      <c r="F3946" s="1" t="s">
        <v>26</v>
      </c>
      <c r="G3946" s="28">
        <v>43095</v>
      </c>
      <c r="H3946" s="3">
        <v>18556.78</v>
      </c>
      <c r="I3946" s="1" t="s">
        <v>18</v>
      </c>
      <c r="J3946" s="1" t="s">
        <v>32</v>
      </c>
      <c r="K3946" s="1" t="s">
        <v>28</v>
      </c>
      <c r="L3946" s="1" t="s">
        <v>20</v>
      </c>
      <c r="M3946" s="1" t="s">
        <v>21</v>
      </c>
      <c r="N3946" s="1" t="s">
        <v>22</v>
      </c>
      <c r="O3946" s="1" t="s">
        <v>20</v>
      </c>
      <c r="P3946" s="1" t="str">
        <f>IFERROR( LOOKUP(Table1[[#This Row],[Age]],$AO$3:$AO$8,$AP$3:$AP$8), "Out of Range")</f>
        <v>35-45</v>
      </c>
      <c r="Q3946" s="1" t="str">
        <f>TEXT(Table1[[#This Row],[Date Joined]],"DD")</f>
        <v>26</v>
      </c>
      <c r="R3946" s="1" t="str">
        <f>TEXT(Table1[[#This Row],[Date Joined]],"MMM")</f>
        <v>Dec</v>
      </c>
      <c r="S3946" s="1" t="str">
        <f>TEXT(Table1[[#This Row],[Date Joined]],"YYYY")</f>
        <v>2017</v>
      </c>
    </row>
    <row r="3947" spans="1:19" x14ac:dyDescent="0.3">
      <c r="A3947" s="1" t="s">
        <v>4054</v>
      </c>
      <c r="B3947" s="1" t="s">
        <v>45</v>
      </c>
      <c r="C3947" s="1" t="s">
        <v>15</v>
      </c>
      <c r="D3947" s="2">
        <v>43</v>
      </c>
      <c r="E3947" s="1" t="s">
        <v>16</v>
      </c>
      <c r="F3947" s="1" t="s">
        <v>41</v>
      </c>
      <c r="G3947" s="28">
        <v>43095</v>
      </c>
      <c r="H3947" s="3">
        <v>121638.64</v>
      </c>
      <c r="I3947" s="1" t="s">
        <v>18</v>
      </c>
      <c r="J3947" s="1" t="s">
        <v>32</v>
      </c>
      <c r="K3947" s="1" t="s">
        <v>28</v>
      </c>
      <c r="L3947" s="1" t="s">
        <v>28</v>
      </c>
      <c r="M3947" s="1" t="s">
        <v>22</v>
      </c>
      <c r="N3947" s="1" t="s">
        <v>22</v>
      </c>
      <c r="O3947" s="1" t="s">
        <v>20</v>
      </c>
      <c r="P3947" s="1" t="str">
        <f>IFERROR( LOOKUP(Table1[[#This Row],[Age]],$AO$3:$AO$8,$AP$3:$AP$8), "Out of Range")</f>
        <v>35-45</v>
      </c>
      <c r="Q3947" s="1" t="str">
        <f>TEXT(Table1[[#This Row],[Date Joined]],"DD")</f>
        <v>26</v>
      </c>
      <c r="R3947" s="1" t="str">
        <f>TEXT(Table1[[#This Row],[Date Joined]],"MMM")</f>
        <v>Dec</v>
      </c>
      <c r="S3947" s="1" t="str">
        <f>TEXT(Table1[[#This Row],[Date Joined]],"YYYY")</f>
        <v>2017</v>
      </c>
    </row>
    <row r="3948" spans="1:19" x14ac:dyDescent="0.3">
      <c r="A3948" s="1" t="s">
        <v>4055</v>
      </c>
      <c r="B3948" s="1" t="s">
        <v>60</v>
      </c>
      <c r="C3948" s="1" t="s">
        <v>15</v>
      </c>
      <c r="D3948" s="2">
        <v>46</v>
      </c>
      <c r="E3948" s="1" t="s">
        <v>16</v>
      </c>
      <c r="F3948" s="1" t="s">
        <v>26</v>
      </c>
      <c r="G3948" s="28">
        <v>43095</v>
      </c>
      <c r="H3948" s="3">
        <v>52565.51</v>
      </c>
      <c r="I3948" s="1" t="s">
        <v>18</v>
      </c>
      <c r="J3948" s="1" t="s">
        <v>27</v>
      </c>
      <c r="K3948" s="1" t="s">
        <v>28</v>
      </c>
      <c r="L3948" s="1" t="s">
        <v>20</v>
      </c>
      <c r="M3948" s="1" t="s">
        <v>22</v>
      </c>
      <c r="N3948" s="1" t="s">
        <v>22</v>
      </c>
      <c r="O3948" s="1" t="s">
        <v>20</v>
      </c>
      <c r="P3948" s="1" t="str">
        <f>IFERROR( LOOKUP(Table1[[#This Row],[Age]],$AO$3:$AO$8,$AP$3:$AP$8), "Out of Range")</f>
        <v>45-55</v>
      </c>
      <c r="Q3948" s="1" t="str">
        <f>TEXT(Table1[[#This Row],[Date Joined]],"DD")</f>
        <v>26</v>
      </c>
      <c r="R3948" s="1" t="str">
        <f>TEXT(Table1[[#This Row],[Date Joined]],"MMM")</f>
        <v>Dec</v>
      </c>
      <c r="S3948" s="1" t="str">
        <f>TEXT(Table1[[#This Row],[Date Joined]],"YYYY")</f>
        <v>2017</v>
      </c>
    </row>
    <row r="3949" spans="1:19" x14ac:dyDescent="0.3">
      <c r="A3949" s="1" t="s">
        <v>4056</v>
      </c>
      <c r="B3949" s="1" t="s">
        <v>92</v>
      </c>
      <c r="C3949" s="1" t="s">
        <v>15</v>
      </c>
      <c r="D3949" s="2">
        <v>18</v>
      </c>
      <c r="E3949" s="1" t="s">
        <v>16</v>
      </c>
      <c r="F3949" s="1" t="s">
        <v>26</v>
      </c>
      <c r="G3949" s="28">
        <v>43095</v>
      </c>
      <c r="H3949" s="3">
        <v>5758.07</v>
      </c>
      <c r="I3949" s="1" t="s">
        <v>18</v>
      </c>
      <c r="J3949" s="1" t="s">
        <v>27</v>
      </c>
      <c r="K3949" s="1" t="s">
        <v>20</v>
      </c>
      <c r="L3949" s="1" t="s">
        <v>28</v>
      </c>
      <c r="M3949" s="1" t="s">
        <v>22</v>
      </c>
      <c r="N3949" s="1" t="s">
        <v>22</v>
      </c>
      <c r="O3949" s="1" t="s">
        <v>20</v>
      </c>
      <c r="P3949" s="1" t="str">
        <f>IFERROR( LOOKUP(Table1[[#This Row],[Age]],$AO$3:$AO$8,$AP$3:$AP$8), "Out of Range")</f>
        <v>15-25</v>
      </c>
      <c r="Q3949" s="1" t="str">
        <f>TEXT(Table1[[#This Row],[Date Joined]],"DD")</f>
        <v>26</v>
      </c>
      <c r="R3949" s="1" t="str">
        <f>TEXT(Table1[[#This Row],[Date Joined]],"MMM")</f>
        <v>Dec</v>
      </c>
      <c r="S3949" s="1" t="str">
        <f>TEXT(Table1[[#This Row],[Date Joined]],"YYYY")</f>
        <v>2017</v>
      </c>
    </row>
    <row r="3950" spans="1:19" x14ac:dyDescent="0.3">
      <c r="A3950" s="1" t="s">
        <v>4057</v>
      </c>
      <c r="B3950" s="1" t="s">
        <v>75</v>
      </c>
      <c r="C3950" s="1" t="s">
        <v>15</v>
      </c>
      <c r="D3950" s="2">
        <v>23</v>
      </c>
      <c r="E3950" s="1" t="s">
        <v>16</v>
      </c>
      <c r="F3950" s="1" t="s">
        <v>17</v>
      </c>
      <c r="G3950" s="28">
        <v>43095</v>
      </c>
      <c r="H3950" s="3">
        <v>176038.46</v>
      </c>
      <c r="I3950" s="1" t="s">
        <v>31</v>
      </c>
      <c r="J3950" s="1" t="s">
        <v>32</v>
      </c>
      <c r="K3950" s="1" t="s">
        <v>28</v>
      </c>
      <c r="L3950" s="1" t="s">
        <v>20</v>
      </c>
      <c r="M3950" s="1" t="s">
        <v>21</v>
      </c>
      <c r="N3950" s="1" t="s">
        <v>22</v>
      </c>
      <c r="O3950" s="1" t="s">
        <v>20</v>
      </c>
      <c r="P3950" s="1" t="str">
        <f>IFERROR( LOOKUP(Table1[[#This Row],[Age]],$AO$3:$AO$8,$AP$3:$AP$8), "Out of Range")</f>
        <v>15-25</v>
      </c>
      <c r="Q3950" s="1" t="str">
        <f>TEXT(Table1[[#This Row],[Date Joined]],"DD")</f>
        <v>26</v>
      </c>
      <c r="R3950" s="1" t="str">
        <f>TEXT(Table1[[#This Row],[Date Joined]],"MMM")</f>
        <v>Dec</v>
      </c>
      <c r="S3950" s="1" t="str">
        <f>TEXT(Table1[[#This Row],[Date Joined]],"YYYY")</f>
        <v>2017</v>
      </c>
    </row>
    <row r="3951" spans="1:19" x14ac:dyDescent="0.3">
      <c r="A3951" s="1" t="s">
        <v>4058</v>
      </c>
      <c r="B3951" s="1" t="s">
        <v>43</v>
      </c>
      <c r="C3951" s="1" t="s">
        <v>24</v>
      </c>
      <c r="D3951" s="2">
        <v>44</v>
      </c>
      <c r="E3951" s="1" t="s">
        <v>16</v>
      </c>
      <c r="F3951" s="1" t="s">
        <v>17</v>
      </c>
      <c r="G3951" s="28">
        <v>43095</v>
      </c>
      <c r="H3951" s="3">
        <v>36183.339999999997</v>
      </c>
      <c r="I3951" s="1" t="s">
        <v>18</v>
      </c>
      <c r="J3951" s="1" t="s">
        <v>19</v>
      </c>
      <c r="K3951" s="1" t="s">
        <v>20</v>
      </c>
      <c r="L3951" s="1" t="s">
        <v>20</v>
      </c>
      <c r="M3951" s="1" t="s">
        <v>21</v>
      </c>
      <c r="N3951" s="1" t="s">
        <v>22</v>
      </c>
      <c r="O3951" s="1" t="s">
        <v>20</v>
      </c>
      <c r="P3951" s="1" t="str">
        <f>IFERROR( LOOKUP(Table1[[#This Row],[Age]],$AO$3:$AO$8,$AP$3:$AP$8), "Out of Range")</f>
        <v>35-45</v>
      </c>
      <c r="Q3951" s="1" t="str">
        <f>TEXT(Table1[[#This Row],[Date Joined]],"DD")</f>
        <v>26</v>
      </c>
      <c r="R3951" s="1" t="str">
        <f>TEXT(Table1[[#This Row],[Date Joined]],"MMM")</f>
        <v>Dec</v>
      </c>
      <c r="S3951" s="1" t="str">
        <f>TEXT(Table1[[#This Row],[Date Joined]],"YYYY")</f>
        <v>2017</v>
      </c>
    </row>
    <row r="3952" spans="1:19" x14ac:dyDescent="0.3">
      <c r="A3952" s="1" t="s">
        <v>3837</v>
      </c>
      <c r="B3952" s="1" t="s">
        <v>35</v>
      </c>
      <c r="C3952" s="1" t="s">
        <v>15</v>
      </c>
      <c r="D3952" s="2">
        <v>33</v>
      </c>
      <c r="E3952" s="1" t="s">
        <v>16</v>
      </c>
      <c r="F3952" s="1" t="s">
        <v>17</v>
      </c>
      <c r="G3952" s="28">
        <v>43084</v>
      </c>
      <c r="H3952" s="3">
        <v>33504.22</v>
      </c>
      <c r="I3952" s="1" t="s">
        <v>18</v>
      </c>
      <c r="J3952" s="1" t="s">
        <v>27</v>
      </c>
      <c r="K3952" s="1" t="s">
        <v>20</v>
      </c>
      <c r="L3952" s="1" t="s">
        <v>20</v>
      </c>
      <c r="M3952" s="1" t="s">
        <v>21</v>
      </c>
      <c r="N3952" s="1" t="s">
        <v>22</v>
      </c>
      <c r="O3952" s="1" t="s">
        <v>20</v>
      </c>
      <c r="P3952" s="1" t="str">
        <f>IFERROR( LOOKUP(Table1[[#This Row],[Age]],$AO$3:$AO$8,$AP$3:$AP$8), "Out of Range")</f>
        <v>26-35</v>
      </c>
      <c r="Q3952" s="1" t="str">
        <f>TEXT(Table1[[#This Row],[Date Joined]],"DD")</f>
        <v>15</v>
      </c>
      <c r="R3952" s="1" t="str">
        <f>TEXT(Table1[[#This Row],[Date Joined]],"MMM")</f>
        <v>Dec</v>
      </c>
      <c r="S3952" s="1" t="str">
        <f>TEXT(Table1[[#This Row],[Date Joined]],"YYYY")</f>
        <v>2017</v>
      </c>
    </row>
    <row r="3953" spans="1:19" x14ac:dyDescent="0.3">
      <c r="A3953" s="1" t="s">
        <v>4060</v>
      </c>
      <c r="B3953" s="1" t="s">
        <v>55</v>
      </c>
      <c r="C3953" s="1" t="s">
        <v>15</v>
      </c>
      <c r="D3953" s="2">
        <v>36</v>
      </c>
      <c r="E3953" s="1" t="s">
        <v>16</v>
      </c>
      <c r="F3953" s="1" t="s">
        <v>26</v>
      </c>
      <c r="G3953" s="28">
        <v>43095</v>
      </c>
      <c r="H3953" s="3">
        <v>76511.490000000005</v>
      </c>
      <c r="I3953" s="1" t="s">
        <v>31</v>
      </c>
      <c r="J3953" s="1" t="s">
        <v>27</v>
      </c>
      <c r="K3953" s="1" t="s">
        <v>28</v>
      </c>
      <c r="L3953" s="1" t="s">
        <v>20</v>
      </c>
      <c r="M3953" s="1" t="s">
        <v>21</v>
      </c>
      <c r="N3953" s="1" t="s">
        <v>29</v>
      </c>
      <c r="O3953" s="1" t="s">
        <v>20</v>
      </c>
      <c r="P3953" s="1" t="str">
        <f>IFERROR( LOOKUP(Table1[[#This Row],[Age]],$AO$3:$AO$8,$AP$3:$AP$8), "Out of Range")</f>
        <v>35-45</v>
      </c>
      <c r="Q3953" s="1" t="str">
        <f>TEXT(Table1[[#This Row],[Date Joined]],"DD")</f>
        <v>26</v>
      </c>
      <c r="R3953" s="1" t="str">
        <f>TEXT(Table1[[#This Row],[Date Joined]],"MMM")</f>
        <v>Dec</v>
      </c>
      <c r="S3953" s="1" t="str">
        <f>TEXT(Table1[[#This Row],[Date Joined]],"YYYY")</f>
        <v>2017</v>
      </c>
    </row>
    <row r="3954" spans="1:19" x14ac:dyDescent="0.3">
      <c r="A3954" s="1" t="s">
        <v>4061</v>
      </c>
      <c r="B3954" s="1" t="s">
        <v>79</v>
      </c>
      <c r="C3954" s="1" t="s">
        <v>24</v>
      </c>
      <c r="D3954" s="2">
        <v>52</v>
      </c>
      <c r="E3954" s="1" t="s">
        <v>40</v>
      </c>
      <c r="F3954" s="1" t="s">
        <v>41</v>
      </c>
      <c r="G3954" s="28">
        <v>43095</v>
      </c>
      <c r="H3954" s="3">
        <v>140591.07</v>
      </c>
      <c r="I3954" s="1" t="s">
        <v>18</v>
      </c>
      <c r="J3954" s="1" t="s">
        <v>19</v>
      </c>
      <c r="K3954" s="1" t="s">
        <v>28</v>
      </c>
      <c r="L3954" s="1" t="s">
        <v>20</v>
      </c>
      <c r="M3954" s="1" t="s">
        <v>21</v>
      </c>
      <c r="N3954" s="1" t="s">
        <v>29</v>
      </c>
      <c r="O3954" s="1" t="s">
        <v>20</v>
      </c>
      <c r="P3954" s="1" t="str">
        <f>IFERROR( LOOKUP(Table1[[#This Row],[Age]],$AO$3:$AO$8,$AP$3:$AP$8), "Out of Range")</f>
        <v>45-55</v>
      </c>
      <c r="Q3954" s="1" t="str">
        <f>TEXT(Table1[[#This Row],[Date Joined]],"DD")</f>
        <v>26</v>
      </c>
      <c r="R3954" s="1" t="str">
        <f>TEXT(Table1[[#This Row],[Date Joined]],"MMM")</f>
        <v>Dec</v>
      </c>
      <c r="S3954" s="1" t="str">
        <f>TEXT(Table1[[#This Row],[Date Joined]],"YYYY")</f>
        <v>2017</v>
      </c>
    </row>
    <row r="3955" spans="1:19" x14ac:dyDescent="0.3">
      <c r="A3955" s="1" t="s">
        <v>4062</v>
      </c>
      <c r="B3955" s="1" t="s">
        <v>73</v>
      </c>
      <c r="C3955" s="1" t="s">
        <v>15</v>
      </c>
      <c r="D3955" s="2">
        <v>56</v>
      </c>
      <c r="E3955" s="1" t="s">
        <v>40</v>
      </c>
      <c r="F3955" s="1" t="s">
        <v>41</v>
      </c>
      <c r="G3955" s="28">
        <v>43095</v>
      </c>
      <c r="H3955" s="3">
        <v>52506.13</v>
      </c>
      <c r="I3955" s="1" t="s">
        <v>18</v>
      </c>
      <c r="J3955" s="1" t="s">
        <v>32</v>
      </c>
      <c r="K3955" s="1" t="s">
        <v>20</v>
      </c>
      <c r="L3955" s="1" t="s">
        <v>20</v>
      </c>
      <c r="M3955" s="1" t="s">
        <v>21</v>
      </c>
      <c r="N3955" s="1" t="s">
        <v>22</v>
      </c>
      <c r="O3955" s="1" t="s">
        <v>20</v>
      </c>
      <c r="P3955" s="1" t="str">
        <f>IFERROR( LOOKUP(Table1[[#This Row],[Age]],$AO$3:$AO$8,$AP$3:$AP$8), "Out of Range")</f>
        <v>55-65</v>
      </c>
      <c r="Q3955" s="1" t="str">
        <f>TEXT(Table1[[#This Row],[Date Joined]],"DD")</f>
        <v>26</v>
      </c>
      <c r="R3955" s="1" t="str">
        <f>TEXT(Table1[[#This Row],[Date Joined]],"MMM")</f>
        <v>Dec</v>
      </c>
      <c r="S3955" s="1" t="str">
        <f>TEXT(Table1[[#This Row],[Date Joined]],"YYYY")</f>
        <v>2017</v>
      </c>
    </row>
    <row r="3956" spans="1:19" x14ac:dyDescent="0.3">
      <c r="A3956" s="1" t="s">
        <v>4063</v>
      </c>
      <c r="B3956" s="1" t="s">
        <v>75</v>
      </c>
      <c r="C3956" s="1" t="s">
        <v>15</v>
      </c>
      <c r="D3956" s="2">
        <v>53</v>
      </c>
      <c r="E3956" s="1" t="s">
        <v>40</v>
      </c>
      <c r="F3956" s="1" t="s">
        <v>26</v>
      </c>
      <c r="G3956" s="28">
        <v>43095</v>
      </c>
      <c r="H3956" s="3">
        <v>10430.58</v>
      </c>
      <c r="I3956" s="1" t="s">
        <v>31</v>
      </c>
      <c r="J3956" s="1" t="s">
        <v>27</v>
      </c>
      <c r="K3956" s="1" t="s">
        <v>28</v>
      </c>
      <c r="L3956" s="1" t="s">
        <v>20</v>
      </c>
      <c r="M3956" s="1" t="s">
        <v>21</v>
      </c>
      <c r="N3956" s="1" t="s">
        <v>22</v>
      </c>
      <c r="O3956" s="1" t="s">
        <v>20</v>
      </c>
      <c r="P3956" s="1" t="str">
        <f>IFERROR( LOOKUP(Table1[[#This Row],[Age]],$AO$3:$AO$8,$AP$3:$AP$8), "Out of Range")</f>
        <v>45-55</v>
      </c>
      <c r="Q3956" s="1" t="str">
        <f>TEXT(Table1[[#This Row],[Date Joined]],"DD")</f>
        <v>26</v>
      </c>
      <c r="R3956" s="1" t="str">
        <f>TEXT(Table1[[#This Row],[Date Joined]],"MMM")</f>
        <v>Dec</v>
      </c>
      <c r="S3956" s="1" t="str">
        <f>TEXT(Table1[[#This Row],[Date Joined]],"YYYY")</f>
        <v>2017</v>
      </c>
    </row>
    <row r="3957" spans="1:19" x14ac:dyDescent="0.3">
      <c r="A3957" s="1" t="s">
        <v>4064</v>
      </c>
      <c r="B3957" s="1" t="s">
        <v>78</v>
      </c>
      <c r="C3957" s="1" t="s">
        <v>24</v>
      </c>
      <c r="D3957" s="2">
        <v>34</v>
      </c>
      <c r="E3957" s="1" t="s">
        <v>34</v>
      </c>
      <c r="F3957" s="1" t="s">
        <v>26</v>
      </c>
      <c r="G3957" s="28">
        <v>43095</v>
      </c>
      <c r="H3957" s="3">
        <v>6682.79</v>
      </c>
      <c r="I3957" s="1" t="s">
        <v>18</v>
      </c>
      <c r="J3957" s="1" t="s">
        <v>27</v>
      </c>
      <c r="K3957" s="1" t="s">
        <v>28</v>
      </c>
      <c r="L3957" s="1" t="s">
        <v>20</v>
      </c>
      <c r="M3957" s="1" t="s">
        <v>21</v>
      </c>
      <c r="N3957" s="1" t="s">
        <v>22</v>
      </c>
      <c r="O3957" s="1" t="s">
        <v>20</v>
      </c>
      <c r="P3957" s="1" t="str">
        <f>IFERROR( LOOKUP(Table1[[#This Row],[Age]],$AO$3:$AO$8,$AP$3:$AP$8), "Out of Range")</f>
        <v>26-35</v>
      </c>
      <c r="Q3957" s="1" t="str">
        <f>TEXT(Table1[[#This Row],[Date Joined]],"DD")</f>
        <v>26</v>
      </c>
      <c r="R3957" s="1" t="str">
        <f>TEXT(Table1[[#This Row],[Date Joined]],"MMM")</f>
        <v>Dec</v>
      </c>
      <c r="S3957" s="1" t="str">
        <f>TEXT(Table1[[#This Row],[Date Joined]],"YYYY")</f>
        <v>2017</v>
      </c>
    </row>
    <row r="3958" spans="1:19" x14ac:dyDescent="0.3">
      <c r="A3958" s="1" t="s">
        <v>3844</v>
      </c>
      <c r="B3958" s="1" t="s">
        <v>64</v>
      </c>
      <c r="C3958" s="1" t="s">
        <v>15</v>
      </c>
      <c r="D3958" s="2">
        <v>33</v>
      </c>
      <c r="E3958" s="1" t="s">
        <v>16</v>
      </c>
      <c r="F3958" s="1" t="s">
        <v>17</v>
      </c>
      <c r="G3958" s="28">
        <v>43084</v>
      </c>
      <c r="H3958" s="3">
        <v>99181.57</v>
      </c>
      <c r="I3958" s="1" t="s">
        <v>18</v>
      </c>
      <c r="J3958" s="1" t="s">
        <v>32</v>
      </c>
      <c r="K3958" s="1" t="s">
        <v>28</v>
      </c>
      <c r="L3958" s="1" t="s">
        <v>20</v>
      </c>
      <c r="M3958" s="1" t="s">
        <v>21</v>
      </c>
      <c r="N3958" s="1" t="s">
        <v>22</v>
      </c>
      <c r="O3958" s="1" t="s">
        <v>20</v>
      </c>
      <c r="P3958" s="1" t="str">
        <f>IFERROR( LOOKUP(Table1[[#This Row],[Age]],$AO$3:$AO$8,$AP$3:$AP$8), "Out of Range")</f>
        <v>26-35</v>
      </c>
      <c r="Q3958" s="1" t="str">
        <f>TEXT(Table1[[#This Row],[Date Joined]],"DD")</f>
        <v>15</v>
      </c>
      <c r="R3958" s="1" t="str">
        <f>TEXT(Table1[[#This Row],[Date Joined]],"MMM")</f>
        <v>Dec</v>
      </c>
      <c r="S3958" s="1" t="str">
        <f>TEXT(Table1[[#This Row],[Date Joined]],"YYYY")</f>
        <v>2017</v>
      </c>
    </row>
    <row r="3959" spans="1:19" x14ac:dyDescent="0.3">
      <c r="A3959" s="1" t="s">
        <v>4066</v>
      </c>
      <c r="B3959" s="1" t="s">
        <v>23</v>
      </c>
      <c r="C3959" s="1" t="s">
        <v>15</v>
      </c>
      <c r="D3959" s="2">
        <v>42</v>
      </c>
      <c r="E3959" s="1" t="s">
        <v>16</v>
      </c>
      <c r="F3959" s="1" t="s">
        <v>17</v>
      </c>
      <c r="G3959" s="28">
        <v>43096</v>
      </c>
      <c r="H3959" s="3">
        <v>83114.240000000005</v>
      </c>
      <c r="I3959" s="1" t="s">
        <v>18</v>
      </c>
      <c r="J3959" s="1" t="s">
        <v>32</v>
      </c>
      <c r="K3959" s="1" t="s">
        <v>20</v>
      </c>
      <c r="L3959" s="1" t="s">
        <v>20</v>
      </c>
      <c r="M3959" s="1" t="s">
        <v>21</v>
      </c>
      <c r="N3959" s="1" t="s">
        <v>22</v>
      </c>
      <c r="O3959" s="1" t="s">
        <v>20</v>
      </c>
      <c r="P3959" s="1" t="str">
        <f>IFERROR( LOOKUP(Table1[[#This Row],[Age]],$AO$3:$AO$8,$AP$3:$AP$8), "Out of Range")</f>
        <v>35-45</v>
      </c>
      <c r="Q3959" s="1" t="str">
        <f>TEXT(Table1[[#This Row],[Date Joined]],"DD")</f>
        <v>27</v>
      </c>
      <c r="R3959" s="1" t="str">
        <f>TEXT(Table1[[#This Row],[Date Joined]],"MMM")</f>
        <v>Dec</v>
      </c>
      <c r="S3959" s="1" t="str">
        <f>TEXT(Table1[[#This Row],[Date Joined]],"YYYY")</f>
        <v>2017</v>
      </c>
    </row>
    <row r="3960" spans="1:19" x14ac:dyDescent="0.3">
      <c r="A3960" s="1" t="s">
        <v>4067</v>
      </c>
      <c r="B3960" s="1" t="s">
        <v>72</v>
      </c>
      <c r="C3960" s="1" t="s">
        <v>15</v>
      </c>
      <c r="D3960" s="2">
        <v>43</v>
      </c>
      <c r="E3960" s="1" t="s">
        <v>16</v>
      </c>
      <c r="F3960" s="1" t="s">
        <v>17</v>
      </c>
      <c r="G3960" s="28">
        <v>43096</v>
      </c>
      <c r="H3960" s="3">
        <v>36881.519999999997</v>
      </c>
      <c r="I3960" s="1" t="s">
        <v>18</v>
      </c>
      <c r="J3960" s="1" t="s">
        <v>32</v>
      </c>
      <c r="K3960" s="1" t="s">
        <v>28</v>
      </c>
      <c r="L3960" s="1" t="s">
        <v>20</v>
      </c>
      <c r="M3960" s="1" t="s">
        <v>21</v>
      </c>
      <c r="N3960" s="1" t="s">
        <v>22</v>
      </c>
      <c r="O3960" s="1" t="s">
        <v>20</v>
      </c>
      <c r="P3960" s="1" t="str">
        <f>IFERROR( LOOKUP(Table1[[#This Row],[Age]],$AO$3:$AO$8,$AP$3:$AP$8), "Out of Range")</f>
        <v>35-45</v>
      </c>
      <c r="Q3960" s="1" t="str">
        <f>TEXT(Table1[[#This Row],[Date Joined]],"DD")</f>
        <v>27</v>
      </c>
      <c r="R3960" s="1" t="str">
        <f>TEXT(Table1[[#This Row],[Date Joined]],"MMM")</f>
        <v>Dec</v>
      </c>
      <c r="S3960" s="1" t="str">
        <f>TEXT(Table1[[#This Row],[Date Joined]],"YYYY")</f>
        <v>2017</v>
      </c>
    </row>
    <row r="3961" spans="1:19" x14ac:dyDescent="0.3">
      <c r="A3961" s="1" t="s">
        <v>3860</v>
      </c>
      <c r="B3961" s="1" t="s">
        <v>90</v>
      </c>
      <c r="C3961" s="1" t="s">
        <v>24</v>
      </c>
      <c r="D3961" s="2">
        <v>33</v>
      </c>
      <c r="E3961" s="1" t="s">
        <v>16</v>
      </c>
      <c r="F3961" s="1" t="s">
        <v>17</v>
      </c>
      <c r="G3961" s="28">
        <v>43085</v>
      </c>
      <c r="H3961" s="3">
        <v>72707.820000000007</v>
      </c>
      <c r="I3961" s="1" t="s">
        <v>18</v>
      </c>
      <c r="J3961" s="1" t="s">
        <v>27</v>
      </c>
      <c r="K3961" s="1" t="s">
        <v>20</v>
      </c>
      <c r="L3961" s="1" t="s">
        <v>20</v>
      </c>
      <c r="M3961" s="1" t="s">
        <v>21</v>
      </c>
      <c r="N3961" s="1" t="s">
        <v>69</v>
      </c>
      <c r="O3961" s="1" t="s">
        <v>20</v>
      </c>
      <c r="P3961" s="1" t="str">
        <f>IFERROR( LOOKUP(Table1[[#This Row],[Age]],$AO$3:$AO$8,$AP$3:$AP$8), "Out of Range")</f>
        <v>26-35</v>
      </c>
      <c r="Q3961" s="1" t="str">
        <f>TEXT(Table1[[#This Row],[Date Joined]],"DD")</f>
        <v>16</v>
      </c>
      <c r="R3961" s="1" t="str">
        <f>TEXT(Table1[[#This Row],[Date Joined]],"MMM")</f>
        <v>Dec</v>
      </c>
      <c r="S3961" s="1" t="str">
        <f>TEXT(Table1[[#This Row],[Date Joined]],"YYYY")</f>
        <v>2017</v>
      </c>
    </row>
    <row r="3962" spans="1:19" x14ac:dyDescent="0.3">
      <c r="A3962" s="1" t="s">
        <v>4069</v>
      </c>
      <c r="B3962" s="1" t="s">
        <v>94</v>
      </c>
      <c r="C3962" s="1" t="s">
        <v>15</v>
      </c>
      <c r="D3962" s="2">
        <v>48</v>
      </c>
      <c r="E3962" s="1" t="s">
        <v>16</v>
      </c>
      <c r="F3962" s="1" t="s">
        <v>41</v>
      </c>
      <c r="G3962" s="28">
        <v>43096</v>
      </c>
      <c r="H3962" s="3">
        <v>107553.31</v>
      </c>
      <c r="I3962" s="1" t="s">
        <v>18</v>
      </c>
      <c r="J3962" s="1" t="s">
        <v>32</v>
      </c>
      <c r="K3962" s="1" t="s">
        <v>28</v>
      </c>
      <c r="L3962" s="1" t="s">
        <v>20</v>
      </c>
      <c r="M3962" s="1" t="s">
        <v>21</v>
      </c>
      <c r="N3962" s="1" t="s">
        <v>22</v>
      </c>
      <c r="O3962" s="1" t="s">
        <v>20</v>
      </c>
      <c r="P3962" s="1" t="str">
        <f>IFERROR( LOOKUP(Table1[[#This Row],[Age]],$AO$3:$AO$8,$AP$3:$AP$8), "Out of Range")</f>
        <v>45-55</v>
      </c>
      <c r="Q3962" s="1" t="str">
        <f>TEXT(Table1[[#This Row],[Date Joined]],"DD")</f>
        <v>27</v>
      </c>
      <c r="R3962" s="1" t="str">
        <f>TEXT(Table1[[#This Row],[Date Joined]],"MMM")</f>
        <v>Dec</v>
      </c>
      <c r="S3962" s="1" t="str">
        <f>TEXT(Table1[[#This Row],[Date Joined]],"YYYY")</f>
        <v>2017</v>
      </c>
    </row>
    <row r="3963" spans="1:19" x14ac:dyDescent="0.3">
      <c r="A3963" s="1" t="s">
        <v>3869</v>
      </c>
      <c r="B3963" s="1" t="s">
        <v>35</v>
      </c>
      <c r="C3963" s="1" t="s">
        <v>15</v>
      </c>
      <c r="D3963" s="2">
        <v>33</v>
      </c>
      <c r="E3963" s="1" t="s">
        <v>16</v>
      </c>
      <c r="F3963" s="1" t="s">
        <v>17</v>
      </c>
      <c r="G3963" s="28">
        <v>43085</v>
      </c>
      <c r="H3963" s="3">
        <v>173994.96</v>
      </c>
      <c r="I3963" s="1" t="s">
        <v>18</v>
      </c>
      <c r="J3963" s="1" t="s">
        <v>32</v>
      </c>
      <c r="K3963" s="1" t="s">
        <v>20</v>
      </c>
      <c r="L3963" s="1" t="s">
        <v>20</v>
      </c>
      <c r="M3963" s="1" t="s">
        <v>22</v>
      </c>
      <c r="N3963" s="1" t="s">
        <v>22</v>
      </c>
      <c r="O3963" s="1" t="s">
        <v>20</v>
      </c>
      <c r="P3963" s="1" t="str">
        <f>IFERROR( LOOKUP(Table1[[#This Row],[Age]],$AO$3:$AO$8,$AP$3:$AP$8), "Out of Range")</f>
        <v>26-35</v>
      </c>
      <c r="Q3963" s="1" t="str">
        <f>TEXT(Table1[[#This Row],[Date Joined]],"DD")</f>
        <v>16</v>
      </c>
      <c r="R3963" s="1" t="str">
        <f>TEXT(Table1[[#This Row],[Date Joined]],"MMM")</f>
        <v>Dec</v>
      </c>
      <c r="S3963" s="1" t="str">
        <f>TEXT(Table1[[#This Row],[Date Joined]],"YYYY")</f>
        <v>2017</v>
      </c>
    </row>
    <row r="3964" spans="1:19" x14ac:dyDescent="0.3">
      <c r="A3964" s="1" t="s">
        <v>4071</v>
      </c>
      <c r="B3964" s="1" t="s">
        <v>39</v>
      </c>
      <c r="C3964" s="1" t="s">
        <v>24</v>
      </c>
      <c r="D3964" s="2">
        <v>40</v>
      </c>
      <c r="E3964" s="1" t="s">
        <v>16</v>
      </c>
      <c r="F3964" s="1" t="s">
        <v>17</v>
      </c>
      <c r="G3964" s="28">
        <v>43096</v>
      </c>
      <c r="H3964" s="3">
        <v>93733.45</v>
      </c>
      <c r="I3964" s="1" t="s">
        <v>18</v>
      </c>
      <c r="J3964" s="1" t="s">
        <v>19</v>
      </c>
      <c r="K3964" s="1" t="s">
        <v>28</v>
      </c>
      <c r="L3964" s="1" t="s">
        <v>20</v>
      </c>
      <c r="M3964" s="1" t="s">
        <v>21</v>
      </c>
      <c r="N3964" s="1" t="s">
        <v>22</v>
      </c>
      <c r="O3964" s="1" t="s">
        <v>20</v>
      </c>
      <c r="P3964" s="1" t="str">
        <f>IFERROR( LOOKUP(Table1[[#This Row],[Age]],$AO$3:$AO$8,$AP$3:$AP$8), "Out of Range")</f>
        <v>35-45</v>
      </c>
      <c r="Q3964" s="1" t="str">
        <f>TEXT(Table1[[#This Row],[Date Joined]],"DD")</f>
        <v>27</v>
      </c>
      <c r="R3964" s="1" t="str">
        <f>TEXT(Table1[[#This Row],[Date Joined]],"MMM")</f>
        <v>Dec</v>
      </c>
      <c r="S3964" s="1" t="str">
        <f>TEXT(Table1[[#This Row],[Date Joined]],"YYYY")</f>
        <v>2017</v>
      </c>
    </row>
    <row r="3965" spans="1:19" x14ac:dyDescent="0.3">
      <c r="A3965" s="1" t="s">
        <v>4072</v>
      </c>
      <c r="B3965" s="1" t="s">
        <v>96</v>
      </c>
      <c r="C3965" s="1" t="s">
        <v>15</v>
      </c>
      <c r="D3965" s="2">
        <v>43</v>
      </c>
      <c r="E3965" s="1" t="s">
        <v>16</v>
      </c>
      <c r="F3965" s="1" t="s">
        <v>17</v>
      </c>
      <c r="G3965" s="28">
        <v>43096</v>
      </c>
      <c r="H3965" s="3">
        <v>72043.69</v>
      </c>
      <c r="I3965" s="1" t="s">
        <v>18</v>
      </c>
      <c r="J3965" s="1" t="s">
        <v>22</v>
      </c>
      <c r="K3965" s="1" t="s">
        <v>20</v>
      </c>
      <c r="L3965" s="1" t="s">
        <v>20</v>
      </c>
      <c r="M3965" s="1" t="s">
        <v>21</v>
      </c>
      <c r="N3965" s="1" t="s">
        <v>22</v>
      </c>
      <c r="O3965" s="1" t="s">
        <v>20</v>
      </c>
      <c r="P3965" s="1" t="str">
        <f>IFERROR( LOOKUP(Table1[[#This Row],[Age]],$AO$3:$AO$8,$AP$3:$AP$8), "Out of Range")</f>
        <v>35-45</v>
      </c>
      <c r="Q3965" s="1" t="str">
        <f>TEXT(Table1[[#This Row],[Date Joined]],"DD")</f>
        <v>27</v>
      </c>
      <c r="R3965" s="1" t="str">
        <f>TEXT(Table1[[#This Row],[Date Joined]],"MMM")</f>
        <v>Dec</v>
      </c>
      <c r="S3965" s="1" t="str">
        <f>TEXT(Table1[[#This Row],[Date Joined]],"YYYY")</f>
        <v>2017</v>
      </c>
    </row>
    <row r="3966" spans="1:19" x14ac:dyDescent="0.3">
      <c r="A3966" s="1" t="s">
        <v>4073</v>
      </c>
      <c r="B3966" s="1" t="s">
        <v>71</v>
      </c>
      <c r="C3966" s="1" t="s">
        <v>24</v>
      </c>
      <c r="D3966" s="2">
        <v>46</v>
      </c>
      <c r="E3966" s="1" t="s">
        <v>16</v>
      </c>
      <c r="F3966" s="1" t="s">
        <v>17</v>
      </c>
      <c r="G3966" s="28">
        <v>43096</v>
      </c>
      <c r="H3966" s="3">
        <v>100012.75</v>
      </c>
      <c r="I3966" s="1" t="s">
        <v>31</v>
      </c>
      <c r="J3966" s="1" t="s">
        <v>27</v>
      </c>
      <c r="K3966" s="1" t="s">
        <v>28</v>
      </c>
      <c r="L3966" s="1" t="s">
        <v>20</v>
      </c>
      <c r="M3966" s="1" t="s">
        <v>22</v>
      </c>
      <c r="N3966" s="1" t="s">
        <v>22</v>
      </c>
      <c r="O3966" s="1" t="s">
        <v>20</v>
      </c>
      <c r="P3966" s="1" t="str">
        <f>IFERROR( LOOKUP(Table1[[#This Row],[Age]],$AO$3:$AO$8,$AP$3:$AP$8), "Out of Range")</f>
        <v>45-55</v>
      </c>
      <c r="Q3966" s="1" t="str">
        <f>TEXT(Table1[[#This Row],[Date Joined]],"DD")</f>
        <v>27</v>
      </c>
      <c r="R3966" s="1" t="str">
        <f>TEXT(Table1[[#This Row],[Date Joined]],"MMM")</f>
        <v>Dec</v>
      </c>
      <c r="S3966" s="1" t="str">
        <f>TEXT(Table1[[#This Row],[Date Joined]],"YYYY")</f>
        <v>2017</v>
      </c>
    </row>
    <row r="3967" spans="1:19" x14ac:dyDescent="0.3">
      <c r="A3967" s="1" t="s">
        <v>4074</v>
      </c>
      <c r="B3967" s="1" t="s">
        <v>104</v>
      </c>
      <c r="C3967" s="1" t="s">
        <v>24</v>
      </c>
      <c r="D3967" s="2">
        <v>21</v>
      </c>
      <c r="E3967" s="1" t="s">
        <v>16</v>
      </c>
      <c r="F3967" s="1" t="s">
        <v>26</v>
      </c>
      <c r="G3967" s="28">
        <v>43096</v>
      </c>
      <c r="H3967" s="3">
        <v>62242.12</v>
      </c>
      <c r="I3967" s="1" t="s">
        <v>18</v>
      </c>
      <c r="J3967" s="1" t="s">
        <v>19</v>
      </c>
      <c r="K3967" s="1" t="s">
        <v>20</v>
      </c>
      <c r="L3967" s="1" t="s">
        <v>20</v>
      </c>
      <c r="M3967" s="1" t="s">
        <v>22</v>
      </c>
      <c r="N3967" s="1" t="s">
        <v>22</v>
      </c>
      <c r="O3967" s="1" t="s">
        <v>20</v>
      </c>
      <c r="P3967" s="1" t="str">
        <f>IFERROR( LOOKUP(Table1[[#This Row],[Age]],$AO$3:$AO$8,$AP$3:$AP$8), "Out of Range")</f>
        <v>15-25</v>
      </c>
      <c r="Q3967" s="1" t="str">
        <f>TEXT(Table1[[#This Row],[Date Joined]],"DD")</f>
        <v>27</v>
      </c>
      <c r="R3967" s="1" t="str">
        <f>TEXT(Table1[[#This Row],[Date Joined]],"MMM")</f>
        <v>Dec</v>
      </c>
      <c r="S3967" s="1" t="str">
        <f>TEXT(Table1[[#This Row],[Date Joined]],"YYYY")</f>
        <v>2017</v>
      </c>
    </row>
    <row r="3968" spans="1:19" x14ac:dyDescent="0.3">
      <c r="A3968" s="1" t="s">
        <v>4075</v>
      </c>
      <c r="B3968" s="1" t="s">
        <v>78</v>
      </c>
      <c r="C3968" s="1" t="s">
        <v>15</v>
      </c>
      <c r="D3968" s="2">
        <v>23</v>
      </c>
      <c r="E3968" s="1" t="s">
        <v>16</v>
      </c>
      <c r="F3968" s="1" t="s">
        <v>26</v>
      </c>
      <c r="G3968" s="28">
        <v>43096</v>
      </c>
      <c r="H3968" s="3">
        <v>10762.21</v>
      </c>
      <c r="I3968" s="1" t="s">
        <v>49</v>
      </c>
      <c r="J3968" s="1" t="s">
        <v>27</v>
      </c>
      <c r="K3968" s="1" t="s">
        <v>20</v>
      </c>
      <c r="L3968" s="1" t="s">
        <v>20</v>
      </c>
      <c r="M3968" s="1" t="s">
        <v>21</v>
      </c>
      <c r="N3968" s="1" t="s">
        <v>22</v>
      </c>
      <c r="O3968" s="1" t="s">
        <v>20</v>
      </c>
      <c r="P3968" s="1" t="str">
        <f>IFERROR( LOOKUP(Table1[[#This Row],[Age]],$AO$3:$AO$8,$AP$3:$AP$8), "Out of Range")</f>
        <v>15-25</v>
      </c>
      <c r="Q3968" s="1" t="str">
        <f>TEXT(Table1[[#This Row],[Date Joined]],"DD")</f>
        <v>27</v>
      </c>
      <c r="R3968" s="1" t="str">
        <f>TEXT(Table1[[#This Row],[Date Joined]],"MMM")</f>
        <v>Dec</v>
      </c>
      <c r="S3968" s="1" t="str">
        <f>TEXT(Table1[[#This Row],[Date Joined]],"YYYY")</f>
        <v>2017</v>
      </c>
    </row>
    <row r="3969" spans="1:19" x14ac:dyDescent="0.3">
      <c r="A3969" s="1" t="s">
        <v>4076</v>
      </c>
      <c r="B3969" s="1" t="s">
        <v>78</v>
      </c>
      <c r="C3969" s="1" t="s">
        <v>24</v>
      </c>
      <c r="D3969" s="2">
        <v>51</v>
      </c>
      <c r="E3969" s="1" t="s">
        <v>40</v>
      </c>
      <c r="F3969" s="1" t="s">
        <v>41</v>
      </c>
      <c r="G3969" s="28">
        <v>43096</v>
      </c>
      <c r="H3969" s="3">
        <v>9783.5499999999993</v>
      </c>
      <c r="I3969" s="1" t="s">
        <v>18</v>
      </c>
      <c r="J3969" s="1" t="s">
        <v>27</v>
      </c>
      <c r="K3969" s="1" t="s">
        <v>20</v>
      </c>
      <c r="L3969" s="1" t="s">
        <v>20</v>
      </c>
      <c r="M3969" s="1" t="s">
        <v>53</v>
      </c>
      <c r="N3969" s="1" t="s">
        <v>22</v>
      </c>
      <c r="O3969" s="1" t="s">
        <v>20</v>
      </c>
      <c r="P3969" s="1" t="str">
        <f>IFERROR( LOOKUP(Table1[[#This Row],[Age]],$AO$3:$AO$8,$AP$3:$AP$8), "Out of Range")</f>
        <v>45-55</v>
      </c>
      <c r="Q3969" s="1" t="str">
        <f>TEXT(Table1[[#This Row],[Date Joined]],"DD")</f>
        <v>27</v>
      </c>
      <c r="R3969" s="1" t="str">
        <f>TEXT(Table1[[#This Row],[Date Joined]],"MMM")</f>
        <v>Dec</v>
      </c>
      <c r="S3969" s="1" t="str">
        <f>TEXT(Table1[[#This Row],[Date Joined]],"YYYY")</f>
        <v>2017</v>
      </c>
    </row>
    <row r="3970" spans="1:19" x14ac:dyDescent="0.3">
      <c r="A3970" s="1" t="s">
        <v>4077</v>
      </c>
      <c r="B3970" s="1" t="s">
        <v>33</v>
      </c>
      <c r="C3970" s="1" t="s">
        <v>24</v>
      </c>
      <c r="D3970" s="2">
        <v>37</v>
      </c>
      <c r="E3970" s="1" t="s">
        <v>40</v>
      </c>
      <c r="F3970" s="1" t="s">
        <v>41</v>
      </c>
      <c r="G3970" s="28">
        <v>43096</v>
      </c>
      <c r="H3970" s="3">
        <v>44276.43</v>
      </c>
      <c r="I3970" s="1" t="s">
        <v>18</v>
      </c>
      <c r="J3970" s="1" t="s">
        <v>32</v>
      </c>
      <c r="K3970" s="1" t="s">
        <v>20</v>
      </c>
      <c r="L3970" s="1" t="s">
        <v>20</v>
      </c>
      <c r="M3970" s="1" t="s">
        <v>21</v>
      </c>
      <c r="N3970" s="1" t="s">
        <v>22</v>
      </c>
      <c r="O3970" s="1" t="s">
        <v>20</v>
      </c>
      <c r="P3970" s="1" t="str">
        <f>IFERROR( LOOKUP(Table1[[#This Row],[Age]],$AO$3:$AO$8,$AP$3:$AP$8), "Out of Range")</f>
        <v>35-45</v>
      </c>
      <c r="Q3970" s="1" t="str">
        <f>TEXT(Table1[[#This Row],[Date Joined]],"DD")</f>
        <v>27</v>
      </c>
      <c r="R3970" s="1" t="str">
        <f>TEXT(Table1[[#This Row],[Date Joined]],"MMM")</f>
        <v>Dec</v>
      </c>
      <c r="S3970" s="1" t="str">
        <f>TEXT(Table1[[#This Row],[Date Joined]],"YYYY")</f>
        <v>2017</v>
      </c>
    </row>
    <row r="3971" spans="1:19" x14ac:dyDescent="0.3">
      <c r="A3971" s="1" t="s">
        <v>4078</v>
      </c>
      <c r="B3971" s="1" t="s">
        <v>75</v>
      </c>
      <c r="C3971" s="1" t="s">
        <v>15</v>
      </c>
      <c r="D3971" s="2">
        <v>58</v>
      </c>
      <c r="E3971" s="1" t="s">
        <v>40</v>
      </c>
      <c r="F3971" s="1" t="s">
        <v>41</v>
      </c>
      <c r="G3971" s="28">
        <v>43096</v>
      </c>
      <c r="H3971" s="3">
        <v>27147.22</v>
      </c>
      <c r="I3971" s="1" t="s">
        <v>18</v>
      </c>
      <c r="J3971" s="1" t="s">
        <v>19</v>
      </c>
      <c r="K3971" s="1" t="s">
        <v>28</v>
      </c>
      <c r="L3971" s="1" t="s">
        <v>20</v>
      </c>
      <c r="M3971" s="1" t="s">
        <v>22</v>
      </c>
      <c r="N3971" s="1" t="s">
        <v>22</v>
      </c>
      <c r="O3971" s="1" t="s">
        <v>20</v>
      </c>
      <c r="P3971" s="1" t="str">
        <f>IFERROR( LOOKUP(Table1[[#This Row],[Age]],$AO$3:$AO$8,$AP$3:$AP$8), "Out of Range")</f>
        <v>55-65</v>
      </c>
      <c r="Q3971" s="1" t="str">
        <f>TEXT(Table1[[#This Row],[Date Joined]],"DD")</f>
        <v>27</v>
      </c>
      <c r="R3971" s="1" t="str">
        <f>TEXT(Table1[[#This Row],[Date Joined]],"MMM")</f>
        <v>Dec</v>
      </c>
      <c r="S3971" s="1" t="str">
        <f>TEXT(Table1[[#This Row],[Date Joined]],"YYYY")</f>
        <v>2017</v>
      </c>
    </row>
    <row r="3972" spans="1:19" x14ac:dyDescent="0.3">
      <c r="A3972" s="1" t="s">
        <v>4079</v>
      </c>
      <c r="B3972" s="1" t="s">
        <v>61</v>
      </c>
      <c r="C3972" s="1" t="s">
        <v>15</v>
      </c>
      <c r="D3972" s="2">
        <v>52</v>
      </c>
      <c r="E3972" s="1" t="s">
        <v>40</v>
      </c>
      <c r="F3972" s="1" t="s">
        <v>26</v>
      </c>
      <c r="G3972" s="28">
        <v>43096</v>
      </c>
      <c r="H3972" s="3">
        <v>125048.04</v>
      </c>
      <c r="I3972" s="1" t="s">
        <v>18</v>
      </c>
      <c r="J3972" s="1" t="s">
        <v>32</v>
      </c>
      <c r="K3972" s="1" t="s">
        <v>28</v>
      </c>
      <c r="L3972" s="1" t="s">
        <v>28</v>
      </c>
      <c r="M3972" s="1" t="s">
        <v>21</v>
      </c>
      <c r="N3972" s="1" t="s">
        <v>22</v>
      </c>
      <c r="O3972" s="1" t="s">
        <v>20</v>
      </c>
      <c r="P3972" s="1" t="str">
        <f>IFERROR( LOOKUP(Table1[[#This Row],[Age]],$AO$3:$AO$8,$AP$3:$AP$8), "Out of Range")</f>
        <v>45-55</v>
      </c>
      <c r="Q3972" s="1" t="str">
        <f>TEXT(Table1[[#This Row],[Date Joined]],"DD")</f>
        <v>27</v>
      </c>
      <c r="R3972" s="1" t="str">
        <f>TEXT(Table1[[#This Row],[Date Joined]],"MMM")</f>
        <v>Dec</v>
      </c>
      <c r="S3972" s="1" t="str">
        <f>TEXT(Table1[[#This Row],[Date Joined]],"YYYY")</f>
        <v>2017</v>
      </c>
    </row>
    <row r="3973" spans="1:19" x14ac:dyDescent="0.3">
      <c r="A3973" s="1" t="s">
        <v>4080</v>
      </c>
      <c r="B3973" s="1" t="s">
        <v>84</v>
      </c>
      <c r="C3973" s="1" t="s">
        <v>15</v>
      </c>
      <c r="D3973" s="2">
        <v>42</v>
      </c>
      <c r="E3973" s="1" t="s">
        <v>40</v>
      </c>
      <c r="F3973" s="1" t="s">
        <v>26</v>
      </c>
      <c r="G3973" s="28">
        <v>43096</v>
      </c>
      <c r="H3973" s="3">
        <v>65212.06</v>
      </c>
      <c r="I3973" s="1" t="s">
        <v>49</v>
      </c>
      <c r="J3973" s="1" t="s">
        <v>19</v>
      </c>
      <c r="K3973" s="1" t="s">
        <v>28</v>
      </c>
      <c r="L3973" s="1" t="s">
        <v>20</v>
      </c>
      <c r="M3973" s="1" t="s">
        <v>22</v>
      </c>
      <c r="N3973" s="1" t="s">
        <v>22</v>
      </c>
      <c r="O3973" s="1" t="s">
        <v>20</v>
      </c>
      <c r="P3973" s="1" t="str">
        <f>IFERROR( LOOKUP(Table1[[#This Row],[Age]],$AO$3:$AO$8,$AP$3:$AP$8), "Out of Range")</f>
        <v>35-45</v>
      </c>
      <c r="Q3973" s="1" t="str">
        <f>TEXT(Table1[[#This Row],[Date Joined]],"DD")</f>
        <v>27</v>
      </c>
      <c r="R3973" s="1" t="str">
        <f>TEXT(Table1[[#This Row],[Date Joined]],"MMM")</f>
        <v>Dec</v>
      </c>
      <c r="S3973" s="1" t="str">
        <f>TEXT(Table1[[#This Row],[Date Joined]],"YYYY")</f>
        <v>2017</v>
      </c>
    </row>
    <row r="3974" spans="1:19" x14ac:dyDescent="0.3">
      <c r="A3974" s="1" t="s">
        <v>3873</v>
      </c>
      <c r="B3974" s="1" t="s">
        <v>92</v>
      </c>
      <c r="C3974" s="1" t="s">
        <v>15</v>
      </c>
      <c r="D3974" s="2">
        <v>33</v>
      </c>
      <c r="E3974" s="1" t="s">
        <v>16</v>
      </c>
      <c r="F3974" s="1" t="s">
        <v>17</v>
      </c>
      <c r="G3974" s="28">
        <v>43085</v>
      </c>
      <c r="H3974" s="3">
        <v>103604.76</v>
      </c>
      <c r="I3974" s="1" t="s">
        <v>18</v>
      </c>
      <c r="J3974" s="1" t="s">
        <v>27</v>
      </c>
      <c r="K3974" s="1" t="s">
        <v>28</v>
      </c>
      <c r="L3974" s="1" t="s">
        <v>20</v>
      </c>
      <c r="M3974" s="1" t="s">
        <v>21</v>
      </c>
      <c r="N3974" s="1" t="s">
        <v>22</v>
      </c>
      <c r="O3974" s="1" t="s">
        <v>20</v>
      </c>
      <c r="P3974" s="1" t="str">
        <f>IFERROR( LOOKUP(Table1[[#This Row],[Age]],$AO$3:$AO$8,$AP$3:$AP$8), "Out of Range")</f>
        <v>26-35</v>
      </c>
      <c r="Q3974" s="1" t="str">
        <f>TEXT(Table1[[#This Row],[Date Joined]],"DD")</f>
        <v>16</v>
      </c>
      <c r="R3974" s="1" t="str">
        <f>TEXT(Table1[[#This Row],[Date Joined]],"MMM")</f>
        <v>Dec</v>
      </c>
      <c r="S3974" s="1" t="str">
        <f>TEXT(Table1[[#This Row],[Date Joined]],"YYYY")</f>
        <v>2017</v>
      </c>
    </row>
    <row r="3975" spans="1:19" x14ac:dyDescent="0.3">
      <c r="A3975" s="1" t="s">
        <v>3934</v>
      </c>
      <c r="B3975" s="1" t="s">
        <v>81</v>
      </c>
      <c r="C3975" s="1" t="s">
        <v>24</v>
      </c>
      <c r="D3975" s="2">
        <v>33</v>
      </c>
      <c r="E3975" s="1" t="s">
        <v>34</v>
      </c>
      <c r="F3975" s="1" t="s">
        <v>17</v>
      </c>
      <c r="G3975" s="28">
        <v>43088</v>
      </c>
      <c r="H3975" s="3">
        <v>114369.69</v>
      </c>
      <c r="I3975" s="1" t="s">
        <v>18</v>
      </c>
      <c r="J3975" s="1" t="s">
        <v>27</v>
      </c>
      <c r="K3975" s="1" t="s">
        <v>28</v>
      </c>
      <c r="L3975" s="1" t="s">
        <v>28</v>
      </c>
      <c r="M3975" s="1" t="s">
        <v>21</v>
      </c>
      <c r="N3975" s="1" t="s">
        <v>22</v>
      </c>
      <c r="O3975" s="1" t="s">
        <v>20</v>
      </c>
      <c r="P3975" s="1" t="str">
        <f>IFERROR( LOOKUP(Table1[[#This Row],[Age]],$AO$3:$AO$8,$AP$3:$AP$8), "Out of Range")</f>
        <v>26-35</v>
      </c>
      <c r="Q3975" s="1" t="str">
        <f>TEXT(Table1[[#This Row],[Date Joined]],"DD")</f>
        <v>19</v>
      </c>
      <c r="R3975" s="1" t="str">
        <f>TEXT(Table1[[#This Row],[Date Joined]],"MMM")</f>
        <v>Dec</v>
      </c>
      <c r="S3975" s="1" t="str">
        <f>TEXT(Table1[[#This Row],[Date Joined]],"YYYY")</f>
        <v>2017</v>
      </c>
    </row>
    <row r="3976" spans="1:19" x14ac:dyDescent="0.3">
      <c r="A3976" s="1" t="s">
        <v>4083</v>
      </c>
      <c r="B3976" s="1" t="s">
        <v>72</v>
      </c>
      <c r="C3976" s="1" t="s">
        <v>15</v>
      </c>
      <c r="D3976" s="2">
        <v>37</v>
      </c>
      <c r="E3976" s="1" t="s">
        <v>16</v>
      </c>
      <c r="F3976" s="1" t="s">
        <v>17</v>
      </c>
      <c r="G3976" s="28">
        <v>43097</v>
      </c>
      <c r="H3976" s="3">
        <v>16247.9</v>
      </c>
      <c r="I3976" s="1" t="s">
        <v>18</v>
      </c>
      <c r="J3976" s="1" t="s">
        <v>19</v>
      </c>
      <c r="K3976" s="1" t="s">
        <v>20</v>
      </c>
      <c r="L3976" s="1" t="s">
        <v>20</v>
      </c>
      <c r="M3976" s="1" t="s">
        <v>22</v>
      </c>
      <c r="N3976" s="1" t="s">
        <v>22</v>
      </c>
      <c r="O3976" s="1" t="s">
        <v>20</v>
      </c>
      <c r="P3976" s="1" t="str">
        <f>IFERROR( LOOKUP(Table1[[#This Row],[Age]],$AO$3:$AO$8,$AP$3:$AP$8), "Out of Range")</f>
        <v>35-45</v>
      </c>
      <c r="Q3976" s="1" t="str">
        <f>TEXT(Table1[[#This Row],[Date Joined]],"DD")</f>
        <v>28</v>
      </c>
      <c r="R3976" s="1" t="str">
        <f>TEXT(Table1[[#This Row],[Date Joined]],"MMM")</f>
        <v>Dec</v>
      </c>
      <c r="S3976" s="1" t="str">
        <f>TEXT(Table1[[#This Row],[Date Joined]],"YYYY")</f>
        <v>2017</v>
      </c>
    </row>
    <row r="3977" spans="1:19" x14ac:dyDescent="0.3">
      <c r="A3977" s="1" t="s">
        <v>4084</v>
      </c>
      <c r="B3977" s="1" t="s">
        <v>103</v>
      </c>
      <c r="C3977" s="1" t="s">
        <v>15</v>
      </c>
      <c r="D3977" s="2">
        <v>36</v>
      </c>
      <c r="E3977" s="1" t="s">
        <v>16</v>
      </c>
      <c r="F3977" s="1" t="s">
        <v>17</v>
      </c>
      <c r="G3977" s="28">
        <v>43097</v>
      </c>
      <c r="H3977" s="3">
        <v>37168.81</v>
      </c>
      <c r="I3977" s="1" t="s">
        <v>18</v>
      </c>
      <c r="J3977" s="1" t="s">
        <v>27</v>
      </c>
      <c r="K3977" s="1" t="s">
        <v>28</v>
      </c>
      <c r="L3977" s="1" t="s">
        <v>20</v>
      </c>
      <c r="M3977" s="1" t="s">
        <v>22</v>
      </c>
      <c r="N3977" s="1" t="s">
        <v>22</v>
      </c>
      <c r="O3977" s="1" t="s">
        <v>20</v>
      </c>
      <c r="P3977" s="1" t="str">
        <f>IFERROR( LOOKUP(Table1[[#This Row],[Age]],$AO$3:$AO$8,$AP$3:$AP$8), "Out of Range")</f>
        <v>35-45</v>
      </c>
      <c r="Q3977" s="1" t="str">
        <f>TEXT(Table1[[#This Row],[Date Joined]],"DD")</f>
        <v>28</v>
      </c>
      <c r="R3977" s="1" t="str">
        <f>TEXT(Table1[[#This Row],[Date Joined]],"MMM")</f>
        <v>Dec</v>
      </c>
      <c r="S3977" s="1" t="str">
        <f>TEXT(Table1[[#This Row],[Date Joined]],"YYYY")</f>
        <v>2017</v>
      </c>
    </row>
    <row r="3978" spans="1:19" x14ac:dyDescent="0.3">
      <c r="A3978" s="1" t="s">
        <v>4085</v>
      </c>
      <c r="B3978" s="1" t="s">
        <v>99</v>
      </c>
      <c r="C3978" s="1" t="s">
        <v>15</v>
      </c>
      <c r="D3978" s="2">
        <v>35</v>
      </c>
      <c r="E3978" s="1" t="s">
        <v>16</v>
      </c>
      <c r="F3978" s="1" t="s">
        <v>17</v>
      </c>
      <c r="G3978" s="28">
        <v>43097</v>
      </c>
      <c r="H3978" s="3">
        <v>32466.240000000002</v>
      </c>
      <c r="I3978" s="1" t="s">
        <v>18</v>
      </c>
      <c r="J3978" s="1" t="s">
        <v>32</v>
      </c>
      <c r="K3978" s="1" t="s">
        <v>28</v>
      </c>
      <c r="L3978" s="1" t="s">
        <v>20</v>
      </c>
      <c r="M3978" s="1" t="s">
        <v>21</v>
      </c>
      <c r="N3978" s="1" t="s">
        <v>38</v>
      </c>
      <c r="O3978" s="1" t="s">
        <v>20</v>
      </c>
      <c r="P3978" s="1" t="str">
        <f>IFERROR( LOOKUP(Table1[[#This Row],[Age]],$AO$3:$AO$8,$AP$3:$AP$8), "Out of Range")</f>
        <v>35-45</v>
      </c>
      <c r="Q3978" s="1" t="str">
        <f>TEXT(Table1[[#This Row],[Date Joined]],"DD")</f>
        <v>28</v>
      </c>
      <c r="R3978" s="1" t="str">
        <f>TEXT(Table1[[#This Row],[Date Joined]],"MMM")</f>
        <v>Dec</v>
      </c>
      <c r="S3978" s="1" t="str">
        <f>TEXT(Table1[[#This Row],[Date Joined]],"YYYY")</f>
        <v>2017</v>
      </c>
    </row>
    <row r="3979" spans="1:19" x14ac:dyDescent="0.3">
      <c r="A3979" s="1" t="s">
        <v>4086</v>
      </c>
      <c r="B3979" s="1" t="s">
        <v>80</v>
      </c>
      <c r="C3979" s="1" t="s">
        <v>15</v>
      </c>
      <c r="D3979" s="2">
        <v>35</v>
      </c>
      <c r="E3979" s="1" t="s">
        <v>16</v>
      </c>
      <c r="F3979" s="1" t="s">
        <v>17</v>
      </c>
      <c r="G3979" s="28">
        <v>43097</v>
      </c>
      <c r="H3979" s="3">
        <v>26947.63</v>
      </c>
      <c r="I3979" s="1" t="s">
        <v>18</v>
      </c>
      <c r="J3979" s="1" t="s">
        <v>32</v>
      </c>
      <c r="K3979" s="1" t="s">
        <v>20</v>
      </c>
      <c r="L3979" s="1" t="s">
        <v>20</v>
      </c>
      <c r="M3979" s="1" t="s">
        <v>21</v>
      </c>
      <c r="N3979" s="1" t="s">
        <v>22</v>
      </c>
      <c r="O3979" s="1" t="s">
        <v>20</v>
      </c>
      <c r="P3979" s="1" t="str">
        <f>IFERROR( LOOKUP(Table1[[#This Row],[Age]],$AO$3:$AO$8,$AP$3:$AP$8), "Out of Range")</f>
        <v>35-45</v>
      </c>
      <c r="Q3979" s="1" t="str">
        <f>TEXT(Table1[[#This Row],[Date Joined]],"DD")</f>
        <v>28</v>
      </c>
      <c r="R3979" s="1" t="str">
        <f>TEXT(Table1[[#This Row],[Date Joined]],"MMM")</f>
        <v>Dec</v>
      </c>
      <c r="S3979" s="1" t="str">
        <f>TEXT(Table1[[#This Row],[Date Joined]],"YYYY")</f>
        <v>2017</v>
      </c>
    </row>
    <row r="3980" spans="1:19" x14ac:dyDescent="0.3">
      <c r="A3980" s="1" t="s">
        <v>4087</v>
      </c>
      <c r="B3980" s="1" t="s">
        <v>93</v>
      </c>
      <c r="C3980" s="1" t="s">
        <v>15</v>
      </c>
      <c r="D3980" s="2">
        <v>49</v>
      </c>
      <c r="E3980" s="1" t="s">
        <v>40</v>
      </c>
      <c r="F3980" s="1" t="s">
        <v>26</v>
      </c>
      <c r="G3980" s="28">
        <v>43097</v>
      </c>
      <c r="H3980" s="3">
        <v>73058.22</v>
      </c>
      <c r="I3980" s="1" t="s">
        <v>18</v>
      </c>
      <c r="J3980" s="1" t="s">
        <v>32</v>
      </c>
      <c r="K3980" s="1" t="s">
        <v>20</v>
      </c>
      <c r="L3980" s="1" t="s">
        <v>20</v>
      </c>
      <c r="M3980" s="1" t="s">
        <v>21</v>
      </c>
      <c r="N3980" s="1" t="s">
        <v>69</v>
      </c>
      <c r="O3980" s="1" t="s">
        <v>28</v>
      </c>
      <c r="P3980" s="1" t="str">
        <f>IFERROR( LOOKUP(Table1[[#This Row],[Age]],$AO$3:$AO$8,$AP$3:$AP$8), "Out of Range")</f>
        <v>45-55</v>
      </c>
      <c r="Q3980" s="1" t="str">
        <f>TEXT(Table1[[#This Row],[Date Joined]],"DD")</f>
        <v>28</v>
      </c>
      <c r="R3980" s="1" t="str">
        <f>TEXT(Table1[[#This Row],[Date Joined]],"MMM")</f>
        <v>Dec</v>
      </c>
      <c r="S3980" s="1" t="str">
        <f>TEXT(Table1[[#This Row],[Date Joined]],"YYYY")</f>
        <v>2017</v>
      </c>
    </row>
    <row r="3981" spans="1:19" x14ac:dyDescent="0.3">
      <c r="A3981" s="1" t="s">
        <v>4088</v>
      </c>
      <c r="B3981" s="1" t="s">
        <v>65</v>
      </c>
      <c r="C3981" s="1" t="s">
        <v>24</v>
      </c>
      <c r="D3981" s="2">
        <v>44</v>
      </c>
      <c r="E3981" s="1" t="s">
        <v>40</v>
      </c>
      <c r="F3981" s="1" t="s">
        <v>41</v>
      </c>
      <c r="G3981" s="28">
        <v>43097</v>
      </c>
      <c r="H3981" s="3">
        <v>15325.37</v>
      </c>
      <c r="I3981" s="1" t="s">
        <v>31</v>
      </c>
      <c r="J3981" s="1" t="s">
        <v>32</v>
      </c>
      <c r="K3981" s="1" t="s">
        <v>28</v>
      </c>
      <c r="L3981" s="1" t="s">
        <v>20</v>
      </c>
      <c r="M3981" s="1" t="s">
        <v>22</v>
      </c>
      <c r="N3981" s="1" t="s">
        <v>22</v>
      </c>
      <c r="O3981" s="1" t="s">
        <v>20</v>
      </c>
      <c r="P3981" s="1" t="str">
        <f>IFERROR( LOOKUP(Table1[[#This Row],[Age]],$AO$3:$AO$8,$AP$3:$AP$8), "Out of Range")</f>
        <v>35-45</v>
      </c>
      <c r="Q3981" s="1" t="str">
        <f>TEXT(Table1[[#This Row],[Date Joined]],"DD")</f>
        <v>28</v>
      </c>
      <c r="R3981" s="1" t="str">
        <f>TEXT(Table1[[#This Row],[Date Joined]],"MMM")</f>
        <v>Dec</v>
      </c>
      <c r="S3981" s="1" t="str">
        <f>TEXT(Table1[[#This Row],[Date Joined]],"YYYY")</f>
        <v>2017</v>
      </c>
    </row>
    <row r="3982" spans="1:19" x14ac:dyDescent="0.3">
      <c r="A3982" s="1" t="s">
        <v>4089</v>
      </c>
      <c r="B3982" s="1" t="s">
        <v>67</v>
      </c>
      <c r="C3982" s="1" t="s">
        <v>24</v>
      </c>
      <c r="D3982" s="2">
        <v>43</v>
      </c>
      <c r="E3982" s="1" t="s">
        <v>40</v>
      </c>
      <c r="F3982" s="1" t="s">
        <v>41</v>
      </c>
      <c r="G3982" s="28">
        <v>43097</v>
      </c>
      <c r="H3982" s="3">
        <v>29395.03</v>
      </c>
      <c r="I3982" s="1" t="s">
        <v>18</v>
      </c>
      <c r="J3982" s="1" t="s">
        <v>27</v>
      </c>
      <c r="K3982" s="1" t="s">
        <v>28</v>
      </c>
      <c r="L3982" s="1" t="s">
        <v>28</v>
      </c>
      <c r="M3982" s="1" t="s">
        <v>22</v>
      </c>
      <c r="N3982" s="1" t="s">
        <v>22</v>
      </c>
      <c r="O3982" s="1" t="s">
        <v>20</v>
      </c>
      <c r="P3982" s="1" t="str">
        <f>IFERROR( LOOKUP(Table1[[#This Row],[Age]],$AO$3:$AO$8,$AP$3:$AP$8), "Out of Range")</f>
        <v>35-45</v>
      </c>
      <c r="Q3982" s="1" t="str">
        <f>TEXT(Table1[[#This Row],[Date Joined]],"DD")</f>
        <v>28</v>
      </c>
      <c r="R3982" s="1" t="str">
        <f>TEXT(Table1[[#This Row],[Date Joined]],"MMM")</f>
        <v>Dec</v>
      </c>
      <c r="S3982" s="1" t="str">
        <f>TEXT(Table1[[#This Row],[Date Joined]],"YYYY")</f>
        <v>2017</v>
      </c>
    </row>
    <row r="3983" spans="1:19" x14ac:dyDescent="0.3">
      <c r="A3983" s="1" t="s">
        <v>4090</v>
      </c>
      <c r="B3983" s="1" t="s">
        <v>91</v>
      </c>
      <c r="C3983" s="1" t="s">
        <v>15</v>
      </c>
      <c r="D3983" s="2">
        <v>54</v>
      </c>
      <c r="E3983" s="1" t="s">
        <v>40</v>
      </c>
      <c r="F3983" s="1" t="s">
        <v>41</v>
      </c>
      <c r="G3983" s="28">
        <v>43097</v>
      </c>
      <c r="H3983" s="3">
        <v>42431.64</v>
      </c>
      <c r="I3983" s="1" t="s">
        <v>31</v>
      </c>
      <c r="J3983" s="1" t="s">
        <v>27</v>
      </c>
      <c r="K3983" s="1" t="s">
        <v>20</v>
      </c>
      <c r="L3983" s="1" t="s">
        <v>20</v>
      </c>
      <c r="M3983" s="1" t="s">
        <v>21</v>
      </c>
      <c r="N3983" s="1" t="s">
        <v>29</v>
      </c>
      <c r="O3983" s="1" t="s">
        <v>20</v>
      </c>
      <c r="P3983" s="1" t="str">
        <f>IFERROR( LOOKUP(Table1[[#This Row],[Age]],$AO$3:$AO$8,$AP$3:$AP$8), "Out of Range")</f>
        <v>45-55</v>
      </c>
      <c r="Q3983" s="1" t="str">
        <f>TEXT(Table1[[#This Row],[Date Joined]],"DD")</f>
        <v>28</v>
      </c>
      <c r="R3983" s="1" t="str">
        <f>TEXT(Table1[[#This Row],[Date Joined]],"MMM")</f>
        <v>Dec</v>
      </c>
      <c r="S3983" s="1" t="str">
        <f>TEXT(Table1[[#This Row],[Date Joined]],"YYYY")</f>
        <v>2017</v>
      </c>
    </row>
    <row r="3984" spans="1:19" x14ac:dyDescent="0.3">
      <c r="A3984" s="1" t="s">
        <v>3967</v>
      </c>
      <c r="B3984" s="1" t="s">
        <v>67</v>
      </c>
      <c r="C3984" s="1" t="s">
        <v>15</v>
      </c>
      <c r="D3984" s="2">
        <v>33</v>
      </c>
      <c r="E3984" s="1" t="s">
        <v>40</v>
      </c>
      <c r="F3984" s="1" t="s">
        <v>17</v>
      </c>
      <c r="G3984" s="28">
        <v>43090</v>
      </c>
      <c r="H3984" s="3">
        <v>976.67</v>
      </c>
      <c r="I3984" s="1" t="s">
        <v>18</v>
      </c>
      <c r="J3984" s="1" t="s">
        <v>27</v>
      </c>
      <c r="K3984" s="1" t="s">
        <v>28</v>
      </c>
      <c r="L3984" s="1" t="s">
        <v>20</v>
      </c>
      <c r="M3984" s="1" t="s">
        <v>22</v>
      </c>
      <c r="N3984" s="1" t="s">
        <v>22</v>
      </c>
      <c r="O3984" s="1" t="s">
        <v>20</v>
      </c>
      <c r="P3984" s="1" t="str">
        <f>IFERROR( LOOKUP(Table1[[#This Row],[Age]],$AO$3:$AO$8,$AP$3:$AP$8), "Out of Range")</f>
        <v>26-35</v>
      </c>
      <c r="Q3984" s="1" t="str">
        <f>TEXT(Table1[[#This Row],[Date Joined]],"DD")</f>
        <v>21</v>
      </c>
      <c r="R3984" s="1" t="str">
        <f>TEXT(Table1[[#This Row],[Date Joined]],"MMM")</f>
        <v>Dec</v>
      </c>
      <c r="S3984" s="1" t="str">
        <f>TEXT(Table1[[#This Row],[Date Joined]],"YYYY")</f>
        <v>2017</v>
      </c>
    </row>
    <row r="3985" spans="1:19" x14ac:dyDescent="0.3">
      <c r="A3985" s="1" t="s">
        <v>3994</v>
      </c>
      <c r="B3985" s="1" t="s">
        <v>37</v>
      </c>
      <c r="C3985" s="1" t="s">
        <v>24</v>
      </c>
      <c r="D3985" s="2">
        <v>33</v>
      </c>
      <c r="E3985" s="1" t="s">
        <v>16</v>
      </c>
      <c r="F3985" s="1" t="s">
        <v>26</v>
      </c>
      <c r="G3985" s="28">
        <v>43092</v>
      </c>
      <c r="H3985" s="3">
        <v>67963.929999999993</v>
      </c>
      <c r="I3985" s="1" t="s">
        <v>18</v>
      </c>
      <c r="J3985" s="1" t="s">
        <v>27</v>
      </c>
      <c r="K3985" s="1" t="s">
        <v>28</v>
      </c>
      <c r="L3985" s="1" t="s">
        <v>20</v>
      </c>
      <c r="M3985" s="1" t="s">
        <v>21</v>
      </c>
      <c r="N3985" s="1" t="s">
        <v>22</v>
      </c>
      <c r="O3985" s="1" t="s">
        <v>20</v>
      </c>
      <c r="P3985" s="1" t="str">
        <f>IFERROR( LOOKUP(Table1[[#This Row],[Age]],$AO$3:$AO$8,$AP$3:$AP$8), "Out of Range")</f>
        <v>26-35</v>
      </c>
      <c r="Q3985" s="1" t="str">
        <f>TEXT(Table1[[#This Row],[Date Joined]],"DD")</f>
        <v>23</v>
      </c>
      <c r="R3985" s="1" t="str">
        <f>TEXT(Table1[[#This Row],[Date Joined]],"MMM")</f>
        <v>Dec</v>
      </c>
      <c r="S3985" s="1" t="str">
        <f>TEXT(Table1[[#This Row],[Date Joined]],"YYYY")</f>
        <v>2017</v>
      </c>
    </row>
    <row r="3986" spans="1:19" x14ac:dyDescent="0.3">
      <c r="A3986" s="1" t="s">
        <v>4093</v>
      </c>
      <c r="B3986" s="1" t="s">
        <v>100</v>
      </c>
      <c r="C3986" s="1" t="s">
        <v>15</v>
      </c>
      <c r="D3986" s="2">
        <v>38</v>
      </c>
      <c r="E3986" s="1" t="s">
        <v>16</v>
      </c>
      <c r="F3986" s="1" t="s">
        <v>17</v>
      </c>
      <c r="G3986" s="28">
        <v>43098</v>
      </c>
      <c r="H3986" s="3">
        <v>94990.93</v>
      </c>
      <c r="I3986" s="1" t="s">
        <v>31</v>
      </c>
      <c r="J3986" s="1" t="s">
        <v>27</v>
      </c>
      <c r="K3986" s="1" t="s">
        <v>28</v>
      </c>
      <c r="L3986" s="1" t="s">
        <v>20</v>
      </c>
      <c r="M3986" s="1" t="s">
        <v>22</v>
      </c>
      <c r="N3986" s="1" t="s">
        <v>22</v>
      </c>
      <c r="O3986" s="1" t="s">
        <v>20</v>
      </c>
      <c r="P3986" s="1" t="str">
        <f>IFERROR( LOOKUP(Table1[[#This Row],[Age]],$AO$3:$AO$8,$AP$3:$AP$8), "Out of Range")</f>
        <v>35-45</v>
      </c>
      <c r="Q3986" s="1" t="str">
        <f>TEXT(Table1[[#This Row],[Date Joined]],"DD")</f>
        <v>29</v>
      </c>
      <c r="R3986" s="1" t="str">
        <f>TEXT(Table1[[#This Row],[Date Joined]],"MMM")</f>
        <v>Dec</v>
      </c>
      <c r="S3986" s="1" t="str">
        <f>TEXT(Table1[[#This Row],[Date Joined]],"YYYY")</f>
        <v>2017</v>
      </c>
    </row>
    <row r="3987" spans="1:19" x14ac:dyDescent="0.3">
      <c r="A3987" s="1" t="s">
        <v>4094</v>
      </c>
      <c r="B3987" s="1" t="s">
        <v>77</v>
      </c>
      <c r="C3987" s="1" t="s">
        <v>15</v>
      </c>
      <c r="D3987" s="2">
        <v>44</v>
      </c>
      <c r="E3987" s="1" t="s">
        <v>16</v>
      </c>
      <c r="F3987" s="1" t="s">
        <v>26</v>
      </c>
      <c r="G3987" s="28">
        <v>43098</v>
      </c>
      <c r="H3987" s="3">
        <v>88940.76</v>
      </c>
      <c r="I3987" s="1" t="s">
        <v>18</v>
      </c>
      <c r="J3987" s="1" t="s">
        <v>19</v>
      </c>
      <c r="K3987" s="1" t="s">
        <v>28</v>
      </c>
      <c r="L3987" s="1" t="s">
        <v>20</v>
      </c>
      <c r="M3987" s="1" t="s">
        <v>21</v>
      </c>
      <c r="N3987" s="1" t="s">
        <v>29</v>
      </c>
      <c r="O3987" s="1" t="s">
        <v>20</v>
      </c>
      <c r="P3987" s="1" t="str">
        <f>IFERROR( LOOKUP(Table1[[#This Row],[Age]],$AO$3:$AO$8,$AP$3:$AP$8), "Out of Range")</f>
        <v>35-45</v>
      </c>
      <c r="Q3987" s="1" t="str">
        <f>TEXT(Table1[[#This Row],[Date Joined]],"DD")</f>
        <v>29</v>
      </c>
      <c r="R3987" s="1" t="str">
        <f>TEXT(Table1[[#This Row],[Date Joined]],"MMM")</f>
        <v>Dec</v>
      </c>
      <c r="S3987" s="1" t="str">
        <f>TEXT(Table1[[#This Row],[Date Joined]],"YYYY")</f>
        <v>2017</v>
      </c>
    </row>
    <row r="3988" spans="1:19" x14ac:dyDescent="0.3">
      <c r="A3988" s="1" t="s">
        <v>4095</v>
      </c>
      <c r="B3988" s="1" t="s">
        <v>65</v>
      </c>
      <c r="C3988" s="1" t="s">
        <v>24</v>
      </c>
      <c r="D3988" s="2">
        <v>35</v>
      </c>
      <c r="E3988" s="1" t="s">
        <v>16</v>
      </c>
      <c r="F3988" s="1" t="s">
        <v>26</v>
      </c>
      <c r="G3988" s="28">
        <v>43098</v>
      </c>
      <c r="H3988" s="3">
        <v>31969.75</v>
      </c>
      <c r="I3988" s="1" t="s">
        <v>31</v>
      </c>
      <c r="J3988" s="1" t="s">
        <v>32</v>
      </c>
      <c r="K3988" s="1" t="s">
        <v>20</v>
      </c>
      <c r="L3988" s="1" t="s">
        <v>20</v>
      </c>
      <c r="M3988" s="1" t="s">
        <v>21</v>
      </c>
      <c r="N3988" s="1" t="s">
        <v>22</v>
      </c>
      <c r="O3988" s="1" t="s">
        <v>20</v>
      </c>
      <c r="P3988" s="1" t="str">
        <f>IFERROR( LOOKUP(Table1[[#This Row],[Age]],$AO$3:$AO$8,$AP$3:$AP$8), "Out of Range")</f>
        <v>35-45</v>
      </c>
      <c r="Q3988" s="1" t="str">
        <f>TEXT(Table1[[#This Row],[Date Joined]],"DD")</f>
        <v>29</v>
      </c>
      <c r="R3988" s="1" t="str">
        <f>TEXT(Table1[[#This Row],[Date Joined]],"MMM")</f>
        <v>Dec</v>
      </c>
      <c r="S3988" s="1" t="str">
        <f>TEXT(Table1[[#This Row],[Date Joined]],"YYYY")</f>
        <v>2017</v>
      </c>
    </row>
    <row r="3989" spans="1:19" x14ac:dyDescent="0.3">
      <c r="A3989" s="1" t="s">
        <v>4026</v>
      </c>
      <c r="B3989" s="1" t="s">
        <v>83</v>
      </c>
      <c r="C3989" s="1" t="s">
        <v>24</v>
      </c>
      <c r="D3989" s="2">
        <v>33</v>
      </c>
      <c r="E3989" s="1" t="s">
        <v>16</v>
      </c>
      <c r="F3989" s="1" t="s">
        <v>17</v>
      </c>
      <c r="G3989" s="28">
        <v>43093</v>
      </c>
      <c r="H3989" s="3">
        <v>28495.52</v>
      </c>
      <c r="I3989" s="1" t="s">
        <v>31</v>
      </c>
      <c r="J3989" s="1" t="s">
        <v>27</v>
      </c>
      <c r="K3989" s="1" t="s">
        <v>20</v>
      </c>
      <c r="L3989" s="1" t="s">
        <v>20</v>
      </c>
      <c r="M3989" s="1" t="s">
        <v>21</v>
      </c>
      <c r="N3989" s="1" t="s">
        <v>22</v>
      </c>
      <c r="O3989" s="1" t="s">
        <v>28</v>
      </c>
      <c r="P3989" s="1" t="str">
        <f>IFERROR( LOOKUP(Table1[[#This Row],[Age]],$AO$3:$AO$8,$AP$3:$AP$8), "Out of Range")</f>
        <v>26-35</v>
      </c>
      <c r="Q3989" s="1" t="str">
        <f>TEXT(Table1[[#This Row],[Date Joined]],"DD")</f>
        <v>24</v>
      </c>
      <c r="R3989" s="1" t="str">
        <f>TEXT(Table1[[#This Row],[Date Joined]],"MMM")</f>
        <v>Dec</v>
      </c>
      <c r="S3989" s="1" t="str">
        <f>TEXT(Table1[[#This Row],[Date Joined]],"YYYY")</f>
        <v>2017</v>
      </c>
    </row>
    <row r="3990" spans="1:19" x14ac:dyDescent="0.3">
      <c r="A3990" s="1" t="s">
        <v>4027</v>
      </c>
      <c r="B3990" s="1" t="s">
        <v>50</v>
      </c>
      <c r="C3990" s="1" t="s">
        <v>15</v>
      </c>
      <c r="D3990" s="2">
        <v>33</v>
      </c>
      <c r="E3990" s="1" t="s">
        <v>16</v>
      </c>
      <c r="F3990" s="1" t="s">
        <v>26</v>
      </c>
      <c r="G3990" s="28">
        <v>43093</v>
      </c>
      <c r="H3990" s="3">
        <v>916</v>
      </c>
      <c r="I3990" s="1" t="s">
        <v>18</v>
      </c>
      <c r="J3990" s="1" t="s">
        <v>27</v>
      </c>
      <c r="K3990" s="1" t="s">
        <v>20</v>
      </c>
      <c r="L3990" s="1" t="s">
        <v>20</v>
      </c>
      <c r="M3990" s="1" t="s">
        <v>21</v>
      </c>
      <c r="N3990" s="1" t="s">
        <v>22</v>
      </c>
      <c r="O3990" s="1" t="s">
        <v>20</v>
      </c>
      <c r="P3990" s="1" t="str">
        <f>IFERROR( LOOKUP(Table1[[#This Row],[Age]],$AO$3:$AO$8,$AP$3:$AP$8), "Out of Range")</f>
        <v>26-35</v>
      </c>
      <c r="Q3990" s="1" t="str">
        <f>TEXT(Table1[[#This Row],[Date Joined]],"DD")</f>
        <v>24</v>
      </c>
      <c r="R3990" s="1" t="str">
        <f>TEXT(Table1[[#This Row],[Date Joined]],"MMM")</f>
        <v>Dec</v>
      </c>
      <c r="S3990" s="1" t="str">
        <f>TEXT(Table1[[#This Row],[Date Joined]],"YYYY")</f>
        <v>2017</v>
      </c>
    </row>
    <row r="3991" spans="1:19" x14ac:dyDescent="0.3">
      <c r="A3991" s="1" t="s">
        <v>4098</v>
      </c>
      <c r="B3991" s="1" t="s">
        <v>87</v>
      </c>
      <c r="C3991" s="1" t="s">
        <v>24</v>
      </c>
      <c r="D3991" s="2">
        <v>41</v>
      </c>
      <c r="E3991" s="1" t="s">
        <v>16</v>
      </c>
      <c r="F3991" s="1" t="s">
        <v>17</v>
      </c>
      <c r="G3991" s="28">
        <v>43098</v>
      </c>
      <c r="H3991" s="3">
        <v>124799.39</v>
      </c>
      <c r="I3991" s="1" t="s">
        <v>31</v>
      </c>
      <c r="J3991" s="1" t="s">
        <v>32</v>
      </c>
      <c r="K3991" s="1" t="s">
        <v>28</v>
      </c>
      <c r="L3991" s="1" t="s">
        <v>28</v>
      </c>
      <c r="M3991" s="1" t="s">
        <v>22</v>
      </c>
      <c r="N3991" s="1" t="s">
        <v>22</v>
      </c>
      <c r="O3991" s="1" t="s">
        <v>20</v>
      </c>
      <c r="P3991" s="1" t="str">
        <f>IFERROR( LOOKUP(Table1[[#This Row],[Age]],$AO$3:$AO$8,$AP$3:$AP$8), "Out of Range")</f>
        <v>35-45</v>
      </c>
      <c r="Q3991" s="1" t="str">
        <f>TEXT(Table1[[#This Row],[Date Joined]],"DD")</f>
        <v>29</v>
      </c>
      <c r="R3991" s="1" t="str">
        <f>TEXT(Table1[[#This Row],[Date Joined]],"MMM")</f>
        <v>Dec</v>
      </c>
      <c r="S3991" s="1" t="str">
        <f>TEXT(Table1[[#This Row],[Date Joined]],"YYYY")</f>
        <v>2017</v>
      </c>
    </row>
    <row r="3992" spans="1:19" x14ac:dyDescent="0.3">
      <c r="A3992" s="1" t="s">
        <v>4042</v>
      </c>
      <c r="B3992" s="1" t="s">
        <v>82</v>
      </c>
      <c r="C3992" s="1" t="s">
        <v>24</v>
      </c>
      <c r="D3992" s="2">
        <v>33</v>
      </c>
      <c r="E3992" s="1" t="s">
        <v>16</v>
      </c>
      <c r="F3992" s="1" t="s">
        <v>17</v>
      </c>
      <c r="G3992" s="28">
        <v>43094</v>
      </c>
      <c r="H3992" s="3">
        <v>44841.84</v>
      </c>
      <c r="I3992" s="1" t="s">
        <v>31</v>
      </c>
      <c r="J3992" s="1" t="s">
        <v>27</v>
      </c>
      <c r="K3992" s="1" t="s">
        <v>20</v>
      </c>
      <c r="L3992" s="1" t="s">
        <v>20</v>
      </c>
      <c r="M3992" s="1" t="s">
        <v>22</v>
      </c>
      <c r="N3992" s="1" t="s">
        <v>22</v>
      </c>
      <c r="O3992" s="1" t="s">
        <v>20</v>
      </c>
      <c r="P3992" s="1" t="str">
        <f>IFERROR( LOOKUP(Table1[[#This Row],[Age]],$AO$3:$AO$8,$AP$3:$AP$8), "Out of Range")</f>
        <v>26-35</v>
      </c>
      <c r="Q3992" s="1" t="str">
        <f>TEXT(Table1[[#This Row],[Date Joined]],"DD")</f>
        <v>25</v>
      </c>
      <c r="R3992" s="1" t="str">
        <f>TEXT(Table1[[#This Row],[Date Joined]],"MMM")</f>
        <v>Dec</v>
      </c>
      <c r="S3992" s="1" t="str">
        <f>TEXT(Table1[[#This Row],[Date Joined]],"YYYY")</f>
        <v>2017</v>
      </c>
    </row>
    <row r="3993" spans="1:19" x14ac:dyDescent="0.3">
      <c r="A3993" s="1" t="s">
        <v>4100</v>
      </c>
      <c r="B3993" s="1" t="s">
        <v>71</v>
      </c>
      <c r="C3993" s="1" t="s">
        <v>15</v>
      </c>
      <c r="D3993" s="2">
        <v>18</v>
      </c>
      <c r="E3993" s="1" t="s">
        <v>16</v>
      </c>
      <c r="F3993" s="1" t="s">
        <v>17</v>
      </c>
      <c r="G3993" s="28">
        <v>43098</v>
      </c>
      <c r="H3993" s="3">
        <v>34923.19</v>
      </c>
      <c r="I3993" s="1" t="s">
        <v>31</v>
      </c>
      <c r="J3993" s="1" t="s">
        <v>27</v>
      </c>
      <c r="K3993" s="1" t="s">
        <v>28</v>
      </c>
      <c r="L3993" s="1" t="s">
        <v>20</v>
      </c>
      <c r="M3993" s="1" t="s">
        <v>22</v>
      </c>
      <c r="N3993" s="1" t="s">
        <v>22</v>
      </c>
      <c r="O3993" s="1" t="s">
        <v>20</v>
      </c>
      <c r="P3993" s="1" t="str">
        <f>IFERROR( LOOKUP(Table1[[#This Row],[Age]],$AO$3:$AO$8,$AP$3:$AP$8), "Out of Range")</f>
        <v>15-25</v>
      </c>
      <c r="Q3993" s="1" t="str">
        <f>TEXT(Table1[[#This Row],[Date Joined]],"DD")</f>
        <v>29</v>
      </c>
      <c r="R3993" s="1" t="str">
        <f>TEXT(Table1[[#This Row],[Date Joined]],"MMM")</f>
        <v>Dec</v>
      </c>
      <c r="S3993" s="1" t="str">
        <f>TEXT(Table1[[#This Row],[Date Joined]],"YYYY")</f>
        <v>2017</v>
      </c>
    </row>
    <row r="3994" spans="1:19" x14ac:dyDescent="0.3">
      <c r="A3994" s="1" t="s">
        <v>4068</v>
      </c>
      <c r="B3994" s="1" t="s">
        <v>42</v>
      </c>
      <c r="C3994" s="1" t="s">
        <v>15</v>
      </c>
      <c r="D3994" s="2">
        <v>33</v>
      </c>
      <c r="E3994" s="1" t="s">
        <v>16</v>
      </c>
      <c r="F3994" s="1" t="s">
        <v>17</v>
      </c>
      <c r="G3994" s="28">
        <v>43096</v>
      </c>
      <c r="H3994" s="3">
        <v>182527.28</v>
      </c>
      <c r="I3994" s="1" t="s">
        <v>49</v>
      </c>
      <c r="J3994" s="1" t="s">
        <v>19</v>
      </c>
      <c r="K3994" s="1" t="s">
        <v>20</v>
      </c>
      <c r="L3994" s="1" t="s">
        <v>20</v>
      </c>
      <c r="M3994" s="1" t="s">
        <v>22</v>
      </c>
      <c r="N3994" s="1" t="s">
        <v>22</v>
      </c>
      <c r="O3994" s="1" t="s">
        <v>20</v>
      </c>
      <c r="P3994" s="1" t="str">
        <f>IFERROR( LOOKUP(Table1[[#This Row],[Age]],$AO$3:$AO$8,$AP$3:$AP$8), "Out of Range")</f>
        <v>26-35</v>
      </c>
      <c r="Q3994" s="1" t="str">
        <f>TEXT(Table1[[#This Row],[Date Joined]],"DD")</f>
        <v>27</v>
      </c>
      <c r="R3994" s="1" t="str">
        <f>TEXT(Table1[[#This Row],[Date Joined]],"MMM")</f>
        <v>Dec</v>
      </c>
      <c r="S3994" s="1" t="str">
        <f>TEXT(Table1[[#This Row],[Date Joined]],"YYYY")</f>
        <v>2017</v>
      </c>
    </row>
    <row r="3995" spans="1:19" x14ac:dyDescent="0.3">
      <c r="A3995" s="1" t="s">
        <v>4102</v>
      </c>
      <c r="B3995" s="1" t="s">
        <v>36</v>
      </c>
      <c r="C3995" s="1" t="s">
        <v>24</v>
      </c>
      <c r="D3995" s="2">
        <v>41</v>
      </c>
      <c r="E3995" s="1" t="s">
        <v>16</v>
      </c>
      <c r="F3995" s="1" t="s">
        <v>17</v>
      </c>
      <c r="G3995" s="28">
        <v>43098</v>
      </c>
      <c r="H3995" s="3">
        <v>42654.7</v>
      </c>
      <c r="I3995" s="1" t="s">
        <v>18</v>
      </c>
      <c r="J3995" s="1" t="s">
        <v>32</v>
      </c>
      <c r="K3995" s="1" t="s">
        <v>20</v>
      </c>
      <c r="L3995" s="1" t="s">
        <v>20</v>
      </c>
      <c r="M3995" s="1" t="s">
        <v>22</v>
      </c>
      <c r="N3995" s="1" t="s">
        <v>22</v>
      </c>
      <c r="O3995" s="1" t="s">
        <v>20</v>
      </c>
      <c r="P3995" s="1" t="str">
        <f>IFERROR( LOOKUP(Table1[[#This Row],[Age]],$AO$3:$AO$8,$AP$3:$AP$8), "Out of Range")</f>
        <v>35-45</v>
      </c>
      <c r="Q3995" s="30" t="str">
        <f>TEXT(Table1[[#This Row],[Date Joined]],"DD")</f>
        <v>29</v>
      </c>
      <c r="R3995" s="30" t="str">
        <f>TEXT(Table1[[#This Row],[Date Joined]],"MMM")</f>
        <v>Dec</v>
      </c>
      <c r="S3995" s="30" t="str">
        <f>TEXT(Table1[[#This Row],[Date Joined]],"YYYY")</f>
        <v>2017</v>
      </c>
    </row>
  </sheetData>
  <sheetProtection sheet="1" objects="1" scenarios="1"/>
  <sortState xmlns:xlrd2="http://schemas.microsoft.com/office/spreadsheetml/2017/richdata2" ref="AK2:AK50">
    <sortCondition ref="AK2:AK50"/>
  </sortState>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19CBE-FD79-4BE8-965A-C17653AD8ADD}">
  <sheetPr codeName="Sheet2">
    <tabColor theme="7" tint="0.39997558519241921"/>
  </sheetPr>
  <dimension ref="A3:V37"/>
  <sheetViews>
    <sheetView zoomScale="70" zoomScaleNormal="70" workbookViewId="0">
      <selection activeCell="B18" sqref="B18"/>
    </sheetView>
  </sheetViews>
  <sheetFormatPr defaultRowHeight="14.4" x14ac:dyDescent="0.3"/>
  <cols>
    <col min="1" max="1" width="13.88671875" bestFit="1" customWidth="1"/>
    <col min="2" max="2" width="20.109375" bestFit="1" customWidth="1"/>
    <col min="3" max="3" width="14.109375" bestFit="1" customWidth="1"/>
    <col min="4" max="4" width="13.88671875" bestFit="1" customWidth="1"/>
    <col min="5" max="5" width="20.109375" bestFit="1" customWidth="1"/>
    <col min="6" max="6" width="13.88671875" bestFit="1" customWidth="1"/>
    <col min="7" max="7" width="20.109375" bestFit="1" customWidth="1"/>
    <col min="8" max="8" width="14.109375" bestFit="1" customWidth="1"/>
    <col min="9" max="9" width="15.21875" bestFit="1" customWidth="1"/>
    <col min="10" max="10" width="14.109375" bestFit="1" customWidth="1"/>
    <col min="11" max="11" width="13.88671875" bestFit="1" customWidth="1"/>
    <col min="12" max="13" width="14.109375" bestFit="1" customWidth="1"/>
    <col min="14" max="14" width="13.88671875" bestFit="1" customWidth="1"/>
    <col min="15" max="15" width="20.109375" bestFit="1" customWidth="1"/>
    <col min="16" max="16" width="13.88671875" bestFit="1" customWidth="1"/>
    <col min="17" max="17" width="20.109375" bestFit="1" customWidth="1"/>
    <col min="18" max="18" width="14.109375" bestFit="1" customWidth="1"/>
    <col min="19" max="19" width="12.5546875" bestFit="1" customWidth="1"/>
    <col min="20" max="20" width="19.33203125" bestFit="1" customWidth="1"/>
    <col min="21" max="21" width="13.88671875" bestFit="1" customWidth="1"/>
    <col min="22" max="22" width="20.109375" bestFit="1" customWidth="1"/>
    <col min="23" max="23" width="14.109375" bestFit="1" customWidth="1"/>
    <col min="24" max="24" width="12.5546875" bestFit="1" customWidth="1"/>
    <col min="25" max="25" width="19.33203125" bestFit="1" customWidth="1"/>
    <col min="26" max="3995" width="7.5546875" bestFit="1" customWidth="1"/>
    <col min="3996" max="3996" width="10.77734375" bestFit="1" customWidth="1"/>
  </cols>
  <sheetData>
    <row r="3" spans="1:22" x14ac:dyDescent="0.3">
      <c r="A3" s="9" t="s">
        <v>4108</v>
      </c>
      <c r="B3" t="s">
        <v>4111</v>
      </c>
      <c r="K3" s="9" t="s">
        <v>4108</v>
      </c>
      <c r="L3" t="s">
        <v>4111</v>
      </c>
      <c r="P3" s="9" t="s">
        <v>4108</v>
      </c>
      <c r="Q3" t="s">
        <v>4111</v>
      </c>
      <c r="U3" s="9" t="s">
        <v>4108</v>
      </c>
      <c r="V3" t="s">
        <v>4111</v>
      </c>
    </row>
    <row r="4" spans="1:22" x14ac:dyDescent="0.3">
      <c r="A4" s="10" t="s">
        <v>16</v>
      </c>
      <c r="B4">
        <v>2152</v>
      </c>
      <c r="K4" s="10" t="s">
        <v>49</v>
      </c>
      <c r="L4">
        <v>454</v>
      </c>
      <c r="P4" s="10" t="s">
        <v>19</v>
      </c>
      <c r="Q4">
        <v>602</v>
      </c>
      <c r="U4" s="10" t="s">
        <v>4107</v>
      </c>
      <c r="V4">
        <v>236</v>
      </c>
    </row>
    <row r="5" spans="1:22" x14ac:dyDescent="0.3">
      <c r="A5" s="10" t="s">
        <v>40</v>
      </c>
      <c r="B5">
        <v>1115</v>
      </c>
      <c r="K5" s="10" t="s">
        <v>18</v>
      </c>
      <c r="L5">
        <v>2486</v>
      </c>
      <c r="P5" s="10" t="s">
        <v>27</v>
      </c>
      <c r="Q5">
        <v>2025</v>
      </c>
      <c r="U5" s="10" t="s">
        <v>4105</v>
      </c>
      <c r="V5">
        <v>1277</v>
      </c>
    </row>
    <row r="6" spans="1:22" x14ac:dyDescent="0.3">
      <c r="A6" s="10" t="s">
        <v>25</v>
      </c>
      <c r="B6">
        <v>211</v>
      </c>
      <c r="K6" s="10" t="s">
        <v>31</v>
      </c>
      <c r="L6">
        <v>1054</v>
      </c>
      <c r="P6" s="10" t="s">
        <v>32</v>
      </c>
      <c r="Q6">
        <v>1203</v>
      </c>
      <c r="U6" s="10" t="s">
        <v>4116</v>
      </c>
      <c r="V6">
        <v>777</v>
      </c>
    </row>
    <row r="7" spans="1:22" x14ac:dyDescent="0.3">
      <c r="A7" s="10" t="s">
        <v>34</v>
      </c>
      <c r="B7">
        <v>516</v>
      </c>
      <c r="K7" s="10" t="s">
        <v>4109</v>
      </c>
      <c r="L7">
        <v>3994</v>
      </c>
      <c r="P7" s="10" t="s">
        <v>22</v>
      </c>
      <c r="Q7">
        <v>164</v>
      </c>
      <c r="U7" s="10" t="s">
        <v>4115</v>
      </c>
      <c r="V7">
        <v>1409</v>
      </c>
    </row>
    <row r="8" spans="1:22" x14ac:dyDescent="0.3">
      <c r="A8" s="10" t="s">
        <v>4109</v>
      </c>
      <c r="B8">
        <v>3994</v>
      </c>
      <c r="P8" s="10" t="s">
        <v>4109</v>
      </c>
      <c r="Q8">
        <v>3994</v>
      </c>
      <c r="U8" s="10" t="s">
        <v>4117</v>
      </c>
      <c r="V8">
        <v>295</v>
      </c>
    </row>
    <row r="9" spans="1:22" x14ac:dyDescent="0.3">
      <c r="U9" s="10" t="s">
        <v>4109</v>
      </c>
      <c r="V9">
        <v>3994</v>
      </c>
    </row>
    <row r="11" spans="1:22" x14ac:dyDescent="0.3">
      <c r="A11" s="10" t="s">
        <v>16</v>
      </c>
      <c r="B11">
        <f>GETPIVOTDATA("Customer ID",$A$3,"State",A11)</f>
        <v>2152</v>
      </c>
      <c r="P11" s="10" t="s">
        <v>19</v>
      </c>
      <c r="Q11">
        <f>GETPIVOTDATA("Count of Customer ID",$P$3,"education",P11)</f>
        <v>602</v>
      </c>
    </row>
    <row r="12" spans="1:22" x14ac:dyDescent="0.3">
      <c r="A12" s="10" t="s">
        <v>40</v>
      </c>
      <c r="B12">
        <f t="shared" ref="B12:B14" si="0">GETPIVOTDATA("Customer ID",$A$3,"State",A12)</f>
        <v>1115</v>
      </c>
      <c r="P12" s="10" t="s">
        <v>27</v>
      </c>
      <c r="Q12">
        <f t="shared" ref="Q12:Q14" si="1">GETPIVOTDATA("Count of Customer ID",$P$3,"education",P12)</f>
        <v>2025</v>
      </c>
      <c r="U12" s="10" t="s">
        <v>4107</v>
      </c>
      <c r="V12">
        <f>GETPIVOTDATA("Customer ID",$U$3,"Age Group",U12)</f>
        <v>236</v>
      </c>
    </row>
    <row r="13" spans="1:22" x14ac:dyDescent="0.3">
      <c r="A13" s="10" t="s">
        <v>25</v>
      </c>
      <c r="B13">
        <f t="shared" si="0"/>
        <v>211</v>
      </c>
      <c r="P13" s="10" t="s">
        <v>32</v>
      </c>
      <c r="Q13">
        <f t="shared" si="1"/>
        <v>1203</v>
      </c>
      <c r="U13" s="10" t="s">
        <v>4105</v>
      </c>
      <c r="V13">
        <f t="shared" ref="V13:V16" si="2">GETPIVOTDATA("Customer ID",$U$3,"Age Group",U13)</f>
        <v>1277</v>
      </c>
    </row>
    <row r="14" spans="1:22" x14ac:dyDescent="0.3">
      <c r="A14" s="10" t="s">
        <v>34</v>
      </c>
      <c r="B14">
        <f t="shared" si="0"/>
        <v>516</v>
      </c>
      <c r="P14" s="10" t="s">
        <v>22</v>
      </c>
      <c r="Q14">
        <f t="shared" si="1"/>
        <v>164</v>
      </c>
      <c r="U14" s="10" t="s">
        <v>4116</v>
      </c>
      <c r="V14">
        <f t="shared" si="2"/>
        <v>777</v>
      </c>
    </row>
    <row r="15" spans="1:22" x14ac:dyDescent="0.3">
      <c r="K15" s="9" t="s">
        <v>4108</v>
      </c>
      <c r="L15" t="s">
        <v>4112</v>
      </c>
      <c r="U15" s="10" t="s">
        <v>4115</v>
      </c>
      <c r="V15">
        <f t="shared" si="2"/>
        <v>1409</v>
      </c>
    </row>
    <row r="16" spans="1:22" x14ac:dyDescent="0.3">
      <c r="A16" s="9" t="s">
        <v>4108</v>
      </c>
      <c r="B16" t="s">
        <v>4111</v>
      </c>
      <c r="K16" s="10" t="s">
        <v>16</v>
      </c>
      <c r="L16">
        <v>126154886.18999979</v>
      </c>
      <c r="U16" s="10" t="s">
        <v>4117</v>
      </c>
      <c r="V16">
        <f t="shared" si="2"/>
        <v>295</v>
      </c>
    </row>
    <row r="17" spans="1:15" x14ac:dyDescent="0.3">
      <c r="A17" s="10" t="s">
        <v>15</v>
      </c>
      <c r="B17">
        <v>2152</v>
      </c>
      <c r="K17" s="10" t="s">
        <v>40</v>
      </c>
      <c r="L17">
        <v>65686403.31000001</v>
      </c>
    </row>
    <row r="18" spans="1:15" x14ac:dyDescent="0.3">
      <c r="A18" s="10" t="s">
        <v>24</v>
      </c>
      <c r="B18">
        <v>1842</v>
      </c>
      <c r="D18" s="9" t="s">
        <v>4108</v>
      </c>
      <c r="E18" t="s">
        <v>4111</v>
      </c>
      <c r="K18" s="10" t="s">
        <v>25</v>
      </c>
      <c r="L18">
        <v>12440832.060000001</v>
      </c>
    </row>
    <row r="19" spans="1:15" x14ac:dyDescent="0.3">
      <c r="A19" s="10" t="s">
        <v>4109</v>
      </c>
      <c r="B19">
        <v>3994</v>
      </c>
      <c r="D19" s="10" t="s">
        <v>16</v>
      </c>
      <c r="E19">
        <v>2152</v>
      </c>
      <c r="K19" s="10" t="s">
        <v>34</v>
      </c>
      <c r="L19">
        <v>32644410.020000018</v>
      </c>
    </row>
    <row r="20" spans="1:15" x14ac:dyDescent="0.3">
      <c r="D20" s="10" t="s">
        <v>40</v>
      </c>
      <c r="E20">
        <v>1115</v>
      </c>
      <c r="K20" s="10" t="s">
        <v>4109</v>
      </c>
      <c r="L20">
        <v>236926531.5799998</v>
      </c>
    </row>
    <row r="21" spans="1:15" x14ac:dyDescent="0.3">
      <c r="D21" s="10" t="s">
        <v>25</v>
      </c>
      <c r="E21">
        <v>211</v>
      </c>
    </row>
    <row r="22" spans="1:15" x14ac:dyDescent="0.3">
      <c r="D22" s="10" t="s">
        <v>34</v>
      </c>
      <c r="E22">
        <v>516</v>
      </c>
      <c r="I22" t="s">
        <v>4111</v>
      </c>
    </row>
    <row r="23" spans="1:15" x14ac:dyDescent="0.3">
      <c r="A23" s="10" t="s">
        <v>15</v>
      </c>
      <c r="B23">
        <f>GETPIVOTDATA("Customer ID",$A$16,"Gender",A23)</f>
        <v>2152</v>
      </c>
      <c r="D23" s="10" t="s">
        <v>4109</v>
      </c>
      <c r="E23">
        <v>3994</v>
      </c>
      <c r="I23">
        <v>3994</v>
      </c>
    </row>
    <row r="24" spans="1:15" x14ac:dyDescent="0.3">
      <c r="A24" s="10" t="s">
        <v>24</v>
      </c>
      <c r="B24">
        <f>GETPIVOTDATA("Customer ID",$A$16,"Gender",A24)</f>
        <v>1842</v>
      </c>
    </row>
    <row r="25" spans="1:15" x14ac:dyDescent="0.3">
      <c r="A25" t="s">
        <v>4133</v>
      </c>
      <c r="B25">
        <f>SUM(B23:B24)</f>
        <v>3994</v>
      </c>
    </row>
    <row r="27" spans="1:15" x14ac:dyDescent="0.3">
      <c r="N27" s="9" t="s">
        <v>4108</v>
      </c>
      <c r="O27" t="s">
        <v>4111</v>
      </c>
    </row>
    <row r="28" spans="1:15" x14ac:dyDescent="0.3">
      <c r="N28" s="10" t="s">
        <v>26</v>
      </c>
      <c r="O28">
        <v>1041</v>
      </c>
    </row>
    <row r="29" spans="1:15" x14ac:dyDescent="0.3">
      <c r="N29" s="10" t="s">
        <v>41</v>
      </c>
      <c r="O29">
        <v>1004</v>
      </c>
    </row>
    <row r="30" spans="1:15" x14ac:dyDescent="0.3">
      <c r="N30" s="10" t="s">
        <v>17</v>
      </c>
      <c r="O30">
        <v>1949</v>
      </c>
    </row>
    <row r="31" spans="1:15" x14ac:dyDescent="0.3">
      <c r="I31" t="s">
        <v>4112</v>
      </c>
      <c r="N31" s="10" t="s">
        <v>4109</v>
      </c>
      <c r="O31">
        <v>3994</v>
      </c>
    </row>
    <row r="32" spans="1:15" x14ac:dyDescent="0.3">
      <c r="I32" s="26">
        <v>236926531.57999992</v>
      </c>
      <c r="K32" s="27">
        <f>GETPIVOTDATA("Balance",$I$31)</f>
        <v>236926531.57999992</v>
      </c>
    </row>
    <row r="35" spans="14:15" x14ac:dyDescent="0.3">
      <c r="N35" s="10" t="s">
        <v>26</v>
      </c>
      <c r="O35">
        <f>GETPIVOTDATA("Customer ID",$N$27,"Job Classification","Blue Collar")</f>
        <v>1041</v>
      </c>
    </row>
    <row r="36" spans="14:15" x14ac:dyDescent="0.3">
      <c r="N36" s="10" t="s">
        <v>41</v>
      </c>
      <c r="O36">
        <f>GETPIVOTDATA("Customer ID",$N$27,"Job Classification","Other")</f>
        <v>1004</v>
      </c>
    </row>
    <row r="37" spans="14:15" x14ac:dyDescent="0.3">
      <c r="N37" s="10" t="s">
        <v>17</v>
      </c>
      <c r="O37">
        <f>GETPIVOTDATA("Customer ID",$N$27,"Job Classification","White Collar")</f>
        <v>1949</v>
      </c>
    </row>
  </sheetData>
  <sheetProtection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9DD66-006C-45C7-978C-857AF73D5A27}">
  <sheetPr codeName="Sheet3">
    <tabColor theme="7" tint="0.39997558519241921"/>
  </sheetPr>
  <dimension ref="A1:S66"/>
  <sheetViews>
    <sheetView topLeftCell="A13" zoomScale="85" zoomScaleNormal="85" workbookViewId="0">
      <selection activeCell="H21" sqref="H21"/>
    </sheetView>
  </sheetViews>
  <sheetFormatPr defaultRowHeight="14.4" x14ac:dyDescent="0.3"/>
  <cols>
    <col min="1" max="1" width="13.44140625" bestFit="1" customWidth="1"/>
    <col min="2" max="2" width="20.21875" bestFit="1" customWidth="1"/>
    <col min="3" max="3" width="8" bestFit="1" customWidth="1"/>
    <col min="4" max="4" width="6" bestFit="1" customWidth="1"/>
    <col min="5" max="5" width="11.44140625" bestFit="1" customWidth="1"/>
    <col min="6" max="6" width="13.44140625" bestFit="1" customWidth="1"/>
    <col min="7" max="7" width="13.5546875" bestFit="1" customWidth="1"/>
    <col min="8" max="8" width="24.5546875" bestFit="1" customWidth="1"/>
    <col min="9" max="9" width="9.44140625" bestFit="1" customWidth="1"/>
    <col min="10" max="10" width="11.44140625" bestFit="1" customWidth="1"/>
    <col min="11" max="11" width="13.44140625" bestFit="1" customWidth="1"/>
    <col min="12" max="12" width="20.21875" bestFit="1" customWidth="1"/>
    <col min="13" max="13" width="13.44140625" bestFit="1" customWidth="1"/>
    <col min="14" max="14" width="18.44140625" bestFit="1" customWidth="1"/>
    <col min="15" max="15" width="5.44140625" bestFit="1" customWidth="1"/>
    <col min="16" max="16" width="4.77734375" customWidth="1"/>
    <col min="17" max="17" width="20.21875" bestFit="1" customWidth="1"/>
    <col min="18" max="18" width="16.44140625" bestFit="1" customWidth="1"/>
    <col min="19" max="19" width="4" bestFit="1" customWidth="1"/>
    <col min="20" max="20" width="11.44140625" bestFit="1" customWidth="1"/>
    <col min="21" max="22" width="5.77734375" bestFit="1" customWidth="1"/>
    <col min="23" max="23" width="11.44140625" bestFit="1" customWidth="1"/>
  </cols>
  <sheetData>
    <row r="1" spans="1:19" x14ac:dyDescent="0.3">
      <c r="G1" s="9" t="s">
        <v>4108</v>
      </c>
      <c r="H1" t="s">
        <v>4113</v>
      </c>
    </row>
    <row r="2" spans="1:19" x14ac:dyDescent="0.3">
      <c r="A2" s="9" t="s">
        <v>4111</v>
      </c>
      <c r="B2" s="9" t="s">
        <v>4110</v>
      </c>
      <c r="G2" s="10" t="s">
        <v>20</v>
      </c>
      <c r="H2">
        <v>1735</v>
      </c>
      <c r="M2" s="9" t="s">
        <v>4114</v>
      </c>
    </row>
    <row r="3" spans="1:19" x14ac:dyDescent="0.3">
      <c r="A3" s="9" t="s">
        <v>4108</v>
      </c>
      <c r="B3" t="s">
        <v>49</v>
      </c>
      <c r="C3" t="s">
        <v>18</v>
      </c>
      <c r="D3" t="s">
        <v>31</v>
      </c>
      <c r="E3" t="s">
        <v>4109</v>
      </c>
      <c r="G3" s="11" t="s">
        <v>26</v>
      </c>
      <c r="H3">
        <v>478</v>
      </c>
      <c r="M3" s="9" t="s">
        <v>9</v>
      </c>
      <c r="N3" s="9" t="s">
        <v>10</v>
      </c>
      <c r="O3" t="s">
        <v>4137</v>
      </c>
    </row>
    <row r="4" spans="1:19" x14ac:dyDescent="0.3">
      <c r="A4" s="10" t="s">
        <v>20</v>
      </c>
      <c r="B4">
        <v>197</v>
      </c>
      <c r="C4">
        <v>1047</v>
      </c>
      <c r="D4">
        <v>491</v>
      </c>
      <c r="E4">
        <v>1735</v>
      </c>
      <c r="G4" s="11" t="s">
        <v>41</v>
      </c>
      <c r="H4">
        <v>448</v>
      </c>
      <c r="M4" t="s">
        <v>19</v>
      </c>
      <c r="N4" t="s">
        <v>20</v>
      </c>
      <c r="O4">
        <v>270</v>
      </c>
      <c r="Q4" s="34" t="s">
        <v>19</v>
      </c>
      <c r="R4" t="s">
        <v>20</v>
      </c>
      <c r="S4">
        <f>GETPIVOTDATA("education",$M$2,"education","primary","houseloan",R4)</f>
        <v>270</v>
      </c>
    </row>
    <row r="5" spans="1:19" x14ac:dyDescent="0.3">
      <c r="A5" s="10" t="s">
        <v>28</v>
      </c>
      <c r="B5">
        <v>257</v>
      </c>
      <c r="C5">
        <v>1439</v>
      </c>
      <c r="D5">
        <v>563</v>
      </c>
      <c r="E5">
        <v>2259</v>
      </c>
      <c r="G5" s="11" t="s">
        <v>17</v>
      </c>
      <c r="H5">
        <v>809</v>
      </c>
      <c r="N5" t="s">
        <v>28</v>
      </c>
      <c r="O5">
        <v>332</v>
      </c>
      <c r="Q5" s="31"/>
      <c r="R5" t="s">
        <v>28</v>
      </c>
      <c r="S5">
        <f t="shared" ref="S5" si="0">GETPIVOTDATA("education",$M$2,"education","primary","houseloan",R5)</f>
        <v>332</v>
      </c>
    </row>
    <row r="6" spans="1:19" x14ac:dyDescent="0.3">
      <c r="A6" s="10" t="s">
        <v>4109</v>
      </c>
      <c r="B6">
        <v>454</v>
      </c>
      <c r="C6">
        <v>2486</v>
      </c>
      <c r="D6">
        <v>1054</v>
      </c>
      <c r="E6">
        <v>3994</v>
      </c>
      <c r="G6" s="10" t="s">
        <v>28</v>
      </c>
      <c r="H6">
        <v>2259</v>
      </c>
      <c r="M6" t="s">
        <v>4138</v>
      </c>
      <c r="O6">
        <v>602</v>
      </c>
      <c r="Q6" s="34" t="s">
        <v>27</v>
      </c>
      <c r="R6" t="s">
        <v>20</v>
      </c>
      <c r="S6">
        <f>GETPIVOTDATA("education",$M$2,"education","secondary","houseloan","no")</f>
        <v>763</v>
      </c>
    </row>
    <row r="7" spans="1:19" x14ac:dyDescent="0.3">
      <c r="G7" s="11" t="s">
        <v>26</v>
      </c>
      <c r="H7">
        <v>563</v>
      </c>
      <c r="M7" t="s">
        <v>27</v>
      </c>
      <c r="N7" t="s">
        <v>20</v>
      </c>
      <c r="O7">
        <v>763</v>
      </c>
      <c r="Q7" s="31"/>
      <c r="R7" t="s">
        <v>28</v>
      </c>
      <c r="S7">
        <f>GETPIVOTDATA("education",$M$2,"education","secondary","houseloan","yes")</f>
        <v>1262</v>
      </c>
    </row>
    <row r="8" spans="1:19" x14ac:dyDescent="0.3">
      <c r="G8" s="11" t="s">
        <v>41</v>
      </c>
      <c r="H8">
        <v>556</v>
      </c>
      <c r="N8" t="s">
        <v>28</v>
      </c>
      <c r="O8">
        <v>1262</v>
      </c>
      <c r="Q8" s="34" t="s">
        <v>32</v>
      </c>
      <c r="R8" t="s">
        <v>20</v>
      </c>
      <c r="S8">
        <f>GETPIVOTDATA("education",$M$2,"education","tertiary","houseloan","no")</f>
        <v>612</v>
      </c>
    </row>
    <row r="9" spans="1:19" x14ac:dyDescent="0.3">
      <c r="G9" s="11" t="s">
        <v>17</v>
      </c>
      <c r="H9">
        <v>1140</v>
      </c>
      <c r="M9" t="s">
        <v>4139</v>
      </c>
      <c r="O9">
        <v>2025</v>
      </c>
      <c r="Q9" s="31"/>
      <c r="R9" t="s">
        <v>28</v>
      </c>
      <c r="S9">
        <f>GETPIVOTDATA("education",$M$2,"education","tertiary","houseloan","yes")</f>
        <v>591</v>
      </c>
    </row>
    <row r="10" spans="1:19" x14ac:dyDescent="0.3">
      <c r="G10" s="10" t="s">
        <v>4109</v>
      </c>
      <c r="H10">
        <v>3994</v>
      </c>
      <c r="M10" t="s">
        <v>32</v>
      </c>
      <c r="N10" t="s">
        <v>20</v>
      </c>
      <c r="O10">
        <v>612</v>
      </c>
      <c r="Q10" s="34" t="s">
        <v>22</v>
      </c>
      <c r="R10" t="s">
        <v>20</v>
      </c>
      <c r="S10">
        <f>GETPIVOTDATA("education",$M$2,"education","unknown","houseloan","no")</f>
        <v>90</v>
      </c>
    </row>
    <row r="11" spans="1:19" x14ac:dyDescent="0.3">
      <c r="N11" t="s">
        <v>28</v>
      </c>
      <c r="O11">
        <v>591</v>
      </c>
      <c r="Q11" s="31"/>
      <c r="R11" t="s">
        <v>28</v>
      </c>
      <c r="S11">
        <f>GETPIVOTDATA("education",$M$2,"education","unknown","houseloan","yes")</f>
        <v>74</v>
      </c>
    </row>
    <row r="12" spans="1:19" x14ac:dyDescent="0.3">
      <c r="M12" t="s">
        <v>4140</v>
      </c>
      <c r="O12">
        <v>1203</v>
      </c>
      <c r="Q12" s="35"/>
      <c r="R12" s="35"/>
    </row>
    <row r="13" spans="1:19" x14ac:dyDescent="0.3">
      <c r="M13" t="s">
        <v>22</v>
      </c>
      <c r="N13" t="s">
        <v>20</v>
      </c>
      <c r="O13">
        <v>90</v>
      </c>
    </row>
    <row r="14" spans="1:19" x14ac:dyDescent="0.3">
      <c r="N14" t="s">
        <v>28</v>
      </c>
      <c r="O14">
        <v>74</v>
      </c>
    </row>
    <row r="15" spans="1:19" x14ac:dyDescent="0.3">
      <c r="M15" t="s">
        <v>4141</v>
      </c>
      <c r="O15">
        <v>164</v>
      </c>
      <c r="Q15" s="35"/>
      <c r="R15" s="35"/>
    </row>
    <row r="18" spans="1:14" x14ac:dyDescent="0.3">
      <c r="A18" s="9" t="s">
        <v>4108</v>
      </c>
      <c r="B18" t="s">
        <v>4111</v>
      </c>
      <c r="G18" s="9" t="s">
        <v>4108</v>
      </c>
      <c r="H18" t="s">
        <v>4113</v>
      </c>
    </row>
    <row r="19" spans="1:14" x14ac:dyDescent="0.3">
      <c r="A19" s="10" t="s">
        <v>20</v>
      </c>
      <c r="B19">
        <v>3380</v>
      </c>
      <c r="G19" s="10" t="s">
        <v>26</v>
      </c>
      <c r="H19">
        <v>1041</v>
      </c>
    </row>
    <row r="20" spans="1:14" x14ac:dyDescent="0.3">
      <c r="A20" s="11" t="s">
        <v>49</v>
      </c>
      <c r="B20">
        <v>374</v>
      </c>
      <c r="G20" s="11" t="s">
        <v>20</v>
      </c>
      <c r="H20">
        <v>875</v>
      </c>
    </row>
    <row r="21" spans="1:14" x14ac:dyDescent="0.3">
      <c r="A21" s="11" t="s">
        <v>18</v>
      </c>
      <c r="B21">
        <v>2086</v>
      </c>
      <c r="G21" s="11" t="s">
        <v>28</v>
      </c>
      <c r="H21">
        <v>166</v>
      </c>
    </row>
    <row r="22" spans="1:14" x14ac:dyDescent="0.3">
      <c r="A22" s="11" t="s">
        <v>31</v>
      </c>
      <c r="B22">
        <v>920</v>
      </c>
      <c r="G22" s="10" t="s">
        <v>41</v>
      </c>
      <c r="H22">
        <v>1004</v>
      </c>
    </row>
    <row r="23" spans="1:14" x14ac:dyDescent="0.3">
      <c r="A23" s="10" t="s">
        <v>28</v>
      </c>
      <c r="B23">
        <v>614</v>
      </c>
      <c r="G23" s="11" t="s">
        <v>20</v>
      </c>
      <c r="H23">
        <v>865</v>
      </c>
    </row>
    <row r="24" spans="1:14" x14ac:dyDescent="0.3">
      <c r="A24" s="11" t="s">
        <v>49</v>
      </c>
      <c r="B24">
        <v>80</v>
      </c>
      <c r="G24" s="11" t="s">
        <v>28</v>
      </c>
      <c r="H24">
        <v>139</v>
      </c>
      <c r="M24" s="9" t="s">
        <v>4108</v>
      </c>
      <c r="N24" t="s">
        <v>4114</v>
      </c>
    </row>
    <row r="25" spans="1:14" x14ac:dyDescent="0.3">
      <c r="A25" s="11" t="s">
        <v>18</v>
      </c>
      <c r="B25">
        <v>400</v>
      </c>
      <c r="G25" s="10" t="s">
        <v>17</v>
      </c>
      <c r="H25">
        <v>1949</v>
      </c>
      <c r="M25" s="10" t="s">
        <v>19</v>
      </c>
      <c r="N25">
        <v>602</v>
      </c>
    </row>
    <row r="26" spans="1:14" x14ac:dyDescent="0.3">
      <c r="A26" s="11" t="s">
        <v>31</v>
      </c>
      <c r="B26">
        <v>134</v>
      </c>
      <c r="G26" s="11" t="s">
        <v>20</v>
      </c>
      <c r="H26">
        <v>1640</v>
      </c>
      <c r="M26" s="11" t="s">
        <v>20</v>
      </c>
      <c r="N26">
        <v>515</v>
      </c>
    </row>
    <row r="27" spans="1:14" x14ac:dyDescent="0.3">
      <c r="A27" s="10" t="s">
        <v>4109</v>
      </c>
      <c r="B27">
        <v>3994</v>
      </c>
      <c r="G27" s="11" t="s">
        <v>28</v>
      </c>
      <c r="H27">
        <v>309</v>
      </c>
      <c r="M27" s="11" t="s">
        <v>28</v>
      </c>
      <c r="N27">
        <v>87</v>
      </c>
    </row>
    <row r="28" spans="1:14" x14ac:dyDescent="0.3">
      <c r="G28" s="10" t="s">
        <v>4109</v>
      </c>
      <c r="H28">
        <v>3994</v>
      </c>
      <c r="M28" s="10" t="s">
        <v>27</v>
      </c>
      <c r="N28">
        <v>2025</v>
      </c>
    </row>
    <row r="29" spans="1:14" x14ac:dyDescent="0.3">
      <c r="M29" s="11" t="s">
        <v>20</v>
      </c>
      <c r="N29">
        <v>1655</v>
      </c>
    </row>
    <row r="30" spans="1:14" x14ac:dyDescent="0.3">
      <c r="M30" s="11" t="s">
        <v>28</v>
      </c>
      <c r="N30">
        <v>370</v>
      </c>
    </row>
    <row r="31" spans="1:14" x14ac:dyDescent="0.3">
      <c r="M31" s="10" t="s">
        <v>32</v>
      </c>
      <c r="N31">
        <v>1203</v>
      </c>
    </row>
    <row r="32" spans="1:14" x14ac:dyDescent="0.3">
      <c r="M32" s="11" t="s">
        <v>20</v>
      </c>
      <c r="N32">
        <v>1051</v>
      </c>
    </row>
    <row r="33" spans="1:19" x14ac:dyDescent="0.3">
      <c r="M33" s="11" t="s">
        <v>28</v>
      </c>
      <c r="N33">
        <v>152</v>
      </c>
    </row>
    <row r="34" spans="1:19" x14ac:dyDescent="0.3">
      <c r="A34" s="9" t="s">
        <v>4108</v>
      </c>
      <c r="B34" t="s">
        <v>4111</v>
      </c>
      <c r="M34" s="10" t="s">
        <v>22</v>
      </c>
      <c r="N34">
        <v>164</v>
      </c>
    </row>
    <row r="35" spans="1:19" x14ac:dyDescent="0.3">
      <c r="A35" s="10" t="s">
        <v>28</v>
      </c>
      <c r="B35">
        <v>2259</v>
      </c>
      <c r="M35" s="11" t="s">
        <v>20</v>
      </c>
      <c r="N35">
        <v>159</v>
      </c>
    </row>
    <row r="36" spans="1:19" x14ac:dyDescent="0.3">
      <c r="A36" s="10" t="s">
        <v>20</v>
      </c>
      <c r="B36">
        <v>1735</v>
      </c>
      <c r="M36" s="11" t="s">
        <v>28</v>
      </c>
      <c r="N36">
        <v>5</v>
      </c>
    </row>
    <row r="37" spans="1:19" x14ac:dyDescent="0.3">
      <c r="A37" s="10" t="s">
        <v>4109</v>
      </c>
      <c r="B37">
        <v>3994</v>
      </c>
      <c r="M37" s="10" t="s">
        <v>4109</v>
      </c>
      <c r="N37">
        <v>3994</v>
      </c>
    </row>
    <row r="44" spans="1:19" x14ac:dyDescent="0.3">
      <c r="F44" s="9" t="s">
        <v>4108</v>
      </c>
      <c r="G44" t="s">
        <v>4111</v>
      </c>
      <c r="K44" s="9" t="s">
        <v>4108</v>
      </c>
      <c r="L44" t="s">
        <v>4111</v>
      </c>
      <c r="Q44" s="9" t="s">
        <v>4111</v>
      </c>
      <c r="R44" s="9" t="s">
        <v>4110</v>
      </c>
    </row>
    <row r="45" spans="1:19" x14ac:dyDescent="0.3">
      <c r="F45" s="10" t="s">
        <v>20</v>
      </c>
      <c r="G45">
        <v>1735</v>
      </c>
      <c r="K45" s="10" t="s">
        <v>24</v>
      </c>
      <c r="L45" s="13">
        <v>0.4611917876815223</v>
      </c>
      <c r="M45" s="32" t="s">
        <v>24</v>
      </c>
      <c r="O45" s="33">
        <f>GETPIVOTDATA("Customer ID",$K$44,"Gender","Female")</f>
        <v>0.4611917876815223</v>
      </c>
      <c r="Q45" s="9" t="s">
        <v>4108</v>
      </c>
      <c r="R45" t="s">
        <v>20</v>
      </c>
      <c r="S45" t="s">
        <v>28</v>
      </c>
    </row>
    <row r="46" spans="1:19" x14ac:dyDescent="0.3">
      <c r="F46" s="10" t="s">
        <v>28</v>
      </c>
      <c r="G46">
        <v>2259</v>
      </c>
      <c r="K46" s="11" t="s">
        <v>20</v>
      </c>
      <c r="L46" s="13">
        <v>0.39283925888833249</v>
      </c>
      <c r="N46" s="11" t="s">
        <v>20</v>
      </c>
      <c r="O46" s="33">
        <f>GETPIVOTDATA("Customer ID",$K$44,"Gender","Female","otherloan","no")</f>
        <v>0.39283925888833249</v>
      </c>
      <c r="Q46" s="10" t="s">
        <v>4107</v>
      </c>
      <c r="R46">
        <v>196</v>
      </c>
      <c r="S46">
        <v>40</v>
      </c>
    </row>
    <row r="47" spans="1:19" x14ac:dyDescent="0.3">
      <c r="F47" s="10" t="s">
        <v>4109</v>
      </c>
      <c r="G47">
        <v>3994</v>
      </c>
      <c r="K47" s="11" t="s">
        <v>28</v>
      </c>
      <c r="L47" s="13">
        <v>6.8352528793189787E-2</v>
      </c>
      <c r="N47" s="11" t="s">
        <v>28</v>
      </c>
      <c r="O47" s="33">
        <f>GETPIVOTDATA("Customer ID",$K$44,"Gender","Female","otherloan","yes")</f>
        <v>6.8352528793189787E-2</v>
      </c>
      <c r="Q47" s="10" t="s">
        <v>4105</v>
      </c>
      <c r="R47">
        <v>1081</v>
      </c>
      <c r="S47">
        <v>196</v>
      </c>
    </row>
    <row r="48" spans="1:19" x14ac:dyDescent="0.3">
      <c r="K48" s="10" t="s">
        <v>15</v>
      </c>
      <c r="L48" s="13">
        <v>0.53880821231847775</v>
      </c>
      <c r="M48" s="32" t="s">
        <v>15</v>
      </c>
      <c r="O48" s="33">
        <f>GETPIVOTDATA("Customer ID",$K$44,"Gender","Male")</f>
        <v>0.53880821231847775</v>
      </c>
      <c r="Q48" s="10" t="s">
        <v>4115</v>
      </c>
      <c r="R48">
        <v>1182</v>
      </c>
      <c r="S48">
        <v>227</v>
      </c>
    </row>
    <row r="49" spans="1:19" x14ac:dyDescent="0.3">
      <c r="K49" s="11" t="s">
        <v>20</v>
      </c>
      <c r="L49" s="13">
        <v>0.45343014521782676</v>
      </c>
      <c r="N49" s="11" t="s">
        <v>20</v>
      </c>
      <c r="O49" s="33">
        <f>GETPIVOTDATA("Customer ID",$K$44,"Gender","Male","otherloan","no")</f>
        <v>0.45343014521782676</v>
      </c>
      <c r="Q49" s="10" t="s">
        <v>4116</v>
      </c>
      <c r="R49">
        <v>666</v>
      </c>
      <c r="S49">
        <v>111</v>
      </c>
    </row>
    <row r="50" spans="1:19" x14ac:dyDescent="0.3">
      <c r="F50" s="10" t="s">
        <v>20</v>
      </c>
      <c r="G50">
        <f>GETPIVOTDATA("Customer ID",$F$44,"houseloan","no")</f>
        <v>1735</v>
      </c>
      <c r="K50" s="11" t="s">
        <v>28</v>
      </c>
      <c r="L50" s="13">
        <v>8.5378067100650976E-2</v>
      </c>
      <c r="N50" s="11" t="s">
        <v>28</v>
      </c>
      <c r="O50" s="33">
        <f>GETPIVOTDATA("Customer ID",$K$44,"Gender","Male","otherloan","yes")</f>
        <v>8.5378067100650976E-2</v>
      </c>
      <c r="Q50" s="10" t="s">
        <v>4117</v>
      </c>
      <c r="R50">
        <v>255</v>
      </c>
      <c r="S50">
        <v>40</v>
      </c>
    </row>
    <row r="51" spans="1:19" x14ac:dyDescent="0.3">
      <c r="A51" s="9" t="s">
        <v>4108</v>
      </c>
      <c r="B51" t="s">
        <v>4111</v>
      </c>
      <c r="F51" s="10" t="s">
        <v>28</v>
      </c>
      <c r="G51">
        <f>GETPIVOTDATA("Customer ID",$F$44,"houseloan","yes")</f>
        <v>2259</v>
      </c>
      <c r="K51" s="10" t="s">
        <v>4109</v>
      </c>
      <c r="L51" s="13">
        <v>1</v>
      </c>
    </row>
    <row r="52" spans="1:19" x14ac:dyDescent="0.3">
      <c r="A52" s="10" t="s">
        <v>20</v>
      </c>
      <c r="B52">
        <v>3380</v>
      </c>
    </row>
    <row r="53" spans="1:19" x14ac:dyDescent="0.3">
      <c r="A53" s="10" t="s">
        <v>28</v>
      </c>
      <c r="B53">
        <v>614</v>
      </c>
    </row>
    <row r="54" spans="1:19" x14ac:dyDescent="0.3">
      <c r="A54" s="10" t="s">
        <v>4109</v>
      </c>
      <c r="B54">
        <v>3994</v>
      </c>
      <c r="G54" s="33">
        <f>-((G50-G51)/G50)</f>
        <v>0.30201729106628245</v>
      </c>
    </row>
    <row r="55" spans="1:19" x14ac:dyDescent="0.3">
      <c r="F55" t="s">
        <v>4142</v>
      </c>
      <c r="G55" s="36">
        <f>100%-G54</f>
        <v>0.69798270893371761</v>
      </c>
    </row>
    <row r="59" spans="1:19" x14ac:dyDescent="0.3">
      <c r="K59" s="9" t="s">
        <v>4108</v>
      </c>
      <c r="L59" t="s">
        <v>4111</v>
      </c>
      <c r="Q59" s="9" t="s">
        <v>4111</v>
      </c>
      <c r="R59" s="9" t="s">
        <v>4110</v>
      </c>
    </row>
    <row r="60" spans="1:19" x14ac:dyDescent="0.3">
      <c r="K60" s="10" t="s">
        <v>24</v>
      </c>
      <c r="L60" s="13">
        <v>0.4611917876815223</v>
      </c>
      <c r="Q60" s="9" t="s">
        <v>4108</v>
      </c>
      <c r="R60" t="s">
        <v>20</v>
      </c>
      <c r="S60" t="s">
        <v>28</v>
      </c>
    </row>
    <row r="61" spans="1:19" x14ac:dyDescent="0.3">
      <c r="K61" s="11" t="s">
        <v>20</v>
      </c>
      <c r="L61" s="13">
        <v>0.20255383074611918</v>
      </c>
      <c r="Q61" s="10" t="s">
        <v>4107</v>
      </c>
      <c r="R61">
        <v>102</v>
      </c>
      <c r="S61">
        <v>134</v>
      </c>
    </row>
    <row r="62" spans="1:19" x14ac:dyDescent="0.3">
      <c r="K62" s="11" t="s">
        <v>28</v>
      </c>
      <c r="L62" s="13">
        <v>0.25863795693540309</v>
      </c>
      <c r="Q62" s="10" t="s">
        <v>4105</v>
      </c>
      <c r="R62">
        <v>533</v>
      </c>
      <c r="S62">
        <v>744</v>
      </c>
    </row>
    <row r="63" spans="1:19" x14ac:dyDescent="0.3">
      <c r="K63" s="10" t="s">
        <v>15</v>
      </c>
      <c r="L63" s="13">
        <v>0.53880821231847775</v>
      </c>
      <c r="Q63" s="10" t="s">
        <v>4115</v>
      </c>
      <c r="R63">
        <v>606</v>
      </c>
      <c r="S63">
        <v>803</v>
      </c>
    </row>
    <row r="64" spans="1:19" x14ac:dyDescent="0.3">
      <c r="K64" s="11" t="s">
        <v>20</v>
      </c>
      <c r="L64" s="13">
        <v>0.23184777165748624</v>
      </c>
      <c r="Q64" s="10" t="s">
        <v>4116</v>
      </c>
      <c r="R64">
        <v>356</v>
      </c>
      <c r="S64">
        <v>421</v>
      </c>
    </row>
    <row r="65" spans="11:19" x14ac:dyDescent="0.3">
      <c r="K65" s="11" t="s">
        <v>28</v>
      </c>
      <c r="L65" s="13">
        <v>0.30696044066099148</v>
      </c>
      <c r="Q65" s="10" t="s">
        <v>4117</v>
      </c>
      <c r="R65">
        <v>138</v>
      </c>
      <c r="S65">
        <v>157</v>
      </c>
    </row>
    <row r="66" spans="11:19" x14ac:dyDescent="0.3">
      <c r="K66" s="10" t="s">
        <v>4109</v>
      </c>
      <c r="L66" s="13">
        <v>1</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E2BD9F-24E5-41A7-8545-D0B333D0B3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Loan Report.</vt:lpstr>
      <vt:lpstr>Customer Analysis.</vt:lpstr>
      <vt:lpstr>Sheet1</vt:lpstr>
      <vt:lpstr>Data.Customer Analysis</vt:lpstr>
      <vt:lpstr>Data.Loan Report</vt:lpstr>
      <vt:lpstr>BANK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Dabi</dc:creator>
  <cp:lastModifiedBy>Shubham Dabi</cp:lastModifiedBy>
  <dcterms:created xsi:type="dcterms:W3CDTF">2024-06-14T06:30:12Z</dcterms:created>
  <dcterms:modified xsi:type="dcterms:W3CDTF">2024-10-31T10:57:23Z</dcterms:modified>
</cp:coreProperties>
</file>