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<sst xmlns="http://schemas.openxmlformats.org/spreadsheetml/2006/main" count="20" uniqueCount="20">
  <si>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Power generated (MWe)</t>
  </si>
  <si>
    <t>Thermal heat (MWth)</t>
  </si>
  <si>
    <t>percentage</t>
  </si>
  <si>
    <t>Heat</t>
  </si>
  <si>
    <t>Q Hydrogen</t>
  </si>
  <si>
    <t>Q Energy</t>
  </si>
  <si>
    <t>m_dot(Secondary)</t>
  </si>
  <si>
    <t>m_dot(tertiary)</t>
  </si>
  <si>
    <t>m_dot(steam)</t>
  </si>
  <si>
    <t>cp_tertiary</t>
  </si>
  <si>
    <t>P(steam)</t>
  </si>
  <si>
    <t>P(reheat)</t>
  </si>
  <si>
    <t>U [Wm-2K-1]</t>
  </si>
  <si>
    <t>Finding A from original Q</t>
  </si>
  <si>
    <t>dT1</t>
  </si>
  <si>
    <t>Th_in-Tc_out</t>
  </si>
  <si>
    <t>dT2</t>
  </si>
  <si>
    <t>dTlm</t>
  </si>
  <si>
    <t>A</t>
  </si>
  <si>
    <t>Q/UA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</si>
</sst>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b/>
    </font>
    <font/>
    <font>
      <b/>
      <color rgb="FFCC0000"/>
    </font>
    <font>
      <b/>
      <i/>
    </font>
    <font>
      <b/>
      <i/>
      <color rgb="FF3C78D8"/>
    </font>
    <font>
      <b/>
      <name val="Arial"/>
    </font>
    <font>
      <b/>
      <i/>
      <color rgb="FFF1C232"/>
    </font>
    <font>
      <b/>
      <i/>
      <color rgb="FFFF0000"/>
    </font>
    <font>
      <b/>
      <i/>
      <color rgb="FFA4C2F4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/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1" fillId="2" fontId="3" numFmtId="164" xfId="0" applyBorder="1" applyFill="1" applyFont="1" applyNumberFormat="1"/>
    <xf borderId="0" fillId="0" fontId="2" numFmtId="0" xfId="0" applyAlignment="1" applyFont="1">
      <alignment readingOrder="0"/>
    </xf>
    <xf borderId="2" fillId="3" fontId="4" numFmtId="0" xfId="0" applyAlignment="1" applyBorder="1" applyFill="1" applyFont="1">
      <alignment readingOrder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4" fontId="2" numFmtId="9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5" fontId="2" numFmtId="9" xfId="0" applyFill="1" applyFont="1" applyNumberFormat="1"/>
    <xf borderId="0" fillId="0" fontId="1" numFmtId="0" xfId="0" applyFont="1"/>
    <xf borderId="2" fillId="3" fontId="7" numFmtId="0" xfId="0" applyAlignment="1" applyBorder="1" applyFont="1">
      <alignment readingOrder="0"/>
    </xf>
    <xf borderId="2" fillId="3" fontId="8" numFmtId="0" xfId="0" applyAlignment="1" applyBorder="1" applyFont="1">
      <alignment readingOrder="0"/>
    </xf>
    <xf borderId="0" fillId="5" fontId="8" numFmtId="164" xfId="0" applyFont="1" applyNumberFormat="1"/>
    <xf borderId="0" fillId="5" fontId="9" numFmtId="2" xfId="0" applyAlignment="1" applyFont="1" applyNumberFormat="1">
      <alignment readingOrder="0"/>
    </xf>
    <xf borderId="3" fillId="3" fontId="8" numFmtId="0" xfId="0" applyAlignment="1" applyBorder="1" applyFont="1">
      <alignment readingOrder="0"/>
    </xf>
    <xf borderId="0" fillId="4" fontId="9" numFmtId="0" xfId="0" applyAlignment="1" applyFon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390525</xdr:colOff>
      <xdr:row>2</xdr:row>
      <xdr:rowOff>28575</xdr:rowOff>
    </xdr:from>
    <xdr:ext cx="2847975" cy="31242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3" max="3" width="11.86"/>
    <col customWidth="1" min="4" max="4" width="5.86"/>
    <col customWidth="1" min="6" max="6" width="4.43"/>
    <col customWidth="1" min="7" max="7" width="5.86"/>
    <col customWidth="1" min="8" max="8" width="15.57"/>
    <col customWidth="1" min="9" max="9" width="13.71"/>
    <col customWidth="1" min="10" max="10" width="14.0"/>
    <col customWidth="1" min="11" max="11" width="8.0"/>
    <col customWidth="1" min="12" max="12" width="6.71"/>
  </cols>
  <sheetData>
    <row r="1">
      <c r="A1" s="1" t="s">
        <v>0</v>
      </c>
      <c r="B1">
        <f>250+12</f>
        <v>262</v>
      </c>
    </row>
    <row r="2">
      <c r="A2" s="1" t="s">
        <v>1</v>
      </c>
      <c r="B2" s="2">
        <f>B1/0.45</f>
        <v>582.2222222</v>
      </c>
      <c r="H2" s="3"/>
      <c r="I2" s="4">
        <f>C5</f>
        <v>349.3333333</v>
      </c>
      <c r="J2" s="3"/>
    </row>
    <row r="4">
      <c r="A4" s="5"/>
      <c r="B4" s="1" t="s">
        <v>2</v>
      </c>
      <c r="C4" s="1" t="s">
        <v>3</v>
      </c>
      <c r="G4" s="6">
        <v>520.0</v>
      </c>
      <c r="K4" s="7">
        <v>25.0</v>
      </c>
    </row>
    <row r="5">
      <c r="A5" s="8" t="s">
        <v>4</v>
      </c>
      <c r="B5" s="9">
        <v>0.6</v>
      </c>
      <c r="C5" s="2">
        <f>B2*B5</f>
        <v>349.3333333</v>
      </c>
      <c r="F5" s="2"/>
    </row>
    <row r="6">
      <c r="A6" s="10" t="s">
        <v>5</v>
      </c>
      <c r="B6" s="11">
        <f>1-B5</f>
        <v>0.4</v>
      </c>
      <c r="C6" s="2">
        <f>B2*B6</f>
        <v>232.8888889</v>
      </c>
      <c r="F6" s="2"/>
    </row>
    <row r="7">
      <c r="A7" s="12"/>
    </row>
    <row r="8">
      <c r="A8" s="1" t="s">
        <v>6</v>
      </c>
      <c r="B8" s="5">
        <v>162.0</v>
      </c>
      <c r="K8" s="5"/>
      <c r="O8" s="5"/>
    </row>
    <row r="9">
      <c r="A9" s="1" t="s">
        <v>7</v>
      </c>
      <c r="B9" s="5">
        <v>1414.0</v>
      </c>
      <c r="C9" s="3"/>
      <c r="D9" s="3"/>
      <c r="F9" s="13">
        <v>621.0</v>
      </c>
      <c r="G9" s="14">
        <v>598.0</v>
      </c>
      <c r="K9" s="15">
        <f>G9-C5*10^6/B9/B12+(344-343.986760481)</f>
        <v>445.6052958</v>
      </c>
      <c r="L9" s="16">
        <v>438.92999999621816</v>
      </c>
    </row>
    <row r="10">
      <c r="A10" s="1" t="s">
        <v>8</v>
      </c>
      <c r="B10" s="5">
        <v>225.0</v>
      </c>
    </row>
    <row r="11">
      <c r="A11" s="12"/>
    </row>
    <row r="12">
      <c r="A12" s="1" t="s">
        <v>9</v>
      </c>
      <c r="B12" s="5">
        <v>1621.0</v>
      </c>
      <c r="D12" s="2"/>
      <c r="G12" s="4">
        <f>B2</f>
        <v>582.2222222</v>
      </c>
      <c r="K12" s="4">
        <f>C6</f>
        <v>232.8888889</v>
      </c>
    </row>
    <row r="13">
      <c r="A13" s="1" t="s">
        <v>10</v>
      </c>
      <c r="B13" s="5">
        <v>248.0</v>
      </c>
    </row>
    <row r="14">
      <c r="A14" s="1" t="s">
        <v>11</v>
      </c>
      <c r="B14" s="5">
        <v>38.0</v>
      </c>
    </row>
    <row r="15">
      <c r="C15" s="3"/>
      <c r="D15" s="3"/>
      <c r="F15" s="13">
        <v>454.0</v>
      </c>
      <c r="G15" s="14">
        <v>344.0</v>
      </c>
      <c r="K15" s="17">
        <v>344.0</v>
      </c>
      <c r="L15" s="18">
        <v>288.0</v>
      </c>
    </row>
    <row r="16">
      <c r="A16" s="5" t="s">
        <v>12</v>
      </c>
      <c r="B16" s="5">
        <v>615.0</v>
      </c>
    </row>
    <row r="17">
      <c r="A17" s="5" t="s">
        <v>13</v>
      </c>
    </row>
    <row r="18">
      <c r="A18" s="5" t="s">
        <v>14</v>
      </c>
      <c r="B18">
        <f>598-538</f>
        <v>60</v>
      </c>
      <c r="C18" s="5" t="s">
        <v>15</v>
      </c>
      <c r="E18" s="2">
        <f>K9-L9</f>
        <v>6.675295811</v>
      </c>
    </row>
    <row r="19">
      <c r="A19" s="5" t="s">
        <v>16</v>
      </c>
      <c r="B19" s="5">
        <f>K15-L15</f>
        <v>56</v>
      </c>
      <c r="E19">
        <f>B19</f>
        <v>56</v>
      </c>
      <c r="H19">
        <f>B16*B21</f>
        <v>10042295.74</v>
      </c>
    </row>
    <row r="20">
      <c r="A20" s="5" t="s">
        <v>17</v>
      </c>
      <c r="B20" s="19">
        <f>(B19-B18)/LN(B19/B18)</f>
        <v>57.9770042</v>
      </c>
      <c r="E20">
        <f>(E19-E18)/LN(E19/E18)</f>
        <v>23.19047392</v>
      </c>
    </row>
    <row r="21">
      <c r="A21" s="5" t="s">
        <v>18</v>
      </c>
      <c r="B21">
        <f>B2*10^6/B20/B16</f>
        <v>16328.93616</v>
      </c>
    </row>
    <row r="22">
      <c r="A22" s="5" t="s">
        <v>19</v>
      </c>
      <c r="B22">
        <f>K12*10^6/B21/B16</f>
        <v>23.19080168</v>
      </c>
    </row>
  </sheetData>
  <drawing r:id="rId1"/>
</worksheet>
</file>